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5.xml" ContentType="application/vnd.openxmlformats-officedocument.drawing+xml"/>
  <Override PartName="/xl/pivotTables/pivotTable3.xml" ContentType="application/vnd.openxmlformats-officedocument.spreadsheetml.pivotTable+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7.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hidePivotFieldList="1"/>
  <xr:revisionPtr revIDLastSave="0" documentId="13_ncr:1_{CCB99BF7-7CBE-49AF-B406-E5E7AAC0DBBB}" xr6:coauthVersionLast="47" xr6:coauthVersionMax="47" xr10:uidLastSave="{00000000-0000-0000-0000-000000000000}"/>
  <workbookProtection workbookAlgorithmName="SHA-512" workbookHashValue="qOd7iMAx6imr/B7W54OFbNCk+NtekYVcIs0xgrxKzotmc1TgePaoeGvZFF9BVyU3hhUwXxG6i7GXbcfqKYwoEA==" workbookSaltValue="3lM+1bhRmPiJGTDyrskSSg==" workbookSpinCount="100000" lockStructure="1"/>
  <bookViews>
    <workbookView xWindow="20370" yWindow="-120" windowWidth="29040" windowHeight="15990" tabRatio="916" firstSheet="1" activeTab="1" xr2:uid="{00000000-000D-0000-FFFF-FFFF00000000}"/>
  </bookViews>
  <sheets>
    <sheet name="0 - Criterios" sheetId="3" state="hidden" r:id="rId1"/>
    <sheet name="1 - Política" sheetId="4" r:id="rId2"/>
    <sheet name="2 - Contexto" sheetId="6" state="hidden" r:id="rId3"/>
    <sheet name="3 - Identificación del Riesgo" sheetId="7" state="hidden" r:id="rId4"/>
    <sheet name="4 - Valor del Riesgo Inherente" sheetId="8" state="hidden" r:id="rId5"/>
    <sheet name="5 - Diseño y Valoración Control" sheetId="12" state="hidden" r:id="rId6"/>
    <sheet name="6 - Plan de Acciones Preventiva" sheetId="22" state="hidden" r:id="rId7"/>
    <sheet name="7 - Materialización del Riesgo" sheetId="21" state="hidden" r:id="rId8"/>
    <sheet name="8 - Mapa Riesgos de Gestión" sheetId="31" r:id="rId9"/>
    <sheet name="9 - Mapa de Calor" sheetId="24" r:id="rId10"/>
    <sheet name="Anexo 1 Modificaciones" sheetId="13" state="hidden" r:id="rId11"/>
    <sheet name="Anexo 2 Reporte Materialización" sheetId="33" state="hidden" r:id="rId12"/>
    <sheet name="Anexo 3 Report Acciones Prevent" sheetId="18" state="hidden" r:id="rId13"/>
    <sheet name="Anexo 4 Reporte de Dis Act Cont" sheetId="28" state="hidden" r:id="rId14"/>
    <sheet name="Datos" sheetId="19" state="hidden" r:id="rId15"/>
    <sheet name="Datos 2" sheetId="32" state="hidden" r:id="rId16"/>
    <sheet name="Datos 3" sheetId="34" state="hidden" r:id="rId17"/>
    <sheet name="Datos 4" sheetId="35" state="hidden" r:id="rId18"/>
    <sheet name="Datos 5" sheetId="37" state="hidden" r:id="rId19"/>
  </sheets>
  <externalReferences>
    <externalReference r:id="rId20"/>
  </externalReferences>
  <definedNames>
    <definedName name="_xlnm._FilterDatabase" localSheetId="0" hidden="1">'0 - Criterios'!$K$9:$P$34</definedName>
    <definedName name="_xlnm._FilterDatabase" localSheetId="3" hidden="1">'3 - Identificación del Riesgo'!$B$8:$O$189</definedName>
    <definedName name="_xlnm._FilterDatabase" localSheetId="4" hidden="1">'4 - Valor del Riesgo Inherente'!$A$9:$O$190</definedName>
    <definedName name="_xlnm._FilterDatabase" localSheetId="5" hidden="1">'5 - Diseño y Valoración Control'!$B$9:$W$190</definedName>
    <definedName name="_xlnm._FilterDatabase" localSheetId="6" hidden="1">'6 - Plan de Acciones Preventiva'!$B$7:$AM$188</definedName>
    <definedName name="_xlnm._FilterDatabase" localSheetId="7" hidden="1">'7 - Materialización del Riesgo'!$B$9:$Q$190</definedName>
    <definedName name="_xlnm._FilterDatabase" localSheetId="8" hidden="1">'8 - Mapa Riesgos de Gestión'!$B$8:$BE$190</definedName>
    <definedName name="_xlnm._FilterDatabase" localSheetId="9" hidden="1">'9 - Mapa de Calor'!$B$9:$L$191</definedName>
    <definedName name="_xlnm._FilterDatabase" localSheetId="10" hidden="1">'Anexo 1 Modificaciones'!$B$7:$G$7</definedName>
    <definedName name="_xlnm._FilterDatabase" localSheetId="13" hidden="1">'Anexo 4 Reporte de Dis Act Cont'!$B$9:$S$240</definedName>
  </definedNames>
  <calcPr calcId="191029"/>
  <pivotCaches>
    <pivotCache cacheId="38" r:id="rId21"/>
    <pivotCache cacheId="39" r:id="rId22"/>
    <pivotCache cacheId="40" r:id="rId23"/>
    <pivotCache cacheId="41" r:id="rId24"/>
    <pivotCache cacheId="42" r:id="rId25"/>
    <pivotCache cacheId="43"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J188" i="31" l="1"/>
  <c r="AJ186" i="31"/>
  <c r="AJ185" i="31"/>
  <c r="AJ184" i="31"/>
  <c r="AJ182" i="31"/>
  <c r="AJ180" i="31"/>
  <c r="AJ178" i="31"/>
  <c r="AJ176" i="31"/>
  <c r="AJ174" i="31"/>
  <c r="AJ172" i="31"/>
  <c r="AJ171" i="31"/>
  <c r="AJ169" i="31"/>
  <c r="AJ167" i="31"/>
  <c r="AJ166" i="31"/>
  <c r="AJ163" i="31"/>
  <c r="AJ161" i="31"/>
  <c r="AJ159" i="31"/>
  <c r="AJ157" i="31"/>
  <c r="AJ155" i="31"/>
  <c r="AJ153" i="31"/>
  <c r="AJ151" i="31"/>
  <c r="AJ149" i="31"/>
  <c r="AJ147" i="31"/>
  <c r="AJ146" i="31"/>
  <c r="AJ143" i="31"/>
  <c r="AJ142" i="31"/>
  <c r="AJ139" i="31"/>
  <c r="AJ137" i="31"/>
  <c r="AJ135" i="31"/>
  <c r="AJ133" i="31"/>
  <c r="AJ131" i="31"/>
  <c r="AJ130" i="31"/>
  <c r="AJ128" i="31"/>
  <c r="AJ126" i="31"/>
  <c r="AJ125" i="31"/>
  <c r="AJ123" i="31"/>
  <c r="AJ121" i="31"/>
  <c r="AJ119" i="31"/>
  <c r="AJ117" i="31"/>
  <c r="AJ115" i="31"/>
  <c r="AJ113" i="31"/>
  <c r="AJ112" i="31"/>
  <c r="AJ110" i="31"/>
  <c r="AJ109" i="31"/>
  <c r="AJ107" i="31"/>
  <c r="AJ105" i="31"/>
  <c r="AJ104" i="31"/>
  <c r="AJ102" i="31"/>
  <c r="AJ100" i="31"/>
  <c r="AJ98" i="31"/>
  <c r="AJ96" i="31"/>
  <c r="AJ94" i="31"/>
  <c r="AJ92" i="31"/>
  <c r="AJ91" i="31"/>
  <c r="AJ89" i="31"/>
  <c r="AJ88" i="31"/>
  <c r="AJ86" i="31"/>
  <c r="AJ85" i="31"/>
  <c r="AJ83" i="31"/>
  <c r="AJ82" i="31"/>
  <c r="AJ81" i="31"/>
  <c r="AJ79" i="31"/>
  <c r="AJ78" i="31"/>
  <c r="AJ76" i="31"/>
  <c r="AJ74" i="31"/>
  <c r="AJ72" i="31"/>
  <c r="AJ71" i="31"/>
  <c r="AJ68" i="31"/>
  <c r="AJ65" i="31"/>
  <c r="AJ64" i="31"/>
  <c r="AJ61" i="31"/>
  <c r="AJ60" i="31"/>
  <c r="AJ58" i="31"/>
  <c r="AJ56" i="31"/>
  <c r="AJ54" i="31"/>
  <c r="AJ52" i="31"/>
  <c r="AJ51" i="31"/>
  <c r="AJ49" i="31"/>
  <c r="AJ47" i="31"/>
  <c r="AJ45" i="31"/>
  <c r="AJ44" i="31"/>
  <c r="AJ42" i="31"/>
  <c r="AJ40" i="31"/>
  <c r="AJ38" i="31"/>
  <c r="AJ37" i="31"/>
  <c r="AJ35" i="31"/>
  <c r="AJ33" i="31"/>
  <c r="AJ31" i="31"/>
  <c r="AJ29" i="31"/>
  <c r="AJ27" i="31"/>
  <c r="AJ26" i="31"/>
  <c r="AJ24" i="31"/>
  <c r="AJ21" i="31"/>
  <c r="AJ19" i="31"/>
  <c r="AJ17" i="31"/>
  <c r="AJ15" i="31"/>
  <c r="AJ13" i="31"/>
  <c r="AJ12" i="31"/>
  <c r="AD189" i="31"/>
  <c r="AD188" i="31"/>
  <c r="AD187" i="31"/>
  <c r="AD186" i="31"/>
  <c r="AD185" i="31"/>
  <c r="AD184" i="31"/>
  <c r="AD183" i="31"/>
  <c r="AD182" i="31"/>
  <c r="AD181" i="31"/>
  <c r="AD180" i="31"/>
  <c r="AD179" i="31"/>
  <c r="AD178" i="31"/>
  <c r="AD177" i="31"/>
  <c r="AD176" i="31"/>
  <c r="AD175" i="31"/>
  <c r="AD174" i="31"/>
  <c r="AD173" i="31"/>
  <c r="AD172" i="31"/>
  <c r="AD171" i="31"/>
  <c r="AD170" i="31"/>
  <c r="AD169" i="31"/>
  <c r="AD168" i="31"/>
  <c r="AD167" i="31"/>
  <c r="AD166" i="31"/>
  <c r="AD164" i="31"/>
  <c r="AD163" i="31"/>
  <c r="AD162" i="31"/>
  <c r="AD161" i="31"/>
  <c r="AD160" i="31"/>
  <c r="AD159" i="31"/>
  <c r="AD158" i="31"/>
  <c r="AD157" i="31"/>
  <c r="AD156" i="31"/>
  <c r="AD155" i="31"/>
  <c r="AD154" i="31"/>
  <c r="AD153" i="31"/>
  <c r="AD152" i="31"/>
  <c r="AD151" i="31"/>
  <c r="AD150" i="31"/>
  <c r="AD149" i="31"/>
  <c r="AD148" i="31"/>
  <c r="AD147" i="31"/>
  <c r="AD146" i="31"/>
  <c r="AD144" i="31"/>
  <c r="AD143" i="31"/>
  <c r="AD142" i="31"/>
  <c r="AD140" i="31"/>
  <c r="AD139" i="31"/>
  <c r="AD138" i="31"/>
  <c r="AD137" i="31"/>
  <c r="AD136" i="31"/>
  <c r="AD135" i="31"/>
  <c r="AD134" i="31"/>
  <c r="AD133" i="31"/>
  <c r="AD132" i="31"/>
  <c r="AD131" i="31"/>
  <c r="AD130" i="31"/>
  <c r="AD129" i="31"/>
  <c r="AD128" i="31"/>
  <c r="AD127" i="31"/>
  <c r="AD126" i="31"/>
  <c r="AD125" i="31"/>
  <c r="AD124" i="31"/>
  <c r="AD123" i="31"/>
  <c r="AD122" i="31"/>
  <c r="AD121" i="31"/>
  <c r="AD120" i="31"/>
  <c r="AD119" i="31"/>
  <c r="AD118" i="31"/>
  <c r="AD117" i="31"/>
  <c r="AD116" i="31"/>
  <c r="AD115" i="31"/>
  <c r="AD114" i="31"/>
  <c r="AD113" i="31"/>
  <c r="AD112" i="31"/>
  <c r="AD111" i="31"/>
  <c r="AD110" i="31"/>
  <c r="AD109" i="31"/>
  <c r="AD108" i="31"/>
  <c r="AD107" i="31"/>
  <c r="AD106" i="31"/>
  <c r="AD105" i="31"/>
  <c r="AD104" i="31"/>
  <c r="AD103" i="31"/>
  <c r="AD102" i="31"/>
  <c r="AD101" i="31"/>
  <c r="AD100" i="31"/>
  <c r="AD99" i="31"/>
  <c r="AD98" i="31"/>
  <c r="AD97" i="31"/>
  <c r="AD96" i="31"/>
  <c r="AD95" i="31"/>
  <c r="AD94" i="31"/>
  <c r="AD93" i="31"/>
  <c r="AD92" i="31"/>
  <c r="AD91" i="31"/>
  <c r="AD90" i="31"/>
  <c r="AD89" i="31"/>
  <c r="AD88" i="31"/>
  <c r="AD87" i="31"/>
  <c r="AD86" i="31"/>
  <c r="AD85" i="31"/>
  <c r="AD84" i="31"/>
  <c r="AD83" i="31"/>
  <c r="AD82" i="31"/>
  <c r="AD81" i="31"/>
  <c r="AD80" i="31"/>
  <c r="AD79" i="31"/>
  <c r="AD78" i="31"/>
  <c r="AD77" i="31"/>
  <c r="AD76" i="31"/>
  <c r="AD75" i="31"/>
  <c r="AD74" i="31"/>
  <c r="AD73" i="31"/>
  <c r="AD72" i="31"/>
  <c r="AD71" i="31"/>
  <c r="AD69" i="31"/>
  <c r="AD68" i="31"/>
  <c r="AD67" i="31"/>
  <c r="AD66" i="31"/>
  <c r="AD65" i="31"/>
  <c r="AD64" i="31"/>
  <c r="AD63" i="31"/>
  <c r="AD62" i="31"/>
  <c r="AD61" i="31"/>
  <c r="AD60" i="31"/>
  <c r="AD59" i="31"/>
  <c r="AD58" i="31"/>
  <c r="AD57" i="31"/>
  <c r="AD56" i="31"/>
  <c r="AD55" i="31"/>
  <c r="AD54" i="31"/>
  <c r="AD53" i="31"/>
  <c r="AD52" i="31"/>
  <c r="AD51" i="31"/>
  <c r="AD50" i="31"/>
  <c r="AD49" i="31"/>
  <c r="AD48" i="31"/>
  <c r="AD47" i="31"/>
  <c r="AD46" i="31"/>
  <c r="AD45" i="31"/>
  <c r="AD44" i="31"/>
  <c r="AD43" i="31"/>
  <c r="AD42" i="31"/>
  <c r="AD41" i="31"/>
  <c r="AD40" i="31"/>
  <c r="AD39" i="31"/>
  <c r="AD38" i="31"/>
  <c r="AD37" i="31"/>
  <c r="AD36" i="31"/>
  <c r="AD35" i="31"/>
  <c r="AD34" i="31"/>
  <c r="AD33" i="31"/>
  <c r="AD32" i="31"/>
  <c r="AD31" i="31"/>
  <c r="AD30" i="31"/>
  <c r="AD29" i="31"/>
  <c r="AD28" i="31"/>
  <c r="AD27" i="31"/>
  <c r="AD26" i="31"/>
  <c r="AD25" i="31"/>
  <c r="AD24" i="31"/>
  <c r="AD22" i="31"/>
  <c r="AD21" i="31"/>
  <c r="AD20" i="31"/>
  <c r="AD19" i="31"/>
  <c r="AD18" i="31"/>
  <c r="AD17" i="31"/>
  <c r="AD16" i="31"/>
  <c r="AD15" i="31"/>
  <c r="AD14" i="31"/>
  <c r="AD13" i="31"/>
  <c r="AD12" i="31"/>
  <c r="AD11" i="31"/>
  <c r="AB189" i="31"/>
  <c r="AB188" i="31"/>
  <c r="AB187" i="31"/>
  <c r="AB186" i="31"/>
  <c r="AB185" i="31"/>
  <c r="AB184" i="31"/>
  <c r="AB183" i="31"/>
  <c r="AB182" i="31"/>
  <c r="AB181" i="31"/>
  <c r="AB180" i="31"/>
  <c r="AB179" i="31"/>
  <c r="AB178" i="31"/>
  <c r="AB177" i="31"/>
  <c r="AB176" i="31"/>
  <c r="AB175" i="31"/>
  <c r="AB174" i="31"/>
  <c r="AB173" i="31"/>
  <c r="AB172" i="31"/>
  <c r="AB171" i="31"/>
  <c r="AB170" i="31"/>
  <c r="AB169" i="31"/>
  <c r="AB168" i="31"/>
  <c r="AB167" i="31"/>
  <c r="AB166" i="31"/>
  <c r="AB164" i="31"/>
  <c r="AB163" i="31"/>
  <c r="AB162" i="31"/>
  <c r="AB161" i="31"/>
  <c r="AB160" i="31"/>
  <c r="AB159" i="31"/>
  <c r="AB158" i="31"/>
  <c r="AB157" i="31"/>
  <c r="AB156" i="31"/>
  <c r="AB155" i="31"/>
  <c r="AB154" i="31"/>
  <c r="AB153" i="31"/>
  <c r="AB152" i="31"/>
  <c r="AB151" i="31"/>
  <c r="AB150" i="31"/>
  <c r="AB149" i="31"/>
  <c r="AB148" i="31"/>
  <c r="AB147" i="31"/>
  <c r="AB146" i="31"/>
  <c r="AB144" i="31"/>
  <c r="AB143" i="31"/>
  <c r="AB142" i="31"/>
  <c r="AB140" i="31"/>
  <c r="AB139" i="31"/>
  <c r="AB138" i="31"/>
  <c r="AB137" i="31"/>
  <c r="AB136" i="31"/>
  <c r="AB135" i="31"/>
  <c r="AB134" i="31"/>
  <c r="AB133" i="31"/>
  <c r="AB132" i="31"/>
  <c r="AB131" i="31"/>
  <c r="AB130" i="31"/>
  <c r="AB129" i="31"/>
  <c r="AB128" i="31"/>
  <c r="AB127" i="31"/>
  <c r="AB126" i="31"/>
  <c r="AB125" i="31"/>
  <c r="AB124" i="31"/>
  <c r="AB123" i="31"/>
  <c r="AB122" i="31"/>
  <c r="AB121" i="31"/>
  <c r="AB120" i="31"/>
  <c r="AB119" i="31"/>
  <c r="AB118" i="31"/>
  <c r="AB117" i="31"/>
  <c r="AB116" i="31"/>
  <c r="AB115" i="31"/>
  <c r="AB114" i="31"/>
  <c r="AB113" i="31"/>
  <c r="AB112" i="31"/>
  <c r="AB111" i="31"/>
  <c r="AB110" i="31"/>
  <c r="AB109" i="31"/>
  <c r="AB108" i="31"/>
  <c r="AB107" i="31"/>
  <c r="AB106" i="31"/>
  <c r="AB105" i="31"/>
  <c r="AB104" i="31"/>
  <c r="AB103" i="31"/>
  <c r="AB102" i="31"/>
  <c r="AB101" i="31"/>
  <c r="AB100" i="31"/>
  <c r="AB99" i="31"/>
  <c r="AB98" i="31"/>
  <c r="AB97" i="31"/>
  <c r="AB96" i="31"/>
  <c r="AB95" i="31"/>
  <c r="AB94" i="31"/>
  <c r="AB93" i="31"/>
  <c r="AB92" i="31"/>
  <c r="AB91" i="31"/>
  <c r="AB90" i="31"/>
  <c r="AB89" i="31"/>
  <c r="AB88" i="31"/>
  <c r="AB87" i="31"/>
  <c r="AB86" i="31"/>
  <c r="AB85" i="31"/>
  <c r="AB84" i="31"/>
  <c r="AB83" i="31"/>
  <c r="AB82" i="31"/>
  <c r="AB81" i="31"/>
  <c r="AB80" i="31"/>
  <c r="AB79" i="31"/>
  <c r="AB78" i="31"/>
  <c r="AB77" i="31"/>
  <c r="AB76" i="31"/>
  <c r="AB75" i="31"/>
  <c r="AB74" i="31"/>
  <c r="AB73" i="31"/>
  <c r="AB72" i="31"/>
  <c r="AB71" i="31"/>
  <c r="AB69" i="31"/>
  <c r="AB68" i="31"/>
  <c r="AB67" i="31"/>
  <c r="AB66" i="31"/>
  <c r="AB65" i="31"/>
  <c r="AB64" i="31"/>
  <c r="AB63" i="31"/>
  <c r="AB62" i="31"/>
  <c r="AB61" i="31"/>
  <c r="AB60" i="31"/>
  <c r="AB59" i="31"/>
  <c r="AB58" i="31"/>
  <c r="AB57" i="31"/>
  <c r="AB56" i="31"/>
  <c r="AB55" i="31"/>
  <c r="AB54" i="31"/>
  <c r="AB53" i="31"/>
  <c r="AB52" i="31"/>
  <c r="AB51" i="31"/>
  <c r="AB50" i="31"/>
  <c r="AB49" i="31"/>
  <c r="AB48" i="31"/>
  <c r="AB47" i="31"/>
  <c r="AB46" i="31"/>
  <c r="AB45" i="31"/>
  <c r="AB44" i="31"/>
  <c r="AB43" i="31"/>
  <c r="AB42" i="31"/>
  <c r="AB41" i="31"/>
  <c r="AB40" i="31"/>
  <c r="AB39" i="31"/>
  <c r="AB38" i="31"/>
  <c r="AB37" i="31"/>
  <c r="AB36" i="31"/>
  <c r="AB35" i="31"/>
  <c r="AB34" i="31"/>
  <c r="AB33" i="31"/>
  <c r="AB32" i="31"/>
  <c r="AB31" i="31"/>
  <c r="AB30" i="31"/>
  <c r="AB29" i="31"/>
  <c r="AB28" i="31"/>
  <c r="AB27" i="31"/>
  <c r="AB26" i="31"/>
  <c r="AB25" i="31"/>
  <c r="AB24" i="31"/>
  <c r="AB22" i="31"/>
  <c r="AB21" i="31"/>
  <c r="AB20" i="31"/>
  <c r="AB19" i="31"/>
  <c r="AB18" i="31"/>
  <c r="AB17" i="31"/>
  <c r="AB16" i="31"/>
  <c r="AB15" i="31"/>
  <c r="AB14" i="31"/>
  <c r="AB13" i="31"/>
  <c r="AB12" i="31"/>
  <c r="AB11" i="31"/>
  <c r="Z189" i="31"/>
  <c r="Z188" i="31"/>
  <c r="Z187" i="31"/>
  <c r="Z186" i="31"/>
  <c r="Z185" i="31"/>
  <c r="Z184" i="31"/>
  <c r="Z183" i="31"/>
  <c r="Z182" i="31"/>
  <c r="Z181" i="31"/>
  <c r="Z180" i="31"/>
  <c r="Z179" i="31"/>
  <c r="Z178" i="31"/>
  <c r="Z177" i="31"/>
  <c r="Z176" i="31"/>
  <c r="Z175" i="31"/>
  <c r="Z174" i="31"/>
  <c r="Z173" i="31"/>
  <c r="Z172" i="31"/>
  <c r="Z171" i="31"/>
  <c r="Z170" i="31"/>
  <c r="Z169" i="31"/>
  <c r="Z168" i="31"/>
  <c r="Z167" i="31"/>
  <c r="Z166" i="31"/>
  <c r="Z164" i="31"/>
  <c r="Z163" i="31"/>
  <c r="Z162" i="31"/>
  <c r="Z161" i="31"/>
  <c r="Z160" i="31"/>
  <c r="Z159" i="31"/>
  <c r="Z158" i="31"/>
  <c r="Z157" i="31"/>
  <c r="Z156" i="31"/>
  <c r="Z155" i="31"/>
  <c r="Z154" i="31"/>
  <c r="Z153" i="31"/>
  <c r="Z152" i="31"/>
  <c r="Z151" i="31"/>
  <c r="Z150" i="31"/>
  <c r="Z149" i="31"/>
  <c r="Z148" i="31"/>
  <c r="Z147" i="31"/>
  <c r="Z146" i="31"/>
  <c r="Z144" i="31"/>
  <c r="Z143" i="31"/>
  <c r="Z142" i="31"/>
  <c r="Z140" i="31"/>
  <c r="Z139" i="31"/>
  <c r="Z138" i="31"/>
  <c r="Z137" i="31"/>
  <c r="Z136" i="31"/>
  <c r="Z135" i="31"/>
  <c r="Z134" i="31"/>
  <c r="Z133" i="31"/>
  <c r="Z132" i="31"/>
  <c r="Z131" i="31"/>
  <c r="Z130" i="31"/>
  <c r="Z129" i="31"/>
  <c r="Z128" i="31"/>
  <c r="Z127" i="31"/>
  <c r="Z126" i="31"/>
  <c r="Z125" i="31"/>
  <c r="Z124" i="31"/>
  <c r="Z123" i="31"/>
  <c r="Z122" i="31"/>
  <c r="Z121" i="31"/>
  <c r="Z120" i="31"/>
  <c r="Z119" i="31"/>
  <c r="Z118" i="31"/>
  <c r="Z117" i="31"/>
  <c r="Z116" i="31"/>
  <c r="Z115" i="31"/>
  <c r="Z114" i="31"/>
  <c r="Z113" i="31"/>
  <c r="Z112" i="31"/>
  <c r="Z111" i="31"/>
  <c r="Z110" i="31"/>
  <c r="Z109" i="31"/>
  <c r="Z108" i="31"/>
  <c r="Z107" i="31"/>
  <c r="Z106" i="31"/>
  <c r="Z105" i="31"/>
  <c r="Z104" i="31"/>
  <c r="Z103" i="31"/>
  <c r="Z102" i="31"/>
  <c r="Z101" i="31"/>
  <c r="Z100" i="31"/>
  <c r="Z99" i="31"/>
  <c r="Z98" i="31"/>
  <c r="Z97" i="31"/>
  <c r="Z96" i="31"/>
  <c r="Z95" i="31"/>
  <c r="Z94" i="31"/>
  <c r="Z93" i="31"/>
  <c r="Z92" i="31"/>
  <c r="Z91" i="31"/>
  <c r="Z90" i="31"/>
  <c r="Z89" i="31"/>
  <c r="Z88" i="31"/>
  <c r="Z87" i="31"/>
  <c r="Z86" i="31"/>
  <c r="Z85" i="31"/>
  <c r="Z84" i="31"/>
  <c r="Z83" i="31"/>
  <c r="Z82" i="31"/>
  <c r="Z81" i="31"/>
  <c r="Z80" i="31"/>
  <c r="Z79" i="31"/>
  <c r="Z78" i="31"/>
  <c r="Z77" i="31"/>
  <c r="Z76" i="31"/>
  <c r="Z75" i="31"/>
  <c r="Z74" i="31"/>
  <c r="Z73" i="31"/>
  <c r="Z72" i="31"/>
  <c r="Z71" i="31"/>
  <c r="Z69" i="31"/>
  <c r="Z68" i="31"/>
  <c r="Z67" i="31"/>
  <c r="Z66" i="31"/>
  <c r="Z65" i="31"/>
  <c r="Z64" i="31"/>
  <c r="Z63" i="31"/>
  <c r="Z62" i="31"/>
  <c r="Z61" i="31"/>
  <c r="Z60" i="31"/>
  <c r="Z59" i="31"/>
  <c r="Z58" i="31"/>
  <c r="Z57" i="31"/>
  <c r="Z56" i="31"/>
  <c r="Z55" i="31"/>
  <c r="Z54" i="31"/>
  <c r="Z53" i="31"/>
  <c r="Z52" i="31"/>
  <c r="Z51" i="31"/>
  <c r="Z50" i="31"/>
  <c r="Z49" i="31"/>
  <c r="Z48" i="31"/>
  <c r="Z47" i="31"/>
  <c r="Z46" i="31"/>
  <c r="Z45" i="31"/>
  <c r="Z44" i="31"/>
  <c r="Z43" i="31"/>
  <c r="Z42" i="31"/>
  <c r="Z41" i="31"/>
  <c r="Z40" i="31"/>
  <c r="Z39" i="31"/>
  <c r="Z38" i="31"/>
  <c r="Z37" i="31"/>
  <c r="Z36" i="31"/>
  <c r="Z35" i="31"/>
  <c r="Z34" i="31"/>
  <c r="Z33" i="31"/>
  <c r="Z32" i="31"/>
  <c r="Z31" i="31"/>
  <c r="Z30" i="31"/>
  <c r="Z29" i="31"/>
  <c r="Z28" i="31"/>
  <c r="Z27" i="31"/>
  <c r="Z26" i="31"/>
  <c r="Z25" i="31"/>
  <c r="Z24" i="31"/>
  <c r="Z22" i="31"/>
  <c r="Z21" i="31"/>
  <c r="Z20" i="31"/>
  <c r="Z19" i="31"/>
  <c r="Z18" i="31"/>
  <c r="Z17" i="31"/>
  <c r="Z16" i="31"/>
  <c r="Z15" i="31"/>
  <c r="Z14" i="31"/>
  <c r="Z13" i="31"/>
  <c r="Z12" i="31"/>
  <c r="Z11" i="31"/>
  <c r="X189" i="31"/>
  <c r="W189" i="31"/>
  <c r="V189" i="31"/>
  <c r="X188" i="31"/>
  <c r="W188" i="31"/>
  <c r="V188" i="31"/>
  <c r="X187" i="31"/>
  <c r="W187" i="31"/>
  <c r="V187" i="31"/>
  <c r="X186" i="31"/>
  <c r="W186" i="31"/>
  <c r="V186" i="31"/>
  <c r="X185" i="31"/>
  <c r="W185" i="31"/>
  <c r="V185" i="31"/>
  <c r="X184" i="31"/>
  <c r="W184" i="31"/>
  <c r="V184" i="31"/>
  <c r="X183" i="31"/>
  <c r="W183" i="31"/>
  <c r="V183" i="31"/>
  <c r="X182" i="31"/>
  <c r="W182" i="31"/>
  <c r="V182" i="31"/>
  <c r="X181" i="31"/>
  <c r="W181" i="31"/>
  <c r="V181" i="31"/>
  <c r="X180" i="31"/>
  <c r="W180" i="31"/>
  <c r="V180" i="31"/>
  <c r="X179" i="31"/>
  <c r="W179" i="31"/>
  <c r="V179" i="31"/>
  <c r="X178" i="31"/>
  <c r="W178" i="31"/>
  <c r="V178" i="31"/>
  <c r="X177" i="31"/>
  <c r="W177" i="31"/>
  <c r="V177" i="31"/>
  <c r="X176" i="31"/>
  <c r="W176" i="31"/>
  <c r="V176" i="31"/>
  <c r="X175" i="31"/>
  <c r="W175" i="31"/>
  <c r="V175" i="31"/>
  <c r="X174" i="31"/>
  <c r="W174" i="31"/>
  <c r="V174" i="31"/>
  <c r="X173" i="31"/>
  <c r="W173" i="31"/>
  <c r="V173" i="31"/>
  <c r="X172" i="31"/>
  <c r="W172" i="31"/>
  <c r="V172" i="31"/>
  <c r="X171" i="31"/>
  <c r="W171" i="31"/>
  <c r="V171" i="31"/>
  <c r="X170" i="31"/>
  <c r="W170" i="31"/>
  <c r="V170" i="31"/>
  <c r="X169" i="31"/>
  <c r="W169" i="31"/>
  <c r="V169" i="31"/>
  <c r="X168" i="31"/>
  <c r="W168" i="31"/>
  <c r="V168" i="31"/>
  <c r="X167" i="31"/>
  <c r="W167" i="31"/>
  <c r="V167" i="31"/>
  <c r="X166" i="31"/>
  <c r="W166" i="31"/>
  <c r="V166" i="31"/>
  <c r="X164" i="31"/>
  <c r="W164" i="31"/>
  <c r="V164" i="31"/>
  <c r="X163" i="31"/>
  <c r="W163" i="31"/>
  <c r="V163" i="31"/>
  <c r="X162" i="31"/>
  <c r="W162" i="31"/>
  <c r="V162" i="31"/>
  <c r="X161" i="31"/>
  <c r="W161" i="31"/>
  <c r="V161" i="31"/>
  <c r="X160" i="31"/>
  <c r="W160" i="31"/>
  <c r="V160" i="31"/>
  <c r="X159" i="31"/>
  <c r="W159" i="31"/>
  <c r="V159" i="31"/>
  <c r="X158" i="31"/>
  <c r="W158" i="31"/>
  <c r="V158" i="31"/>
  <c r="X157" i="31"/>
  <c r="W157" i="31"/>
  <c r="V157" i="31"/>
  <c r="X156" i="31"/>
  <c r="W156" i="31"/>
  <c r="V156" i="31"/>
  <c r="X155" i="31"/>
  <c r="W155" i="31"/>
  <c r="V155" i="31"/>
  <c r="X154" i="31"/>
  <c r="W154" i="31"/>
  <c r="V154" i="31"/>
  <c r="X153" i="31"/>
  <c r="W153" i="31"/>
  <c r="V153" i="31"/>
  <c r="X152" i="31"/>
  <c r="W152" i="31"/>
  <c r="V152" i="31"/>
  <c r="X151" i="31"/>
  <c r="W151" i="31"/>
  <c r="V151" i="31"/>
  <c r="X150" i="31"/>
  <c r="W150" i="31"/>
  <c r="V150" i="31"/>
  <c r="X149" i="31"/>
  <c r="W149" i="31"/>
  <c r="V149" i="31"/>
  <c r="X148" i="31"/>
  <c r="W148" i="31"/>
  <c r="V148" i="31"/>
  <c r="X147" i="31"/>
  <c r="W147" i="31"/>
  <c r="V147" i="31"/>
  <c r="X146" i="31"/>
  <c r="W146" i="31"/>
  <c r="V146" i="31"/>
  <c r="X144" i="31"/>
  <c r="W144" i="31"/>
  <c r="V144" i="31"/>
  <c r="X143" i="31"/>
  <c r="W143" i="31"/>
  <c r="V143" i="31"/>
  <c r="X142" i="31"/>
  <c r="W142" i="31"/>
  <c r="V142" i="31"/>
  <c r="X140" i="31"/>
  <c r="W140" i="31"/>
  <c r="V140" i="31"/>
  <c r="X139" i="31"/>
  <c r="W139" i="31"/>
  <c r="V139" i="31"/>
  <c r="X138" i="31"/>
  <c r="W138" i="31"/>
  <c r="V138" i="31"/>
  <c r="X137" i="31"/>
  <c r="W137" i="31"/>
  <c r="V137" i="31"/>
  <c r="X136" i="31"/>
  <c r="W136" i="31"/>
  <c r="V136" i="31"/>
  <c r="X135" i="31"/>
  <c r="W135" i="31"/>
  <c r="V135" i="31"/>
  <c r="X134" i="31"/>
  <c r="W134" i="31"/>
  <c r="V134" i="31"/>
  <c r="X133" i="31"/>
  <c r="W133" i="31"/>
  <c r="V133" i="31"/>
  <c r="X132" i="31"/>
  <c r="W132" i="31"/>
  <c r="V132" i="31"/>
  <c r="X131" i="31"/>
  <c r="W131" i="31"/>
  <c r="V131" i="31"/>
  <c r="X130" i="31"/>
  <c r="W130" i="31"/>
  <c r="V130" i="31"/>
  <c r="X129" i="31"/>
  <c r="W129" i="31"/>
  <c r="V129" i="31"/>
  <c r="X128" i="31"/>
  <c r="W128" i="31"/>
  <c r="V128" i="31"/>
  <c r="X127" i="31"/>
  <c r="W127" i="31"/>
  <c r="V127" i="31"/>
  <c r="X126" i="31"/>
  <c r="W126" i="31"/>
  <c r="V126" i="31"/>
  <c r="X125" i="31"/>
  <c r="W125" i="31"/>
  <c r="V125" i="31"/>
  <c r="X124" i="31"/>
  <c r="W124" i="31"/>
  <c r="V124" i="31"/>
  <c r="X123" i="31"/>
  <c r="W123" i="31"/>
  <c r="V123" i="31"/>
  <c r="X122" i="31"/>
  <c r="W122" i="31"/>
  <c r="V122" i="31"/>
  <c r="X121" i="31"/>
  <c r="W121" i="31"/>
  <c r="V121" i="31"/>
  <c r="X120" i="31"/>
  <c r="W120" i="31"/>
  <c r="V120" i="31"/>
  <c r="X119" i="31"/>
  <c r="W119" i="31"/>
  <c r="V119" i="31"/>
  <c r="X118" i="31"/>
  <c r="W118" i="31"/>
  <c r="V118" i="31"/>
  <c r="X117" i="31"/>
  <c r="W117" i="31"/>
  <c r="V117" i="31"/>
  <c r="X116" i="31"/>
  <c r="W116" i="31"/>
  <c r="V116" i="31"/>
  <c r="X115" i="31"/>
  <c r="W115" i="31"/>
  <c r="V115" i="31"/>
  <c r="X114" i="31"/>
  <c r="W114" i="31"/>
  <c r="V114" i="31"/>
  <c r="X113" i="31"/>
  <c r="W113" i="31"/>
  <c r="V113" i="31"/>
  <c r="X112" i="31"/>
  <c r="W112" i="31"/>
  <c r="V112" i="31"/>
  <c r="X111" i="31"/>
  <c r="W111" i="31"/>
  <c r="V111" i="31"/>
  <c r="X110" i="31"/>
  <c r="W110" i="31"/>
  <c r="V110" i="31"/>
  <c r="X109" i="31"/>
  <c r="W109" i="31"/>
  <c r="V109" i="31"/>
  <c r="X108" i="31"/>
  <c r="W108" i="31"/>
  <c r="V108" i="31"/>
  <c r="X107" i="31"/>
  <c r="W107" i="31"/>
  <c r="V107" i="31"/>
  <c r="X106" i="31"/>
  <c r="W106" i="31"/>
  <c r="V106" i="31"/>
  <c r="X105" i="31"/>
  <c r="W105" i="31"/>
  <c r="V105" i="31"/>
  <c r="X104" i="31"/>
  <c r="W104" i="31"/>
  <c r="V104" i="31"/>
  <c r="X103" i="31"/>
  <c r="W103" i="31"/>
  <c r="V103" i="31"/>
  <c r="X102" i="31"/>
  <c r="W102" i="31"/>
  <c r="V102" i="31"/>
  <c r="X101" i="31"/>
  <c r="W101" i="31"/>
  <c r="V101" i="31"/>
  <c r="X100" i="31"/>
  <c r="W100" i="31"/>
  <c r="V100" i="31"/>
  <c r="X99" i="31"/>
  <c r="W99" i="31"/>
  <c r="V99" i="31"/>
  <c r="X98" i="31"/>
  <c r="W98" i="31"/>
  <c r="V98" i="31"/>
  <c r="X97" i="31"/>
  <c r="W97" i="31"/>
  <c r="V97" i="31"/>
  <c r="X96" i="31"/>
  <c r="W96" i="31"/>
  <c r="V96" i="31"/>
  <c r="X95" i="31"/>
  <c r="W95" i="31"/>
  <c r="V95" i="31"/>
  <c r="X94" i="31"/>
  <c r="W94" i="31"/>
  <c r="V94" i="31"/>
  <c r="X93" i="31"/>
  <c r="W93" i="31"/>
  <c r="V93" i="31"/>
  <c r="X92" i="31"/>
  <c r="W92" i="31"/>
  <c r="V92" i="31"/>
  <c r="X91" i="31"/>
  <c r="W91" i="31"/>
  <c r="V91" i="31"/>
  <c r="X90" i="31"/>
  <c r="W90" i="31"/>
  <c r="V90" i="31"/>
  <c r="X89" i="31"/>
  <c r="W89" i="31"/>
  <c r="V89" i="31"/>
  <c r="X88" i="31"/>
  <c r="W88" i="31"/>
  <c r="V88" i="31"/>
  <c r="X87" i="31"/>
  <c r="W87" i="31"/>
  <c r="V87" i="31"/>
  <c r="X86" i="31"/>
  <c r="W86" i="31"/>
  <c r="V86" i="31"/>
  <c r="X85" i="31"/>
  <c r="W85" i="31"/>
  <c r="V85" i="31"/>
  <c r="X84" i="31"/>
  <c r="W84" i="31"/>
  <c r="V84" i="31"/>
  <c r="X83" i="31"/>
  <c r="W83" i="31"/>
  <c r="V83" i="31"/>
  <c r="X82" i="31"/>
  <c r="W82" i="31"/>
  <c r="V82" i="31"/>
  <c r="X81" i="31"/>
  <c r="W81" i="31"/>
  <c r="V81" i="31"/>
  <c r="X80" i="31"/>
  <c r="W80" i="31"/>
  <c r="V80" i="31"/>
  <c r="X79" i="31"/>
  <c r="W79" i="31"/>
  <c r="V79" i="31"/>
  <c r="X78" i="31"/>
  <c r="W78" i="31"/>
  <c r="V78" i="31"/>
  <c r="X77" i="31"/>
  <c r="W77" i="31"/>
  <c r="V77" i="31"/>
  <c r="X76" i="31"/>
  <c r="W76" i="31"/>
  <c r="V76" i="31"/>
  <c r="X75" i="31"/>
  <c r="W75" i="31"/>
  <c r="V75" i="31"/>
  <c r="X74" i="31"/>
  <c r="W74" i="31"/>
  <c r="V74" i="31"/>
  <c r="X73" i="31"/>
  <c r="W73" i="31"/>
  <c r="V73" i="31"/>
  <c r="X72" i="31"/>
  <c r="W72" i="31"/>
  <c r="V72" i="31"/>
  <c r="X71" i="31"/>
  <c r="W71" i="31"/>
  <c r="V71" i="31"/>
  <c r="X69" i="31"/>
  <c r="W69" i="31"/>
  <c r="V69" i="31"/>
  <c r="X68" i="31"/>
  <c r="W68" i="31"/>
  <c r="V68" i="31"/>
  <c r="X67" i="31"/>
  <c r="W67" i="31"/>
  <c r="V67" i="31"/>
  <c r="X66" i="31"/>
  <c r="W66" i="31"/>
  <c r="V66" i="31"/>
  <c r="X65" i="31"/>
  <c r="W65" i="31"/>
  <c r="V65" i="31"/>
  <c r="X64" i="31"/>
  <c r="W64" i="31"/>
  <c r="V64" i="31"/>
  <c r="X63" i="31"/>
  <c r="W63" i="31"/>
  <c r="V63" i="31"/>
  <c r="X62" i="31"/>
  <c r="W62" i="31"/>
  <c r="V62" i="31"/>
  <c r="X61" i="31"/>
  <c r="W61" i="31"/>
  <c r="V61" i="31"/>
  <c r="X60" i="31"/>
  <c r="W60" i="31"/>
  <c r="V60" i="31"/>
  <c r="X59" i="31"/>
  <c r="W59" i="31"/>
  <c r="V59" i="31"/>
  <c r="X58" i="31"/>
  <c r="W58" i="31"/>
  <c r="V58" i="31"/>
  <c r="X57" i="31"/>
  <c r="W57" i="31"/>
  <c r="V57" i="31"/>
  <c r="X56" i="31"/>
  <c r="W56" i="31"/>
  <c r="V56" i="31"/>
  <c r="X55" i="31"/>
  <c r="W55" i="31"/>
  <c r="V55" i="31"/>
  <c r="X54" i="31"/>
  <c r="W54" i="31"/>
  <c r="V54" i="31"/>
  <c r="X53" i="31"/>
  <c r="W53" i="31"/>
  <c r="V53" i="31"/>
  <c r="X52" i="31"/>
  <c r="W52" i="31"/>
  <c r="V52" i="31"/>
  <c r="X51" i="31"/>
  <c r="W51" i="31"/>
  <c r="V51" i="31"/>
  <c r="X50" i="31"/>
  <c r="W50" i="31"/>
  <c r="V50" i="31"/>
  <c r="X49" i="31"/>
  <c r="W49" i="31"/>
  <c r="V49" i="31"/>
  <c r="X48" i="31"/>
  <c r="W48" i="31"/>
  <c r="V48" i="31"/>
  <c r="X47" i="31"/>
  <c r="W47" i="31"/>
  <c r="V47" i="31"/>
  <c r="X46" i="31"/>
  <c r="W46" i="31"/>
  <c r="V46" i="31"/>
  <c r="X45" i="31"/>
  <c r="W45" i="31"/>
  <c r="V45" i="31"/>
  <c r="X44" i="31"/>
  <c r="W44" i="31"/>
  <c r="V44" i="31"/>
  <c r="X43" i="31"/>
  <c r="W43" i="31"/>
  <c r="V43" i="31"/>
  <c r="X42" i="31"/>
  <c r="W42" i="31"/>
  <c r="V42" i="31"/>
  <c r="X41" i="31"/>
  <c r="W41" i="31"/>
  <c r="V41" i="31"/>
  <c r="X40" i="31"/>
  <c r="W40" i="31"/>
  <c r="V40" i="31"/>
  <c r="X39" i="31"/>
  <c r="W39" i="31"/>
  <c r="V39" i="31"/>
  <c r="X38" i="31"/>
  <c r="W38" i="31"/>
  <c r="V38" i="31"/>
  <c r="X37" i="31"/>
  <c r="W37" i="31"/>
  <c r="V37" i="31"/>
  <c r="X36" i="31"/>
  <c r="W36" i="31"/>
  <c r="V36" i="31"/>
  <c r="X35" i="31"/>
  <c r="W35" i="31"/>
  <c r="V35" i="31"/>
  <c r="X34" i="31"/>
  <c r="W34" i="31"/>
  <c r="V34" i="31"/>
  <c r="X33" i="31"/>
  <c r="W33" i="31"/>
  <c r="V33" i="31"/>
  <c r="X32" i="31"/>
  <c r="W32" i="31"/>
  <c r="V32" i="31"/>
  <c r="X31" i="31"/>
  <c r="W31" i="31"/>
  <c r="V31" i="31"/>
  <c r="X30" i="31"/>
  <c r="W30" i="31"/>
  <c r="V30" i="31"/>
  <c r="X29" i="31"/>
  <c r="W29" i="31"/>
  <c r="V29" i="31"/>
  <c r="X28" i="31"/>
  <c r="W28" i="31"/>
  <c r="V28" i="31"/>
  <c r="X27" i="31"/>
  <c r="W27" i="31"/>
  <c r="V27" i="31"/>
  <c r="X26" i="31"/>
  <c r="W26" i="31"/>
  <c r="V26" i="31"/>
  <c r="X25" i="31"/>
  <c r="W25" i="31"/>
  <c r="V25" i="31"/>
  <c r="X24" i="31"/>
  <c r="W24" i="31"/>
  <c r="V24" i="31"/>
  <c r="X22" i="31"/>
  <c r="W22" i="31"/>
  <c r="V22" i="31"/>
  <c r="X21" i="31"/>
  <c r="W21" i="31"/>
  <c r="V21" i="31"/>
  <c r="X20" i="31"/>
  <c r="W20" i="31"/>
  <c r="V20" i="31"/>
  <c r="X19" i="31"/>
  <c r="W19" i="31"/>
  <c r="V19" i="31"/>
  <c r="X18" i="31"/>
  <c r="W18" i="31"/>
  <c r="V18" i="31"/>
  <c r="X17" i="31"/>
  <c r="W17" i="31"/>
  <c r="V17" i="31"/>
  <c r="X16" i="31"/>
  <c r="W16" i="31"/>
  <c r="V16" i="31"/>
  <c r="X15" i="31"/>
  <c r="W15" i="31"/>
  <c r="V15" i="31"/>
  <c r="X14" i="31"/>
  <c r="W14" i="31"/>
  <c r="V14" i="31"/>
  <c r="X13" i="31"/>
  <c r="W13" i="31"/>
  <c r="V13" i="31"/>
  <c r="X12" i="31"/>
  <c r="W12" i="31"/>
  <c r="V12" i="31"/>
  <c r="X11" i="31"/>
  <c r="W11" i="31"/>
  <c r="V11" i="31"/>
  <c r="AN11" i="31" l="1"/>
  <c r="E19" i="34"/>
  <c r="E5" i="34"/>
  <c r="E6" i="34"/>
  <c r="E7" i="34"/>
  <c r="E8" i="34"/>
  <c r="E9" i="34"/>
  <c r="E10" i="34"/>
  <c r="E11" i="34"/>
  <c r="E12" i="34"/>
  <c r="E13" i="34"/>
  <c r="E14" i="34"/>
  <c r="E15" i="34"/>
  <c r="E16" i="34"/>
  <c r="E17" i="34"/>
  <c r="E18" i="34"/>
  <c r="E4" i="34"/>
  <c r="I11" i="24" l="1"/>
  <c r="J11" i="24"/>
  <c r="I13" i="24"/>
  <c r="J13" i="24"/>
  <c r="K13" i="24"/>
  <c r="L13" i="24"/>
  <c r="J12" i="24"/>
  <c r="J14" i="24"/>
  <c r="J15" i="24"/>
  <c r="J16" i="24"/>
  <c r="J17" i="24"/>
  <c r="J18" i="24"/>
  <c r="J19" i="24"/>
  <c r="J20" i="24"/>
  <c r="J21" i="24"/>
  <c r="J22" i="24"/>
  <c r="J23" i="24"/>
  <c r="J24" i="24"/>
  <c r="J25" i="24"/>
  <c r="J26" i="24"/>
  <c r="J27" i="24"/>
  <c r="J28" i="24"/>
  <c r="J29" i="24"/>
  <c r="J30" i="24"/>
  <c r="J31" i="24"/>
  <c r="J32" i="24"/>
  <c r="J33" i="24"/>
  <c r="J34" i="24"/>
  <c r="J35" i="24"/>
  <c r="J36" i="24"/>
  <c r="J37" i="24"/>
  <c r="J38" i="24"/>
  <c r="J39" i="24"/>
  <c r="J40" i="24"/>
  <c r="J41" i="24"/>
  <c r="J42" i="24"/>
  <c r="J43" i="24"/>
  <c r="J44" i="24"/>
  <c r="J45" i="24"/>
  <c r="J46" i="24"/>
  <c r="J47" i="24"/>
  <c r="J48" i="24"/>
  <c r="J49" i="24"/>
  <c r="J50" i="24"/>
  <c r="J51" i="24"/>
  <c r="J52" i="24"/>
  <c r="J53" i="24"/>
  <c r="J54" i="24"/>
  <c r="J55" i="24"/>
  <c r="J56" i="24"/>
  <c r="J57" i="24"/>
  <c r="J58" i="24"/>
  <c r="J59" i="24"/>
  <c r="J60" i="24"/>
  <c r="J61" i="24"/>
  <c r="J62" i="24"/>
  <c r="J63" i="24"/>
  <c r="J64" i="24"/>
  <c r="J65" i="24"/>
  <c r="J66" i="24"/>
  <c r="J67" i="24"/>
  <c r="J68" i="24"/>
  <c r="J69" i="24"/>
  <c r="J70" i="24"/>
  <c r="J71" i="24"/>
  <c r="J72" i="24"/>
  <c r="J73" i="24"/>
  <c r="J74" i="24"/>
  <c r="J75" i="24"/>
  <c r="J76" i="24"/>
  <c r="J77" i="24"/>
  <c r="J78" i="24"/>
  <c r="J79" i="24"/>
  <c r="J80" i="24"/>
  <c r="J81" i="24"/>
  <c r="J82" i="24"/>
  <c r="J83" i="24"/>
  <c r="J84" i="24"/>
  <c r="J85" i="24"/>
  <c r="J86" i="24"/>
  <c r="J87" i="24"/>
  <c r="J88" i="24"/>
  <c r="J89" i="24"/>
  <c r="J90" i="24"/>
  <c r="J91" i="24"/>
  <c r="J92" i="24"/>
  <c r="J93" i="24"/>
  <c r="J94" i="24"/>
  <c r="J95" i="24"/>
  <c r="J96" i="24"/>
  <c r="J97" i="24"/>
  <c r="J98" i="24"/>
  <c r="J99" i="24"/>
  <c r="J100" i="24"/>
  <c r="J101" i="24"/>
  <c r="J102" i="24"/>
  <c r="J103" i="24"/>
  <c r="J104" i="24"/>
  <c r="J105" i="24"/>
  <c r="J106" i="24"/>
  <c r="J107" i="24"/>
  <c r="J108" i="24"/>
  <c r="J109" i="24"/>
  <c r="J110" i="24"/>
  <c r="J111" i="24"/>
  <c r="J112" i="24"/>
  <c r="J113" i="24"/>
  <c r="J114" i="24"/>
  <c r="J115" i="24"/>
  <c r="J116" i="24"/>
  <c r="J117" i="24"/>
  <c r="J118" i="24"/>
  <c r="J119" i="24"/>
  <c r="J120" i="24"/>
  <c r="J121" i="24"/>
  <c r="J122" i="24"/>
  <c r="J123" i="24"/>
  <c r="J124" i="24"/>
  <c r="J125" i="24"/>
  <c r="J126" i="24"/>
  <c r="J127" i="24"/>
  <c r="J128" i="24"/>
  <c r="J129" i="24"/>
  <c r="J130" i="24"/>
  <c r="J131" i="24"/>
  <c r="J132" i="24"/>
  <c r="J133" i="24"/>
  <c r="J134" i="24"/>
  <c r="J135" i="24"/>
  <c r="J136" i="24"/>
  <c r="J137" i="24"/>
  <c r="J138" i="24"/>
  <c r="J139" i="24"/>
  <c r="J140" i="24"/>
  <c r="J141" i="24"/>
  <c r="J142" i="24"/>
  <c r="J143" i="24"/>
  <c r="J144" i="24"/>
  <c r="J145" i="24"/>
  <c r="J146" i="24"/>
  <c r="J147" i="24"/>
  <c r="J148" i="24"/>
  <c r="J149" i="24"/>
  <c r="J150" i="24"/>
  <c r="J151" i="24"/>
  <c r="J152" i="24"/>
  <c r="J153" i="24"/>
  <c r="J154" i="24"/>
  <c r="J155" i="24"/>
  <c r="J156" i="24"/>
  <c r="J157" i="24"/>
  <c r="J158" i="24"/>
  <c r="J159" i="24"/>
  <c r="J160" i="24"/>
  <c r="J161" i="24"/>
  <c r="J162" i="24"/>
  <c r="J163" i="24"/>
  <c r="J164" i="24"/>
  <c r="J165" i="24"/>
  <c r="J166" i="24"/>
  <c r="J167" i="24"/>
  <c r="J168" i="24"/>
  <c r="J169" i="24"/>
  <c r="J170" i="24"/>
  <c r="J171" i="24"/>
  <c r="J172" i="24"/>
  <c r="J173" i="24"/>
  <c r="J174" i="24"/>
  <c r="J175" i="24"/>
  <c r="J176" i="24"/>
  <c r="J177" i="24"/>
  <c r="J178" i="24"/>
  <c r="J179" i="24"/>
  <c r="J180" i="24"/>
  <c r="J181" i="24"/>
  <c r="J182" i="24"/>
  <c r="J183" i="24"/>
  <c r="J184" i="24"/>
  <c r="J185" i="24"/>
  <c r="J186" i="24"/>
  <c r="J187" i="24"/>
  <c r="J188" i="24"/>
  <c r="J189" i="24"/>
  <c r="J190" i="24"/>
  <c r="J191" i="24"/>
  <c r="F82" i="35"/>
  <c r="D5" i="34"/>
  <c r="D6" i="34"/>
  <c r="D7" i="34"/>
  <c r="D8" i="34"/>
  <c r="D9" i="34"/>
  <c r="D10" i="34"/>
  <c r="D11" i="34"/>
  <c r="D12" i="34"/>
  <c r="D13" i="34"/>
  <c r="D14" i="34"/>
  <c r="D15" i="34"/>
  <c r="D16" i="34"/>
  <c r="D17" i="34"/>
  <c r="D18" i="34"/>
  <c r="D4" i="34"/>
  <c r="B19" i="34"/>
  <c r="C19" i="34" l="1"/>
  <c r="D19" i="34" s="1"/>
  <c r="I29" i="33"/>
  <c r="J29" i="33" s="1"/>
  <c r="I28" i="33"/>
  <c r="J28" i="33" s="1"/>
  <c r="I27" i="33"/>
  <c r="J27" i="33" s="1"/>
  <c r="I26" i="33"/>
  <c r="J26" i="33" s="1"/>
  <c r="I25" i="33"/>
  <c r="J25" i="33" s="1"/>
  <c r="I24" i="33"/>
  <c r="J24" i="33" s="1"/>
  <c r="I23" i="33"/>
  <c r="J23" i="33" s="1"/>
  <c r="I22" i="33"/>
  <c r="J22" i="33" s="1"/>
  <c r="I21" i="33"/>
  <c r="J21" i="33" s="1"/>
  <c r="I20" i="33"/>
  <c r="J20" i="33" s="1"/>
  <c r="I19" i="33"/>
  <c r="J19" i="33" s="1"/>
  <c r="I18" i="33"/>
  <c r="J18" i="33" s="1"/>
  <c r="I17" i="33"/>
  <c r="J17" i="33" s="1"/>
  <c r="I16" i="33"/>
  <c r="J16" i="33" s="1"/>
  <c r="I15" i="33"/>
  <c r="J15" i="33" s="1"/>
  <c r="I14" i="33"/>
  <c r="J14" i="33" s="1"/>
  <c r="I13" i="33"/>
  <c r="J13" i="33" s="1"/>
  <c r="I12" i="33"/>
  <c r="J12" i="33" s="1"/>
  <c r="I11" i="33"/>
  <c r="J11" i="33" s="1"/>
  <c r="I10" i="33"/>
  <c r="J10" i="33" s="1"/>
  <c r="I9" i="33"/>
  <c r="J9" i="33" s="1"/>
  <c r="I8" i="33"/>
  <c r="J8" i="33" s="1"/>
  <c r="AL11" i="31" l="1"/>
  <c r="AM11" i="31"/>
  <c r="AL12" i="31"/>
  <c r="AM12" i="31"/>
  <c r="AN12" i="31"/>
  <c r="AL13" i="31"/>
  <c r="AM13" i="31"/>
  <c r="AN13" i="31"/>
  <c r="AL14" i="31"/>
  <c r="AM14" i="31"/>
  <c r="AN14" i="31"/>
  <c r="AL15" i="31"/>
  <c r="AM15" i="31"/>
  <c r="AN15" i="31"/>
  <c r="AL16" i="31"/>
  <c r="AM16" i="31"/>
  <c r="AN16" i="31"/>
  <c r="AL17" i="31"/>
  <c r="AM17" i="31"/>
  <c r="AN17" i="31"/>
  <c r="AL18" i="31"/>
  <c r="AM18" i="31"/>
  <c r="AN18" i="31"/>
  <c r="AL19" i="31"/>
  <c r="AM19" i="31"/>
  <c r="AN19" i="31"/>
  <c r="AL20" i="31"/>
  <c r="AM20" i="31"/>
  <c r="AN20" i="31"/>
  <c r="AL21" i="31"/>
  <c r="AM21" i="31"/>
  <c r="AN21" i="31"/>
  <c r="AL22" i="31"/>
  <c r="AM22" i="31"/>
  <c r="AN22" i="31"/>
  <c r="AL23" i="31"/>
  <c r="AM23" i="31"/>
  <c r="AN23" i="31"/>
  <c r="AL24" i="31"/>
  <c r="AM24" i="31"/>
  <c r="AN24" i="31"/>
  <c r="AL25" i="31"/>
  <c r="AM25" i="31"/>
  <c r="AN25" i="31"/>
  <c r="AL26" i="31"/>
  <c r="AM26" i="31"/>
  <c r="AN26" i="31"/>
  <c r="AL27" i="31"/>
  <c r="AM27" i="31"/>
  <c r="AN27" i="31"/>
  <c r="AL28" i="31"/>
  <c r="AM28" i="31"/>
  <c r="AN28" i="31"/>
  <c r="AL29" i="31"/>
  <c r="AM29" i="31"/>
  <c r="AN29" i="31"/>
  <c r="AL30" i="31"/>
  <c r="AM30" i="31"/>
  <c r="AN30" i="31"/>
  <c r="AL31" i="31"/>
  <c r="AM31" i="31"/>
  <c r="AN31" i="31"/>
  <c r="AL32" i="31"/>
  <c r="AM32" i="31"/>
  <c r="AN32" i="31"/>
  <c r="AL33" i="31"/>
  <c r="AM33" i="31"/>
  <c r="AN33" i="31"/>
  <c r="AL34" i="31"/>
  <c r="AM34" i="31"/>
  <c r="AN34" i="31"/>
  <c r="AL35" i="31"/>
  <c r="AM35" i="31"/>
  <c r="AN35" i="31"/>
  <c r="AL36" i="31"/>
  <c r="AM36" i="31"/>
  <c r="AN36" i="31"/>
  <c r="AL37" i="31"/>
  <c r="AM37" i="31"/>
  <c r="AN37" i="31"/>
  <c r="AL38" i="31"/>
  <c r="AM38" i="31"/>
  <c r="AN38" i="31"/>
  <c r="AL39" i="31"/>
  <c r="AM39" i="31"/>
  <c r="AN39" i="31"/>
  <c r="AL40" i="31"/>
  <c r="AM40" i="31"/>
  <c r="AN40" i="31"/>
  <c r="AL41" i="31"/>
  <c r="AM41" i="31"/>
  <c r="AN41" i="31"/>
  <c r="AL42" i="31"/>
  <c r="AM42" i="31"/>
  <c r="AN42" i="31"/>
  <c r="AL43" i="31"/>
  <c r="AM43" i="31"/>
  <c r="AN43" i="31"/>
  <c r="AL44" i="31"/>
  <c r="AM44" i="31"/>
  <c r="AN44" i="31"/>
  <c r="AL45" i="31"/>
  <c r="AM45" i="31"/>
  <c r="AN45" i="31"/>
  <c r="AL46" i="31"/>
  <c r="AM46" i="31"/>
  <c r="AN46" i="31"/>
  <c r="AL47" i="31"/>
  <c r="AM47" i="31"/>
  <c r="AN47" i="31"/>
  <c r="AL48" i="31"/>
  <c r="AM48" i="31"/>
  <c r="AN48" i="31"/>
  <c r="AL49" i="31"/>
  <c r="AM49" i="31"/>
  <c r="AN49" i="31"/>
  <c r="AL50" i="31"/>
  <c r="AM50" i="31"/>
  <c r="AN50" i="31"/>
  <c r="AL51" i="31"/>
  <c r="AM51" i="31"/>
  <c r="AN51" i="31"/>
  <c r="AL52" i="31"/>
  <c r="AM52" i="31"/>
  <c r="AN52" i="31"/>
  <c r="AL53" i="31"/>
  <c r="AM53" i="31"/>
  <c r="AN53" i="31"/>
  <c r="AL54" i="31"/>
  <c r="AM54" i="31"/>
  <c r="AN54" i="31"/>
  <c r="AL55" i="31"/>
  <c r="AM55" i="31"/>
  <c r="AN55" i="31"/>
  <c r="AL56" i="31"/>
  <c r="AM56" i="31"/>
  <c r="AN56" i="31"/>
  <c r="AL57" i="31"/>
  <c r="AM57" i="31"/>
  <c r="AN57" i="31"/>
  <c r="AL58" i="31"/>
  <c r="AM58" i="31"/>
  <c r="AN58" i="31"/>
  <c r="AL59" i="31"/>
  <c r="AM59" i="31"/>
  <c r="AN59" i="31"/>
  <c r="AL60" i="31"/>
  <c r="AM60" i="31"/>
  <c r="AN60" i="31"/>
  <c r="AL61" i="31"/>
  <c r="AM61" i="31"/>
  <c r="AN61" i="31"/>
  <c r="AL62" i="31"/>
  <c r="AM62" i="31"/>
  <c r="AN62" i="31"/>
  <c r="AL63" i="31"/>
  <c r="AM63" i="31"/>
  <c r="AN63" i="31"/>
  <c r="AL64" i="31"/>
  <c r="AM64" i="31"/>
  <c r="AN64" i="31"/>
  <c r="AL65" i="31"/>
  <c r="AM65" i="31"/>
  <c r="AN65" i="31"/>
  <c r="AL66" i="31"/>
  <c r="AM66" i="31"/>
  <c r="AN66" i="31"/>
  <c r="AL67" i="31"/>
  <c r="AM67" i="31"/>
  <c r="AN67" i="31"/>
  <c r="AL68" i="31"/>
  <c r="AM68" i="31"/>
  <c r="AN68" i="31"/>
  <c r="AL69" i="31"/>
  <c r="AM69" i="31"/>
  <c r="AN69" i="31"/>
  <c r="AL70" i="31"/>
  <c r="AM70" i="31"/>
  <c r="AN70" i="31"/>
  <c r="AL71" i="31"/>
  <c r="AM71" i="31"/>
  <c r="AN71" i="31"/>
  <c r="AL72" i="31"/>
  <c r="AM72" i="31"/>
  <c r="AN72" i="31"/>
  <c r="AL73" i="31"/>
  <c r="AM73" i="31"/>
  <c r="AN73" i="31"/>
  <c r="AL74" i="31"/>
  <c r="AM74" i="31"/>
  <c r="AN74" i="31"/>
  <c r="AL75" i="31"/>
  <c r="AM75" i="31"/>
  <c r="AN75" i="31"/>
  <c r="AL76" i="31"/>
  <c r="AM76" i="31"/>
  <c r="AN76" i="31"/>
  <c r="AL77" i="31"/>
  <c r="AM77" i="31"/>
  <c r="AN77" i="31"/>
  <c r="AL78" i="31"/>
  <c r="AM78" i="31"/>
  <c r="AN78" i="31"/>
  <c r="AL79" i="31"/>
  <c r="AM79" i="31"/>
  <c r="AN79" i="31"/>
  <c r="AL80" i="31"/>
  <c r="AM80" i="31"/>
  <c r="AN80" i="31"/>
  <c r="AL81" i="31"/>
  <c r="AM81" i="31"/>
  <c r="AN81" i="31"/>
  <c r="AL82" i="31"/>
  <c r="AM82" i="31"/>
  <c r="AN82" i="31"/>
  <c r="AL83" i="31"/>
  <c r="AM83" i="31"/>
  <c r="AN83" i="31"/>
  <c r="AL84" i="31"/>
  <c r="AM84" i="31"/>
  <c r="AN84" i="31"/>
  <c r="AL85" i="31"/>
  <c r="AM85" i="31"/>
  <c r="AN85" i="31"/>
  <c r="AL86" i="31"/>
  <c r="AM86" i="31"/>
  <c r="AN86" i="31"/>
  <c r="AL87" i="31"/>
  <c r="AM87" i="31"/>
  <c r="AN87" i="31"/>
  <c r="AL88" i="31"/>
  <c r="AM88" i="31"/>
  <c r="AN88" i="31"/>
  <c r="AL89" i="31"/>
  <c r="AM89" i="31"/>
  <c r="AN89" i="31"/>
  <c r="AL90" i="31"/>
  <c r="AM90" i="31"/>
  <c r="AN90" i="31"/>
  <c r="AL91" i="31"/>
  <c r="AM91" i="31"/>
  <c r="AN91" i="31"/>
  <c r="AL92" i="31"/>
  <c r="AM92" i="31"/>
  <c r="AN92" i="31"/>
  <c r="AL93" i="31"/>
  <c r="AM93" i="31"/>
  <c r="AN93" i="31"/>
  <c r="AL94" i="31"/>
  <c r="AM94" i="31"/>
  <c r="AN94" i="31"/>
  <c r="AL95" i="31"/>
  <c r="AM95" i="31"/>
  <c r="AN95" i="31"/>
  <c r="AL96" i="31"/>
  <c r="AM96" i="31"/>
  <c r="AN96" i="31"/>
  <c r="AL97" i="31"/>
  <c r="AM97" i="31"/>
  <c r="AN97" i="31"/>
  <c r="AL98" i="31"/>
  <c r="AM98" i="31"/>
  <c r="AN98" i="31"/>
  <c r="AL99" i="31"/>
  <c r="AM99" i="31"/>
  <c r="AN99" i="31"/>
  <c r="AL100" i="31"/>
  <c r="AM100" i="31"/>
  <c r="AN100" i="31"/>
  <c r="AL101" i="31"/>
  <c r="AM101" i="31"/>
  <c r="AN101" i="31"/>
  <c r="AL102" i="31"/>
  <c r="AM102" i="31"/>
  <c r="AN102" i="31"/>
  <c r="AL103" i="31"/>
  <c r="AM103" i="31"/>
  <c r="AN103" i="31"/>
  <c r="AL104" i="31"/>
  <c r="AM104" i="31"/>
  <c r="AN104" i="31"/>
  <c r="AL105" i="31"/>
  <c r="AM105" i="31"/>
  <c r="AN105" i="31"/>
  <c r="AL106" i="31"/>
  <c r="AM106" i="31"/>
  <c r="AN106" i="31"/>
  <c r="AL107" i="31"/>
  <c r="AM107" i="31"/>
  <c r="AN107" i="31"/>
  <c r="AL108" i="31"/>
  <c r="AM108" i="31"/>
  <c r="AN108" i="31"/>
  <c r="AL109" i="31"/>
  <c r="AM109" i="31"/>
  <c r="AN109" i="31"/>
  <c r="AL110" i="31"/>
  <c r="AM110" i="31"/>
  <c r="AN110" i="31"/>
  <c r="AL111" i="31"/>
  <c r="AM111" i="31"/>
  <c r="AN111" i="31"/>
  <c r="AL112" i="31"/>
  <c r="AM112" i="31"/>
  <c r="AN112" i="31"/>
  <c r="AL113" i="31"/>
  <c r="AM113" i="31"/>
  <c r="AN113" i="31"/>
  <c r="AL114" i="31"/>
  <c r="AM114" i="31"/>
  <c r="AN114" i="31"/>
  <c r="AL115" i="31"/>
  <c r="AM115" i="31"/>
  <c r="AN115" i="31"/>
  <c r="AL116" i="31"/>
  <c r="AM116" i="31"/>
  <c r="AN116" i="31"/>
  <c r="AL117" i="31"/>
  <c r="AM117" i="31"/>
  <c r="AN117" i="31"/>
  <c r="AL118" i="31"/>
  <c r="AM118" i="31"/>
  <c r="AN118" i="31"/>
  <c r="AL119" i="31"/>
  <c r="AM119" i="31"/>
  <c r="AN119" i="31"/>
  <c r="AL120" i="31"/>
  <c r="AM120" i="31"/>
  <c r="AN120" i="31"/>
  <c r="AL121" i="31"/>
  <c r="AM121" i="31"/>
  <c r="AN121" i="31"/>
  <c r="AL122" i="31"/>
  <c r="AM122" i="31"/>
  <c r="AN122" i="31"/>
  <c r="AL123" i="31"/>
  <c r="AM123" i="31"/>
  <c r="AN123" i="31"/>
  <c r="AL124" i="31"/>
  <c r="AM124" i="31"/>
  <c r="AN124" i="31"/>
  <c r="AL125" i="31"/>
  <c r="AM125" i="31"/>
  <c r="AN125" i="31"/>
  <c r="AL126" i="31"/>
  <c r="AM126" i="31"/>
  <c r="AN126" i="31"/>
  <c r="AL127" i="31"/>
  <c r="AM127" i="31"/>
  <c r="AN127" i="31"/>
  <c r="AL128" i="31"/>
  <c r="AM128" i="31"/>
  <c r="AN128" i="31"/>
  <c r="AL129" i="31"/>
  <c r="AM129" i="31"/>
  <c r="AN129" i="31"/>
  <c r="AL130" i="31"/>
  <c r="AM130" i="31"/>
  <c r="AN130" i="31"/>
  <c r="AL131" i="31"/>
  <c r="AM131" i="31"/>
  <c r="AN131" i="31"/>
  <c r="AL132" i="31"/>
  <c r="AM132" i="31"/>
  <c r="AN132" i="31"/>
  <c r="AL133" i="31"/>
  <c r="AM133" i="31"/>
  <c r="AN133" i="31"/>
  <c r="AL134" i="31"/>
  <c r="AM134" i="31"/>
  <c r="AN134" i="31"/>
  <c r="AL135" i="31"/>
  <c r="AM135" i="31"/>
  <c r="AN135" i="31"/>
  <c r="AL136" i="31"/>
  <c r="AM136" i="31"/>
  <c r="AN136" i="31"/>
  <c r="AL137" i="31"/>
  <c r="AM137" i="31"/>
  <c r="AN137" i="31"/>
  <c r="AL138" i="31"/>
  <c r="AM138" i="31"/>
  <c r="AN138" i="31"/>
  <c r="AL139" i="31"/>
  <c r="AM139" i="31"/>
  <c r="AN139" i="31"/>
  <c r="AL140" i="31"/>
  <c r="AM140" i="31"/>
  <c r="AN140" i="31"/>
  <c r="AL141" i="31"/>
  <c r="AM141" i="31"/>
  <c r="AN141" i="31"/>
  <c r="AL142" i="31"/>
  <c r="AM142" i="31"/>
  <c r="AN142" i="31"/>
  <c r="AL143" i="31"/>
  <c r="AM143" i="31"/>
  <c r="AN143" i="31"/>
  <c r="AL144" i="31"/>
  <c r="AM144" i="31"/>
  <c r="AN144" i="31"/>
  <c r="AL145" i="31"/>
  <c r="AM145" i="31"/>
  <c r="AN145" i="31"/>
  <c r="AL146" i="31"/>
  <c r="AM146" i="31"/>
  <c r="AN146" i="31"/>
  <c r="AL147" i="31"/>
  <c r="AM147" i="31"/>
  <c r="AN147" i="31"/>
  <c r="AL148" i="31"/>
  <c r="AM148" i="31"/>
  <c r="AN148" i="31"/>
  <c r="AL149" i="31"/>
  <c r="AM149" i="31"/>
  <c r="AN149" i="31"/>
  <c r="AL150" i="31"/>
  <c r="AM150" i="31"/>
  <c r="AN150" i="31"/>
  <c r="AL151" i="31"/>
  <c r="AM151" i="31"/>
  <c r="AN151" i="31"/>
  <c r="AL152" i="31"/>
  <c r="AM152" i="31"/>
  <c r="AN152" i="31"/>
  <c r="AL153" i="31"/>
  <c r="AM153" i="31"/>
  <c r="AN153" i="31"/>
  <c r="AL154" i="31"/>
  <c r="AM154" i="31"/>
  <c r="AN154" i="31"/>
  <c r="AL155" i="31"/>
  <c r="AM155" i="31"/>
  <c r="AN155" i="31"/>
  <c r="AL156" i="31"/>
  <c r="AM156" i="31"/>
  <c r="AN156" i="31"/>
  <c r="AL157" i="31"/>
  <c r="AM157" i="31"/>
  <c r="AN157" i="31"/>
  <c r="AL158" i="31"/>
  <c r="AM158" i="31"/>
  <c r="AN158" i="31"/>
  <c r="AL159" i="31"/>
  <c r="AM159" i="31"/>
  <c r="AN159" i="31"/>
  <c r="AL160" i="31"/>
  <c r="AM160" i="31"/>
  <c r="AN160" i="31"/>
  <c r="AL161" i="31"/>
  <c r="AM161" i="31"/>
  <c r="AN161" i="31"/>
  <c r="AL162" i="31"/>
  <c r="AM162" i="31"/>
  <c r="AN162" i="31"/>
  <c r="AL163" i="31"/>
  <c r="AM163" i="31"/>
  <c r="AN163" i="31"/>
  <c r="AL164" i="31"/>
  <c r="AM164" i="31"/>
  <c r="AN164" i="31"/>
  <c r="AL165" i="31"/>
  <c r="AM165" i="31"/>
  <c r="AN165" i="31"/>
  <c r="AL166" i="31"/>
  <c r="AM166" i="31"/>
  <c r="AN166" i="31"/>
  <c r="AL167" i="31"/>
  <c r="AM167" i="31"/>
  <c r="AN167" i="31"/>
  <c r="AL168" i="31"/>
  <c r="AM168" i="31"/>
  <c r="AN168" i="31"/>
  <c r="AL169" i="31"/>
  <c r="AM169" i="31"/>
  <c r="AN169" i="31"/>
  <c r="AL170" i="31"/>
  <c r="AM170" i="31"/>
  <c r="AN170" i="31"/>
  <c r="AL171" i="31"/>
  <c r="AM171" i="31"/>
  <c r="AN171" i="31"/>
  <c r="AL172" i="31"/>
  <c r="AM172" i="31"/>
  <c r="AN172" i="31"/>
  <c r="AL173" i="31"/>
  <c r="AM173" i="31"/>
  <c r="AN173" i="31"/>
  <c r="AL174" i="31"/>
  <c r="AM174" i="31"/>
  <c r="AN174" i="31"/>
  <c r="AL175" i="31"/>
  <c r="AM175" i="31"/>
  <c r="AN175" i="31"/>
  <c r="AL176" i="31"/>
  <c r="AM176" i="31"/>
  <c r="AN176" i="31"/>
  <c r="AL177" i="31"/>
  <c r="AM177" i="31"/>
  <c r="AN177" i="31"/>
  <c r="AL178" i="31"/>
  <c r="AM178" i="31"/>
  <c r="AN178" i="31"/>
  <c r="AL179" i="31"/>
  <c r="AM179" i="31"/>
  <c r="AN179" i="31"/>
  <c r="AL180" i="31"/>
  <c r="AM180" i="31"/>
  <c r="AN180" i="31"/>
  <c r="AL181" i="31"/>
  <c r="AM181" i="31"/>
  <c r="AN181" i="31"/>
  <c r="AL182" i="31"/>
  <c r="AM182" i="31"/>
  <c r="AN182" i="31"/>
  <c r="AL183" i="31"/>
  <c r="AM183" i="31"/>
  <c r="AN183" i="31"/>
  <c r="AL184" i="31"/>
  <c r="AM184" i="31"/>
  <c r="AN184" i="31"/>
  <c r="AL185" i="31"/>
  <c r="AM185" i="31"/>
  <c r="AN185" i="31"/>
  <c r="AL186" i="31"/>
  <c r="AM186" i="31"/>
  <c r="AN186" i="31"/>
  <c r="AL187" i="31"/>
  <c r="AM187" i="31"/>
  <c r="AN187" i="31"/>
  <c r="AL188" i="31"/>
  <c r="AM188" i="31"/>
  <c r="AN188" i="31"/>
  <c r="AL189" i="31"/>
  <c r="AM189" i="31"/>
  <c r="AN189" i="31"/>
  <c r="AL190" i="31"/>
  <c r="AM190" i="31"/>
  <c r="AN190" i="31"/>
  <c r="AN10" i="31"/>
  <c r="AM10" i="31"/>
  <c r="AL10" i="31"/>
  <c r="AC11" i="31"/>
  <c r="AC12" i="31"/>
  <c r="AC13" i="31"/>
  <c r="AC14" i="31"/>
  <c r="AC15" i="31"/>
  <c r="AC16" i="31"/>
  <c r="AC17" i="31"/>
  <c r="AC18" i="31"/>
  <c r="AC19" i="31"/>
  <c r="AC20" i="31"/>
  <c r="AC21" i="31"/>
  <c r="AC22" i="31"/>
  <c r="AC10" i="31"/>
  <c r="AD10" i="31"/>
  <c r="AB10" i="31"/>
  <c r="Z10" i="31"/>
  <c r="X10" i="31"/>
  <c r="W10" i="31"/>
  <c r="V10" i="31"/>
  <c r="B10" i="31" l="1"/>
  <c r="C10" i="31"/>
  <c r="D10" i="31"/>
  <c r="E10" i="31"/>
  <c r="F10" i="31"/>
  <c r="G10" i="31"/>
  <c r="H10" i="31"/>
  <c r="I10" i="31"/>
  <c r="J10" i="31"/>
  <c r="K10" i="31"/>
  <c r="L10" i="31"/>
  <c r="N10" i="31"/>
  <c r="O10" i="31" s="1"/>
  <c r="Q10" i="31"/>
  <c r="R10" i="31" s="1"/>
  <c r="U10" i="31"/>
  <c r="Y10" i="31"/>
  <c r="AA10" i="31"/>
  <c r="AK10" i="31"/>
  <c r="AR10" i="31"/>
  <c r="AS10" i="31"/>
  <c r="AT10" i="31"/>
  <c r="AU10" i="31"/>
  <c r="AV10" i="31"/>
  <c r="AW10" i="31"/>
  <c r="AX10" i="31"/>
  <c r="AY10" i="31"/>
  <c r="AZ10" i="31"/>
  <c r="BA10" i="31"/>
  <c r="BB10" i="31"/>
  <c r="BC10" i="31"/>
  <c r="BD10" i="31"/>
  <c r="BE10" i="31"/>
  <c r="J11" i="21"/>
  <c r="K11" i="21"/>
  <c r="AY11" i="31" s="1"/>
  <c r="P11" i="21"/>
  <c r="Q11" i="21"/>
  <c r="BE11" i="31" s="1"/>
  <c r="J12" i="21"/>
  <c r="K12" i="21"/>
  <c r="P12" i="21"/>
  <c r="BD12" i="31" s="1"/>
  <c r="Q12" i="21"/>
  <c r="BE12" i="31" s="1"/>
  <c r="J13" i="21"/>
  <c r="K13" i="21"/>
  <c r="P13" i="21"/>
  <c r="Q13" i="21"/>
  <c r="BE13" i="31" s="1"/>
  <c r="J14" i="21"/>
  <c r="K14" i="21"/>
  <c r="P14" i="21"/>
  <c r="Q14" i="21"/>
  <c r="BE14" i="31" s="1"/>
  <c r="J15" i="21"/>
  <c r="K15" i="21"/>
  <c r="AY15" i="31" s="1"/>
  <c r="P15" i="21"/>
  <c r="Q15" i="21"/>
  <c r="BE15" i="31" s="1"/>
  <c r="J16" i="21"/>
  <c r="K16" i="21"/>
  <c r="P16" i="21"/>
  <c r="BD16" i="31" s="1"/>
  <c r="Q16" i="21"/>
  <c r="BE16" i="31" s="1"/>
  <c r="J17" i="21"/>
  <c r="K17" i="21"/>
  <c r="P17" i="21"/>
  <c r="Q17" i="21"/>
  <c r="BE17" i="31" s="1"/>
  <c r="J18" i="21"/>
  <c r="K18" i="21"/>
  <c r="P18" i="21"/>
  <c r="Q18" i="21"/>
  <c r="BE18" i="31" s="1"/>
  <c r="J19" i="21"/>
  <c r="K19" i="21"/>
  <c r="AY19" i="31" s="1"/>
  <c r="P19" i="21"/>
  <c r="Q19" i="21"/>
  <c r="BE19" i="31" s="1"/>
  <c r="J20" i="21"/>
  <c r="K20" i="21"/>
  <c r="P20" i="21"/>
  <c r="BD20" i="31" s="1"/>
  <c r="Q20" i="21"/>
  <c r="BE20" i="31" s="1"/>
  <c r="J21" i="21"/>
  <c r="K21" i="21"/>
  <c r="P21" i="21"/>
  <c r="Q21" i="21"/>
  <c r="BE21" i="31" s="1"/>
  <c r="J22" i="21"/>
  <c r="K22" i="21"/>
  <c r="P22" i="21"/>
  <c r="Q22" i="21"/>
  <c r="J23" i="21"/>
  <c r="K23" i="21"/>
  <c r="AY23" i="31" s="1"/>
  <c r="P23" i="21"/>
  <c r="Q23" i="21"/>
  <c r="BE23" i="31" s="1"/>
  <c r="J24" i="21"/>
  <c r="K24" i="21"/>
  <c r="P24" i="21"/>
  <c r="BD24" i="31" s="1"/>
  <c r="Q24" i="21"/>
  <c r="BE24" i="31" s="1"/>
  <c r="J25" i="21"/>
  <c r="K25" i="21"/>
  <c r="P25" i="21"/>
  <c r="Q25" i="21"/>
  <c r="BE25" i="31" s="1"/>
  <c r="J26" i="21"/>
  <c r="K26" i="21"/>
  <c r="P26" i="21"/>
  <c r="Q26" i="21"/>
  <c r="J27" i="21"/>
  <c r="K27" i="21"/>
  <c r="AY27" i="31" s="1"/>
  <c r="P27" i="21"/>
  <c r="Q27" i="21"/>
  <c r="BE27" i="31" s="1"/>
  <c r="J28" i="21"/>
  <c r="K28" i="21"/>
  <c r="P28" i="21"/>
  <c r="BD28" i="31" s="1"/>
  <c r="Q28" i="21"/>
  <c r="J29" i="21"/>
  <c r="K29" i="21"/>
  <c r="P29" i="21"/>
  <c r="Q29" i="21"/>
  <c r="BE29" i="31" s="1"/>
  <c r="J30" i="21"/>
  <c r="K30" i="21"/>
  <c r="P30" i="21"/>
  <c r="Q30" i="21"/>
  <c r="BE30" i="31" s="1"/>
  <c r="J31" i="21"/>
  <c r="K31" i="21"/>
  <c r="AY31" i="31" s="1"/>
  <c r="P31" i="21"/>
  <c r="Q31" i="21"/>
  <c r="BE31" i="31" s="1"/>
  <c r="J32" i="21"/>
  <c r="K32" i="21"/>
  <c r="P32" i="21"/>
  <c r="BD32" i="31" s="1"/>
  <c r="Q32" i="21"/>
  <c r="BE32" i="31" s="1"/>
  <c r="J33" i="21"/>
  <c r="K33" i="21"/>
  <c r="P33" i="21"/>
  <c r="Q33" i="21"/>
  <c r="BE33" i="31" s="1"/>
  <c r="J34" i="21"/>
  <c r="K34" i="21"/>
  <c r="P34" i="21"/>
  <c r="Q34" i="21"/>
  <c r="J35" i="21"/>
  <c r="K35" i="21"/>
  <c r="AY35" i="31" s="1"/>
  <c r="P35" i="21"/>
  <c r="Q35" i="21"/>
  <c r="BE35" i="31" s="1"/>
  <c r="J36" i="21"/>
  <c r="K36" i="21"/>
  <c r="P36" i="21"/>
  <c r="BD36" i="31" s="1"/>
  <c r="Q36" i="21"/>
  <c r="J37" i="21"/>
  <c r="K37" i="21"/>
  <c r="P37" i="21"/>
  <c r="Q37" i="21"/>
  <c r="BE37" i="31" s="1"/>
  <c r="J38" i="21"/>
  <c r="K38" i="21"/>
  <c r="P38" i="21"/>
  <c r="Q38" i="21"/>
  <c r="BE38" i="31" s="1"/>
  <c r="J39" i="21"/>
  <c r="K39" i="21"/>
  <c r="AY39" i="31" s="1"/>
  <c r="P39" i="21"/>
  <c r="Q39" i="21"/>
  <c r="BE39" i="31" s="1"/>
  <c r="J40" i="21"/>
  <c r="K40" i="21"/>
  <c r="P40" i="21"/>
  <c r="BD40" i="31" s="1"/>
  <c r="Q40" i="21"/>
  <c r="J41" i="21"/>
  <c r="K41" i="21"/>
  <c r="P41" i="21"/>
  <c r="Q41" i="21"/>
  <c r="BE41" i="31" s="1"/>
  <c r="J42" i="21"/>
  <c r="K42" i="21"/>
  <c r="P42" i="21"/>
  <c r="Q42" i="21"/>
  <c r="BE42" i="31" s="1"/>
  <c r="J43" i="21"/>
  <c r="K43" i="21"/>
  <c r="AY43" i="31" s="1"/>
  <c r="P43" i="21"/>
  <c r="Q43" i="21"/>
  <c r="BE43" i="31" s="1"/>
  <c r="J44" i="21"/>
  <c r="K44" i="21"/>
  <c r="P44" i="21"/>
  <c r="BD44" i="31" s="1"/>
  <c r="Q44" i="21"/>
  <c r="BE44" i="31" s="1"/>
  <c r="J45" i="21"/>
  <c r="K45" i="21"/>
  <c r="P45" i="21"/>
  <c r="Q45" i="21"/>
  <c r="BE45" i="31" s="1"/>
  <c r="J46" i="21"/>
  <c r="K46" i="21"/>
  <c r="P46" i="21"/>
  <c r="Q46" i="21"/>
  <c r="BE46" i="31" s="1"/>
  <c r="J47" i="21"/>
  <c r="K47" i="21"/>
  <c r="AY47" i="31" s="1"/>
  <c r="P47" i="21"/>
  <c r="Q47" i="21"/>
  <c r="BE47" i="31" s="1"/>
  <c r="J48" i="21"/>
  <c r="K48" i="21"/>
  <c r="P48" i="21"/>
  <c r="BD48" i="31" s="1"/>
  <c r="Q48" i="21"/>
  <c r="BE48" i="31" s="1"/>
  <c r="J49" i="21"/>
  <c r="K49" i="21"/>
  <c r="P49" i="21"/>
  <c r="Q49" i="21"/>
  <c r="BE49" i="31" s="1"/>
  <c r="J50" i="21"/>
  <c r="K50" i="21"/>
  <c r="P50" i="21"/>
  <c r="Q50" i="21"/>
  <c r="BE50" i="31" s="1"/>
  <c r="J51" i="21"/>
  <c r="K51" i="21"/>
  <c r="AY51" i="31" s="1"/>
  <c r="P51" i="21"/>
  <c r="Q51" i="21"/>
  <c r="BE51" i="31" s="1"/>
  <c r="J52" i="21"/>
  <c r="K52" i="21"/>
  <c r="P52" i="21"/>
  <c r="BD52" i="31" s="1"/>
  <c r="Q52" i="21"/>
  <c r="BE52" i="31" s="1"/>
  <c r="J53" i="21"/>
  <c r="K53" i="21"/>
  <c r="P53" i="21"/>
  <c r="Q53" i="21"/>
  <c r="BE53" i="31" s="1"/>
  <c r="J54" i="21"/>
  <c r="K54" i="21"/>
  <c r="P54" i="21"/>
  <c r="Q54" i="21"/>
  <c r="BE54" i="31" s="1"/>
  <c r="J55" i="21"/>
  <c r="K55" i="21"/>
  <c r="AY55" i="31" s="1"/>
  <c r="P55" i="21"/>
  <c r="Q55" i="21"/>
  <c r="BE55" i="31" s="1"/>
  <c r="J56" i="21"/>
  <c r="K56" i="21"/>
  <c r="P56" i="21"/>
  <c r="BD56" i="31" s="1"/>
  <c r="Q56" i="21"/>
  <c r="BE56" i="31" s="1"/>
  <c r="J57" i="21"/>
  <c r="K57" i="21"/>
  <c r="P57" i="21"/>
  <c r="Q57" i="21"/>
  <c r="BE57" i="31" s="1"/>
  <c r="J58" i="21"/>
  <c r="K58" i="21"/>
  <c r="P58" i="21"/>
  <c r="Q58" i="21"/>
  <c r="BE58" i="31" s="1"/>
  <c r="J59" i="21"/>
  <c r="K59" i="21"/>
  <c r="AY59" i="31" s="1"/>
  <c r="P59" i="21"/>
  <c r="Q59" i="21"/>
  <c r="BE59" i="31" s="1"/>
  <c r="J60" i="21"/>
  <c r="K60" i="21"/>
  <c r="P60" i="21"/>
  <c r="BD60" i="31" s="1"/>
  <c r="Q60" i="21"/>
  <c r="BE60" i="31" s="1"/>
  <c r="J61" i="21"/>
  <c r="K61" i="21"/>
  <c r="P61" i="21"/>
  <c r="Q61" i="21"/>
  <c r="BE61" i="31" s="1"/>
  <c r="J62" i="21"/>
  <c r="K62" i="21"/>
  <c r="P62" i="21"/>
  <c r="Q62" i="21"/>
  <c r="BE62" i="31" s="1"/>
  <c r="J63" i="21"/>
  <c r="K63" i="21"/>
  <c r="AY63" i="31" s="1"/>
  <c r="P63" i="21"/>
  <c r="Q63" i="21"/>
  <c r="BE63" i="31" s="1"/>
  <c r="J64" i="21"/>
  <c r="K64" i="21"/>
  <c r="P64" i="21"/>
  <c r="BD64" i="31" s="1"/>
  <c r="Q64" i="21"/>
  <c r="BE64" i="31" s="1"/>
  <c r="J65" i="21"/>
  <c r="K65" i="21"/>
  <c r="P65" i="21"/>
  <c r="Q65" i="21"/>
  <c r="BE65" i="31" s="1"/>
  <c r="J66" i="21"/>
  <c r="K66" i="21"/>
  <c r="P66" i="21"/>
  <c r="Q66" i="21"/>
  <c r="BE66" i="31" s="1"/>
  <c r="J67" i="21"/>
  <c r="K67" i="21"/>
  <c r="AY67" i="31" s="1"/>
  <c r="P67" i="21"/>
  <c r="Q67" i="21"/>
  <c r="BE67" i="31" s="1"/>
  <c r="J68" i="21"/>
  <c r="K68" i="21"/>
  <c r="P68" i="21"/>
  <c r="BD68" i="31" s="1"/>
  <c r="Q68" i="21"/>
  <c r="BE68" i="31" s="1"/>
  <c r="J69" i="21"/>
  <c r="K69" i="21"/>
  <c r="P69" i="21"/>
  <c r="Q69" i="21"/>
  <c r="BE69" i="31" s="1"/>
  <c r="J70" i="21"/>
  <c r="K70" i="21"/>
  <c r="P70" i="21"/>
  <c r="Q70" i="21"/>
  <c r="BE70" i="31" s="1"/>
  <c r="J71" i="21"/>
  <c r="K71" i="21"/>
  <c r="AY71" i="31" s="1"/>
  <c r="P71" i="21"/>
  <c r="Q71" i="21"/>
  <c r="BE71" i="31" s="1"/>
  <c r="J72" i="21"/>
  <c r="K72" i="21"/>
  <c r="P72" i="21"/>
  <c r="BD72" i="31" s="1"/>
  <c r="Q72" i="21"/>
  <c r="BE72" i="31" s="1"/>
  <c r="J73" i="21"/>
  <c r="K73" i="21"/>
  <c r="P73" i="21"/>
  <c r="Q73" i="21"/>
  <c r="BE73" i="31" s="1"/>
  <c r="J74" i="21"/>
  <c r="K74" i="21"/>
  <c r="P74" i="21"/>
  <c r="Q74" i="21"/>
  <c r="BE74" i="31" s="1"/>
  <c r="J75" i="21"/>
  <c r="K75" i="21"/>
  <c r="AY75" i="31" s="1"/>
  <c r="P75" i="21"/>
  <c r="Q75" i="21"/>
  <c r="BE75" i="31" s="1"/>
  <c r="J76" i="21"/>
  <c r="K76" i="21"/>
  <c r="P76" i="21"/>
  <c r="BD76" i="31" s="1"/>
  <c r="Q76" i="21"/>
  <c r="BE76" i="31" s="1"/>
  <c r="J77" i="21"/>
  <c r="K77" i="21"/>
  <c r="P77" i="21"/>
  <c r="Q77" i="21"/>
  <c r="BE77" i="31" s="1"/>
  <c r="J78" i="21"/>
  <c r="K78" i="21"/>
  <c r="P78" i="21"/>
  <c r="Q78" i="21"/>
  <c r="BE78" i="31" s="1"/>
  <c r="J79" i="21"/>
  <c r="K79" i="21"/>
  <c r="AY79" i="31" s="1"/>
  <c r="P79" i="21"/>
  <c r="Q79" i="21"/>
  <c r="BE79" i="31" s="1"/>
  <c r="J80" i="21"/>
  <c r="K80" i="21"/>
  <c r="P80" i="21"/>
  <c r="BD80" i="31" s="1"/>
  <c r="Q80" i="21"/>
  <c r="J81" i="21"/>
  <c r="K81" i="21"/>
  <c r="P81" i="21"/>
  <c r="Q81" i="21"/>
  <c r="BE81" i="31" s="1"/>
  <c r="J82" i="21"/>
  <c r="K82" i="21"/>
  <c r="P82" i="21" s="1"/>
  <c r="Q82" i="21"/>
  <c r="BE82" i="31" s="1"/>
  <c r="J83" i="21"/>
  <c r="K83" i="21"/>
  <c r="AY83" i="31" s="1"/>
  <c r="P83" i="21"/>
  <c r="Q83" i="21"/>
  <c r="J84" i="21"/>
  <c r="K84" i="21"/>
  <c r="P84" i="21" s="1"/>
  <c r="BD84" i="31" s="1"/>
  <c r="Q84" i="21"/>
  <c r="J85" i="21"/>
  <c r="K85" i="21"/>
  <c r="P85" i="21" s="1"/>
  <c r="BD85" i="31" s="1"/>
  <c r="Q85" i="21"/>
  <c r="BE85" i="31" s="1"/>
  <c r="J86" i="21"/>
  <c r="K86" i="21"/>
  <c r="P86" i="21" s="1"/>
  <c r="BD86" i="31" s="1"/>
  <c r="Q86" i="21"/>
  <c r="BE86" i="31" s="1"/>
  <c r="J87" i="21"/>
  <c r="K87" i="21"/>
  <c r="AY87" i="31" s="1"/>
  <c r="Q87" i="21"/>
  <c r="J88" i="21"/>
  <c r="K88" i="21"/>
  <c r="P88" i="21" s="1"/>
  <c r="BD88" i="31" s="1"/>
  <c r="Q88" i="21"/>
  <c r="J89" i="21"/>
  <c r="K89" i="21"/>
  <c r="P89" i="21" s="1"/>
  <c r="BD89" i="31" s="1"/>
  <c r="Q89" i="21"/>
  <c r="BE89" i="31" s="1"/>
  <c r="J90" i="21"/>
  <c r="K90" i="21"/>
  <c r="P90" i="21" s="1"/>
  <c r="BD90" i="31" s="1"/>
  <c r="Q90" i="21"/>
  <c r="BE90" i="31" s="1"/>
  <c r="J91" i="21"/>
  <c r="K91" i="21"/>
  <c r="AY91" i="31" s="1"/>
  <c r="Q91" i="21"/>
  <c r="BE91" i="31" s="1"/>
  <c r="J92" i="21"/>
  <c r="K92" i="21"/>
  <c r="P92" i="21" s="1"/>
  <c r="BD92" i="31" s="1"/>
  <c r="Q92" i="21"/>
  <c r="J93" i="21"/>
  <c r="K93" i="21"/>
  <c r="P93" i="21" s="1"/>
  <c r="BD93" i="31" s="1"/>
  <c r="Q93" i="21"/>
  <c r="BE93" i="31" s="1"/>
  <c r="J94" i="21"/>
  <c r="K94" i="21"/>
  <c r="P94" i="21" s="1"/>
  <c r="Q94" i="21"/>
  <c r="BE94" i="31" s="1"/>
  <c r="J95" i="21"/>
  <c r="K95" i="21"/>
  <c r="AY95" i="31" s="1"/>
  <c r="Q95" i="21"/>
  <c r="BE95" i="31" s="1"/>
  <c r="J96" i="21"/>
  <c r="K96" i="21"/>
  <c r="P96" i="21" s="1"/>
  <c r="BD96" i="31" s="1"/>
  <c r="Q96" i="21"/>
  <c r="J97" i="21"/>
  <c r="K97" i="21"/>
  <c r="P97" i="21" s="1"/>
  <c r="BD97" i="31" s="1"/>
  <c r="Q97" i="21"/>
  <c r="BE97" i="31" s="1"/>
  <c r="J98" i="21"/>
  <c r="K98" i="21"/>
  <c r="P98" i="21" s="1"/>
  <c r="Q98" i="21"/>
  <c r="BE98" i="31" s="1"/>
  <c r="J99" i="21"/>
  <c r="K99" i="21"/>
  <c r="AY99" i="31" s="1"/>
  <c r="Q99" i="21"/>
  <c r="J100" i="21"/>
  <c r="K100" i="21"/>
  <c r="P100" i="21" s="1"/>
  <c r="BD100" i="31" s="1"/>
  <c r="Q100" i="21"/>
  <c r="J101" i="21"/>
  <c r="K101" i="21"/>
  <c r="P101" i="21" s="1"/>
  <c r="BD101" i="31" s="1"/>
  <c r="Q101" i="21"/>
  <c r="BE101" i="31" s="1"/>
  <c r="J102" i="21"/>
  <c r="K102" i="21"/>
  <c r="P102" i="21" s="1"/>
  <c r="BD102" i="31" s="1"/>
  <c r="Q102" i="21"/>
  <c r="BE102" i="31" s="1"/>
  <c r="J103" i="21"/>
  <c r="K103" i="21"/>
  <c r="AY103" i="31" s="1"/>
  <c r="Q103" i="21"/>
  <c r="J104" i="21"/>
  <c r="K104" i="21"/>
  <c r="P104" i="21" s="1"/>
  <c r="BD104" i="31" s="1"/>
  <c r="Q104" i="21"/>
  <c r="J105" i="21"/>
  <c r="K105" i="21"/>
  <c r="P105" i="21" s="1"/>
  <c r="BD105" i="31" s="1"/>
  <c r="Q105" i="21"/>
  <c r="BE105" i="31" s="1"/>
  <c r="J106" i="21"/>
  <c r="K106" i="21"/>
  <c r="P106" i="21" s="1"/>
  <c r="BD106" i="31" s="1"/>
  <c r="Q106" i="21"/>
  <c r="BE106" i="31" s="1"/>
  <c r="J107" i="21"/>
  <c r="K107" i="21"/>
  <c r="Q107" i="21"/>
  <c r="BE107" i="31" s="1"/>
  <c r="J108" i="21"/>
  <c r="K108" i="21"/>
  <c r="P108" i="21" s="1"/>
  <c r="BD108" i="31" s="1"/>
  <c r="Q108" i="21"/>
  <c r="J109" i="21"/>
  <c r="K109" i="21"/>
  <c r="P109" i="21" s="1"/>
  <c r="BD109" i="31" s="1"/>
  <c r="Q109" i="21"/>
  <c r="BE109" i="31" s="1"/>
  <c r="J110" i="21"/>
  <c r="K110" i="21"/>
  <c r="P110" i="21" s="1"/>
  <c r="Q110" i="21"/>
  <c r="BE110" i="31" s="1"/>
  <c r="J111" i="21"/>
  <c r="K111" i="21"/>
  <c r="Q111" i="21"/>
  <c r="BE111" i="31" s="1"/>
  <c r="J112" i="21"/>
  <c r="K112" i="21"/>
  <c r="P112" i="21" s="1"/>
  <c r="BD112" i="31" s="1"/>
  <c r="Q112" i="21"/>
  <c r="J113" i="21"/>
  <c r="K113" i="21"/>
  <c r="Q113" i="21"/>
  <c r="BE113" i="31" s="1"/>
  <c r="J114" i="21"/>
  <c r="K114" i="21"/>
  <c r="P114" i="21" s="1"/>
  <c r="Q114" i="21"/>
  <c r="BE114" i="31" s="1"/>
  <c r="J115" i="21"/>
  <c r="K115" i="21"/>
  <c r="Q115" i="21"/>
  <c r="J116" i="21"/>
  <c r="K116" i="21"/>
  <c r="P116" i="21" s="1"/>
  <c r="BD116" i="31" s="1"/>
  <c r="Q116" i="21"/>
  <c r="J117" i="21"/>
  <c r="K117" i="21"/>
  <c r="Q117" i="21"/>
  <c r="BE117" i="31" s="1"/>
  <c r="J118" i="21"/>
  <c r="K118" i="21"/>
  <c r="P118" i="21" s="1"/>
  <c r="BD118" i="31" s="1"/>
  <c r="Q118" i="21"/>
  <c r="BE118" i="31" s="1"/>
  <c r="J119" i="21"/>
  <c r="K119" i="21"/>
  <c r="Q119" i="21"/>
  <c r="J120" i="21"/>
  <c r="K120" i="21"/>
  <c r="P120" i="21" s="1"/>
  <c r="BD120" i="31" s="1"/>
  <c r="Q120" i="21"/>
  <c r="J121" i="21"/>
  <c r="K121" i="21"/>
  <c r="Q121" i="21"/>
  <c r="BE121" i="31" s="1"/>
  <c r="J122" i="21"/>
  <c r="K122" i="21"/>
  <c r="P122" i="21" s="1"/>
  <c r="BD122" i="31" s="1"/>
  <c r="Q122" i="21"/>
  <c r="BE122" i="31" s="1"/>
  <c r="J123" i="21"/>
  <c r="K123" i="21"/>
  <c r="Q123" i="21"/>
  <c r="BE123" i="31" s="1"/>
  <c r="J124" i="21"/>
  <c r="K124" i="21"/>
  <c r="P124" i="21" s="1"/>
  <c r="Q124" i="21"/>
  <c r="J125" i="21"/>
  <c r="K125" i="21"/>
  <c r="Q125" i="21"/>
  <c r="J126" i="21"/>
  <c r="K126" i="21"/>
  <c r="P126" i="21" s="1"/>
  <c r="BD126" i="31" s="1"/>
  <c r="Q126" i="21"/>
  <c r="BE126" i="31" s="1"/>
  <c r="J127" i="21"/>
  <c r="K127" i="21"/>
  <c r="P127" i="21" s="1"/>
  <c r="Q127" i="21"/>
  <c r="BE127" i="31" s="1"/>
  <c r="J128" i="21"/>
  <c r="K128" i="21"/>
  <c r="P128" i="21" s="1"/>
  <c r="Q128" i="21"/>
  <c r="J129" i="21"/>
  <c r="K129" i="21"/>
  <c r="Q129" i="21"/>
  <c r="J130" i="21"/>
  <c r="K130" i="21"/>
  <c r="P130" i="21" s="1"/>
  <c r="BD130" i="31" s="1"/>
  <c r="Q130" i="21"/>
  <c r="BE130" i="31" s="1"/>
  <c r="J131" i="21"/>
  <c r="K131" i="21"/>
  <c r="P131" i="21" s="1"/>
  <c r="Q131" i="21"/>
  <c r="BE131" i="31" s="1"/>
  <c r="J132" i="21"/>
  <c r="K132" i="21"/>
  <c r="P132" i="21" s="1"/>
  <c r="Q132" i="21"/>
  <c r="J133" i="21"/>
  <c r="K133" i="21"/>
  <c r="Q133" i="21"/>
  <c r="J134" i="21"/>
  <c r="K134" i="21"/>
  <c r="P134" i="21" s="1"/>
  <c r="BD134" i="31" s="1"/>
  <c r="Q134" i="21"/>
  <c r="BE134" i="31" s="1"/>
  <c r="J135" i="21"/>
  <c r="K135" i="21"/>
  <c r="P135" i="21" s="1"/>
  <c r="Q135" i="21"/>
  <c r="BE135" i="31" s="1"/>
  <c r="J136" i="21"/>
  <c r="K136" i="21"/>
  <c r="P136" i="21" s="1"/>
  <c r="Q136" i="21"/>
  <c r="J137" i="21"/>
  <c r="K137" i="21"/>
  <c r="Q137" i="21"/>
  <c r="J138" i="21"/>
  <c r="K138" i="21"/>
  <c r="P138" i="21" s="1"/>
  <c r="BD138" i="31" s="1"/>
  <c r="Q138" i="21"/>
  <c r="BE138" i="31" s="1"/>
  <c r="J139" i="21"/>
  <c r="K139" i="21"/>
  <c r="P139" i="21" s="1"/>
  <c r="Q139" i="21"/>
  <c r="BE139" i="31" s="1"/>
  <c r="J140" i="21"/>
  <c r="K140" i="21"/>
  <c r="P140" i="21" s="1"/>
  <c r="Q140" i="21"/>
  <c r="J141" i="21"/>
  <c r="K141" i="21"/>
  <c r="Q141" i="21"/>
  <c r="J142" i="21"/>
  <c r="K142" i="21"/>
  <c r="P142" i="21" s="1"/>
  <c r="BD142" i="31" s="1"/>
  <c r="Q142" i="21"/>
  <c r="BE142" i="31" s="1"/>
  <c r="J143" i="21"/>
  <c r="K143" i="21"/>
  <c r="P143" i="21" s="1"/>
  <c r="Q143" i="21"/>
  <c r="BE143" i="31" s="1"/>
  <c r="J144" i="21"/>
  <c r="K144" i="21"/>
  <c r="P144" i="21" s="1"/>
  <c r="Q144" i="21"/>
  <c r="J145" i="21"/>
  <c r="K145" i="21"/>
  <c r="Q145" i="21"/>
  <c r="J146" i="21"/>
  <c r="K146" i="21"/>
  <c r="P146" i="21" s="1"/>
  <c r="BD146" i="31" s="1"/>
  <c r="Q146" i="21"/>
  <c r="BE146" i="31" s="1"/>
  <c r="J147" i="21"/>
  <c r="K147" i="21"/>
  <c r="P147" i="21" s="1"/>
  <c r="Q147" i="21"/>
  <c r="BE147" i="31" s="1"/>
  <c r="J148" i="21"/>
  <c r="K148" i="21"/>
  <c r="P148" i="21" s="1"/>
  <c r="Q148" i="21"/>
  <c r="J149" i="21"/>
  <c r="K149" i="21"/>
  <c r="Q149" i="21"/>
  <c r="J150" i="21"/>
  <c r="K150" i="21"/>
  <c r="P150" i="21" s="1"/>
  <c r="BD150" i="31" s="1"/>
  <c r="Q150" i="21"/>
  <c r="BE150" i="31" s="1"/>
  <c r="J151" i="21"/>
  <c r="K151" i="21"/>
  <c r="P151" i="21" s="1"/>
  <c r="Q151" i="21"/>
  <c r="BE151" i="31" s="1"/>
  <c r="J152" i="21"/>
  <c r="K152" i="21"/>
  <c r="P152" i="21" s="1"/>
  <c r="Q152" i="21"/>
  <c r="J153" i="21"/>
  <c r="K153" i="21"/>
  <c r="Q153" i="21"/>
  <c r="J154" i="21"/>
  <c r="K154" i="21"/>
  <c r="P154" i="21" s="1"/>
  <c r="BD154" i="31" s="1"/>
  <c r="Q154" i="21"/>
  <c r="BE154" i="31" s="1"/>
  <c r="J155" i="21"/>
  <c r="K155" i="21"/>
  <c r="P155" i="21" s="1"/>
  <c r="Q155" i="21"/>
  <c r="BE155" i="31" s="1"/>
  <c r="J156" i="21"/>
  <c r="K156" i="21"/>
  <c r="P156" i="21" s="1"/>
  <c r="Q156" i="21"/>
  <c r="J157" i="21"/>
  <c r="K157" i="21"/>
  <c r="Q157" i="21"/>
  <c r="J158" i="21"/>
  <c r="K158" i="21"/>
  <c r="P158" i="21" s="1"/>
  <c r="BD158" i="31" s="1"/>
  <c r="Q158" i="21"/>
  <c r="BE158" i="31" s="1"/>
  <c r="J159" i="21"/>
  <c r="K159" i="21"/>
  <c r="P159" i="21" s="1"/>
  <c r="Q159" i="21"/>
  <c r="BE159" i="31" s="1"/>
  <c r="J160" i="21"/>
  <c r="K160" i="21"/>
  <c r="P160" i="21" s="1"/>
  <c r="Q160" i="21"/>
  <c r="J161" i="21"/>
  <c r="K161" i="21"/>
  <c r="Q161" i="21"/>
  <c r="J162" i="21"/>
  <c r="K162" i="21"/>
  <c r="P162" i="21" s="1"/>
  <c r="BD162" i="31" s="1"/>
  <c r="Q162" i="21"/>
  <c r="BE162" i="31" s="1"/>
  <c r="J163" i="21"/>
  <c r="K163" i="21"/>
  <c r="P163" i="21" s="1"/>
  <c r="Q163" i="21"/>
  <c r="BE163" i="31" s="1"/>
  <c r="J164" i="21"/>
  <c r="K164" i="21"/>
  <c r="P164" i="21" s="1"/>
  <c r="Q164" i="21"/>
  <c r="J165" i="21"/>
  <c r="K165" i="21"/>
  <c r="Q165" i="21"/>
  <c r="J166" i="21"/>
  <c r="K166" i="21"/>
  <c r="P166" i="21" s="1"/>
  <c r="BD166" i="31" s="1"/>
  <c r="Q166" i="21"/>
  <c r="BE166" i="31" s="1"/>
  <c r="J167" i="21"/>
  <c r="K167" i="21"/>
  <c r="P167" i="21" s="1"/>
  <c r="Q167" i="21"/>
  <c r="BE167" i="31" s="1"/>
  <c r="J168" i="21"/>
  <c r="K168" i="21"/>
  <c r="P168" i="21" s="1"/>
  <c r="BD168" i="31" s="1"/>
  <c r="Q168" i="21"/>
  <c r="J169" i="21"/>
  <c r="K169" i="21"/>
  <c r="P169" i="21" s="1"/>
  <c r="BD169" i="31" s="1"/>
  <c r="Q169" i="21"/>
  <c r="J170" i="21"/>
  <c r="K170" i="21"/>
  <c r="P170" i="21" s="1"/>
  <c r="BD170" i="31" s="1"/>
  <c r="Q170" i="21"/>
  <c r="BE170" i="31" s="1"/>
  <c r="J171" i="21"/>
  <c r="K171" i="21"/>
  <c r="P171" i="21" s="1"/>
  <c r="Q171" i="21"/>
  <c r="BE171" i="31" s="1"/>
  <c r="J172" i="21"/>
  <c r="K172" i="21"/>
  <c r="P172" i="21" s="1"/>
  <c r="BD172" i="31" s="1"/>
  <c r="Q172" i="21"/>
  <c r="J173" i="21"/>
  <c r="K173" i="21"/>
  <c r="P173" i="21" s="1"/>
  <c r="BD173" i="31" s="1"/>
  <c r="Q173" i="21"/>
  <c r="J174" i="21"/>
  <c r="K174" i="21"/>
  <c r="P174" i="21" s="1"/>
  <c r="BD174" i="31" s="1"/>
  <c r="Q174" i="21"/>
  <c r="BE174" i="31" s="1"/>
  <c r="J175" i="21"/>
  <c r="K175" i="21"/>
  <c r="P175" i="21" s="1"/>
  <c r="Q175" i="21"/>
  <c r="BE175" i="31" s="1"/>
  <c r="J176" i="21"/>
  <c r="K176" i="21"/>
  <c r="P176" i="21" s="1"/>
  <c r="BD176" i="31" s="1"/>
  <c r="Q176" i="21"/>
  <c r="J177" i="21"/>
  <c r="K177" i="21"/>
  <c r="P177" i="21" s="1"/>
  <c r="BD177" i="31" s="1"/>
  <c r="Q177" i="21"/>
  <c r="J178" i="21"/>
  <c r="K178" i="21"/>
  <c r="P178" i="21" s="1"/>
  <c r="BD178" i="31" s="1"/>
  <c r="Q178" i="21"/>
  <c r="BE178" i="31" s="1"/>
  <c r="J179" i="21"/>
  <c r="K179" i="21"/>
  <c r="P179" i="21" s="1"/>
  <c r="Q179" i="21"/>
  <c r="BE179" i="31" s="1"/>
  <c r="J180" i="21"/>
  <c r="K180" i="21"/>
  <c r="P180" i="21" s="1"/>
  <c r="Q180" i="21"/>
  <c r="J181" i="21"/>
  <c r="K181" i="21"/>
  <c r="P181" i="21" s="1"/>
  <c r="BD181" i="31" s="1"/>
  <c r="Q181" i="21"/>
  <c r="J182" i="21"/>
  <c r="K182" i="21"/>
  <c r="P182" i="21" s="1"/>
  <c r="BD182" i="31" s="1"/>
  <c r="Q182" i="21"/>
  <c r="BE182" i="31" s="1"/>
  <c r="J183" i="21"/>
  <c r="K183" i="21"/>
  <c r="P183" i="21" s="1"/>
  <c r="Q183" i="21"/>
  <c r="BE183" i="31" s="1"/>
  <c r="J184" i="21"/>
  <c r="K184" i="21"/>
  <c r="P184" i="21" s="1"/>
  <c r="Q184" i="21"/>
  <c r="J185" i="21"/>
  <c r="K185" i="21"/>
  <c r="P185" i="21" s="1"/>
  <c r="BD185" i="31" s="1"/>
  <c r="Q185" i="21"/>
  <c r="J186" i="21"/>
  <c r="K186" i="21"/>
  <c r="P186" i="21" s="1"/>
  <c r="BD186" i="31" s="1"/>
  <c r="Q186" i="21"/>
  <c r="BE186" i="31" s="1"/>
  <c r="J187" i="21"/>
  <c r="K187" i="21"/>
  <c r="P187" i="21" s="1"/>
  <c r="Q187" i="21"/>
  <c r="BE187" i="31" s="1"/>
  <c r="J188" i="21"/>
  <c r="K188" i="21"/>
  <c r="P188" i="21" s="1"/>
  <c r="Q188" i="21"/>
  <c r="J189" i="21"/>
  <c r="K189" i="21"/>
  <c r="P189" i="21" s="1"/>
  <c r="BD189" i="31" s="1"/>
  <c r="Q189" i="21"/>
  <c r="J190" i="21"/>
  <c r="K190" i="21"/>
  <c r="P190" i="21" s="1"/>
  <c r="BD190" i="31" s="1"/>
  <c r="Q190" i="21"/>
  <c r="BE190" i="31" s="1"/>
  <c r="AU11" i="31"/>
  <c r="AV11" i="31"/>
  <c r="AW11" i="31"/>
  <c r="AX11" i="31"/>
  <c r="AZ11" i="31"/>
  <c r="BA11" i="31"/>
  <c r="BB11" i="31"/>
  <c r="BC11" i="31"/>
  <c r="BD11" i="31"/>
  <c r="AU12" i="31"/>
  <c r="AV12" i="31"/>
  <c r="AW12" i="31"/>
  <c r="AX12" i="31"/>
  <c r="AY12" i="31"/>
  <c r="AZ12" i="31"/>
  <c r="BA12" i="31"/>
  <c r="BB12" i="31"/>
  <c r="BC12" i="31"/>
  <c r="AU13" i="31"/>
  <c r="AV13" i="31"/>
  <c r="AW13" i="31"/>
  <c r="AX13" i="31"/>
  <c r="AY13" i="31"/>
  <c r="AZ13" i="31"/>
  <c r="BA13" i="31"/>
  <c r="BB13" i="31"/>
  <c r="BC13" i="31"/>
  <c r="BD13" i="31"/>
  <c r="AU14" i="31"/>
  <c r="AV14" i="31"/>
  <c r="AW14" i="31"/>
  <c r="AX14" i="31"/>
  <c r="AY14" i="31"/>
  <c r="AZ14" i="31"/>
  <c r="BA14" i="31"/>
  <c r="BB14" i="31"/>
  <c r="BC14" i="31"/>
  <c r="BD14" i="31"/>
  <c r="AU15" i="31"/>
  <c r="AV15" i="31"/>
  <c r="AW15" i="31"/>
  <c r="AX15" i="31"/>
  <c r="AZ15" i="31"/>
  <c r="BA15" i="31"/>
  <c r="BB15" i="31"/>
  <c r="BC15" i="31"/>
  <c r="BD15" i="31"/>
  <c r="AU16" i="31"/>
  <c r="AV16" i="31"/>
  <c r="AW16" i="31"/>
  <c r="AX16" i="31"/>
  <c r="AY16" i="31"/>
  <c r="AZ16" i="31"/>
  <c r="BA16" i="31"/>
  <c r="BB16" i="31"/>
  <c r="BC16" i="31"/>
  <c r="AU17" i="31"/>
  <c r="AV17" i="31"/>
  <c r="AW17" i="31"/>
  <c r="AX17" i="31"/>
  <c r="AY17" i="31"/>
  <c r="AZ17" i="31"/>
  <c r="BA17" i="31"/>
  <c r="BB17" i="31"/>
  <c r="BC17" i="31"/>
  <c r="BD17" i="31"/>
  <c r="AU18" i="31"/>
  <c r="AV18" i="31"/>
  <c r="AW18" i="31"/>
  <c r="AX18" i="31"/>
  <c r="AY18" i="31"/>
  <c r="AZ18" i="31"/>
  <c r="BA18" i="31"/>
  <c r="BB18" i="31"/>
  <c r="BC18" i="31"/>
  <c r="BD18" i="31"/>
  <c r="AU19" i="31"/>
  <c r="AV19" i="31"/>
  <c r="AW19" i="31"/>
  <c r="AX19" i="31"/>
  <c r="AZ19" i="31"/>
  <c r="BA19" i="31"/>
  <c r="BB19" i="31"/>
  <c r="BC19" i="31"/>
  <c r="BD19" i="31"/>
  <c r="AU20" i="31"/>
  <c r="AV20" i="31"/>
  <c r="AW20" i="31"/>
  <c r="AX20" i="31"/>
  <c r="AY20" i="31"/>
  <c r="AZ20" i="31"/>
  <c r="BA20" i="31"/>
  <c r="BB20" i="31"/>
  <c r="BC20" i="31"/>
  <c r="AU21" i="31"/>
  <c r="AV21" i="31"/>
  <c r="AW21" i="31"/>
  <c r="AX21" i="31"/>
  <c r="AY21" i="31"/>
  <c r="AZ21" i="31"/>
  <c r="BA21" i="31"/>
  <c r="BB21" i="31"/>
  <c r="BC21" i="31"/>
  <c r="BD21" i="31"/>
  <c r="AU22" i="31"/>
  <c r="AV22" i="31"/>
  <c r="AW22" i="31"/>
  <c r="AX22" i="31"/>
  <c r="AY22" i="31"/>
  <c r="AZ22" i="31"/>
  <c r="BA22" i="31"/>
  <c r="BB22" i="31"/>
  <c r="BC22" i="31"/>
  <c r="BD22" i="31"/>
  <c r="BE22" i="31"/>
  <c r="AU23" i="31"/>
  <c r="AV23" i="31"/>
  <c r="AW23" i="31"/>
  <c r="AX23" i="31"/>
  <c r="AZ23" i="31"/>
  <c r="BA23" i="31"/>
  <c r="BB23" i="31"/>
  <c r="BC23" i="31"/>
  <c r="BD23" i="31"/>
  <c r="AU24" i="31"/>
  <c r="AV24" i="31"/>
  <c r="AW24" i="31"/>
  <c r="AX24" i="31"/>
  <c r="AY24" i="31"/>
  <c r="AZ24" i="31"/>
  <c r="BA24" i="31"/>
  <c r="BB24" i="31"/>
  <c r="BC24" i="31"/>
  <c r="AU25" i="31"/>
  <c r="AV25" i="31"/>
  <c r="AW25" i="31"/>
  <c r="AX25" i="31"/>
  <c r="AY25" i="31"/>
  <c r="AZ25" i="31"/>
  <c r="BA25" i="31"/>
  <c r="BB25" i="31"/>
  <c r="BC25" i="31"/>
  <c r="BD25" i="31"/>
  <c r="AU26" i="31"/>
  <c r="AV26" i="31"/>
  <c r="AW26" i="31"/>
  <c r="AX26" i="31"/>
  <c r="AY26" i="31"/>
  <c r="AZ26" i="31"/>
  <c r="BA26" i="31"/>
  <c r="BB26" i="31"/>
  <c r="BC26" i="31"/>
  <c r="BD26" i="31"/>
  <c r="BE26" i="31"/>
  <c r="AU27" i="31"/>
  <c r="AV27" i="31"/>
  <c r="AW27" i="31"/>
  <c r="AX27" i="31"/>
  <c r="AZ27" i="31"/>
  <c r="BA27" i="31"/>
  <c r="BB27" i="31"/>
  <c r="BC27" i="31"/>
  <c r="BD27" i="31"/>
  <c r="AU28" i="31"/>
  <c r="AV28" i="31"/>
  <c r="AW28" i="31"/>
  <c r="AX28" i="31"/>
  <c r="AY28" i="31"/>
  <c r="AZ28" i="31"/>
  <c r="BA28" i="31"/>
  <c r="BB28" i="31"/>
  <c r="BC28" i="31"/>
  <c r="BE28" i="31"/>
  <c r="AU29" i="31"/>
  <c r="AV29" i="31"/>
  <c r="AW29" i="31"/>
  <c r="AX29" i="31"/>
  <c r="AY29" i="31"/>
  <c r="AZ29" i="31"/>
  <c r="BA29" i="31"/>
  <c r="BB29" i="31"/>
  <c r="BC29" i="31"/>
  <c r="BD29" i="31"/>
  <c r="AU30" i="31"/>
  <c r="AV30" i="31"/>
  <c r="AW30" i="31"/>
  <c r="AX30" i="31"/>
  <c r="AY30" i="31"/>
  <c r="AZ30" i="31"/>
  <c r="BA30" i="31"/>
  <c r="BB30" i="31"/>
  <c r="BC30" i="31"/>
  <c r="BD30" i="31"/>
  <c r="AU31" i="31"/>
  <c r="AV31" i="31"/>
  <c r="AW31" i="31"/>
  <c r="AX31" i="31"/>
  <c r="AZ31" i="31"/>
  <c r="BA31" i="31"/>
  <c r="BB31" i="31"/>
  <c r="BC31" i="31"/>
  <c r="BD31" i="31"/>
  <c r="AU32" i="31"/>
  <c r="AV32" i="31"/>
  <c r="AW32" i="31"/>
  <c r="AX32" i="31"/>
  <c r="AY32" i="31"/>
  <c r="AZ32" i="31"/>
  <c r="BA32" i="31"/>
  <c r="BB32" i="31"/>
  <c r="BC32" i="31"/>
  <c r="AU33" i="31"/>
  <c r="AV33" i="31"/>
  <c r="AW33" i="31"/>
  <c r="AX33" i="31"/>
  <c r="AY33" i="31"/>
  <c r="AZ33" i="31"/>
  <c r="BA33" i="31"/>
  <c r="BB33" i="31"/>
  <c r="BC33" i="31"/>
  <c r="BD33" i="31"/>
  <c r="AU34" i="31"/>
  <c r="AV34" i="31"/>
  <c r="AW34" i="31"/>
  <c r="AX34" i="31"/>
  <c r="AY34" i="31"/>
  <c r="AZ34" i="31"/>
  <c r="BA34" i="31"/>
  <c r="BB34" i="31"/>
  <c r="BC34" i="31"/>
  <c r="BD34" i="31"/>
  <c r="BE34" i="31"/>
  <c r="AU35" i="31"/>
  <c r="AV35" i="31"/>
  <c r="AW35" i="31"/>
  <c r="AX35" i="31"/>
  <c r="AZ35" i="31"/>
  <c r="BA35" i="31"/>
  <c r="BB35" i="31"/>
  <c r="BC35" i="31"/>
  <c r="BD35" i="31"/>
  <c r="AU36" i="31"/>
  <c r="AV36" i="31"/>
  <c r="AW36" i="31"/>
  <c r="AX36" i="31"/>
  <c r="AY36" i="31"/>
  <c r="AZ36" i="31"/>
  <c r="BA36" i="31"/>
  <c r="BB36" i="31"/>
  <c r="BC36" i="31"/>
  <c r="BE36" i="31"/>
  <c r="AU37" i="31"/>
  <c r="AV37" i="31"/>
  <c r="AW37" i="31"/>
  <c r="AX37" i="31"/>
  <c r="AY37" i="31"/>
  <c r="AZ37" i="31"/>
  <c r="BA37" i="31"/>
  <c r="BB37" i="31"/>
  <c r="BC37" i="31"/>
  <c r="BD37" i="31"/>
  <c r="AU38" i="31"/>
  <c r="AV38" i="31"/>
  <c r="AW38" i="31"/>
  <c r="AX38" i="31"/>
  <c r="AY38" i="31"/>
  <c r="AZ38" i="31"/>
  <c r="BA38" i="31"/>
  <c r="BB38" i="31"/>
  <c r="BC38" i="31"/>
  <c r="BD38" i="31"/>
  <c r="AU39" i="31"/>
  <c r="AV39" i="31"/>
  <c r="AW39" i="31"/>
  <c r="AX39" i="31"/>
  <c r="AZ39" i="31"/>
  <c r="BA39" i="31"/>
  <c r="BB39" i="31"/>
  <c r="BC39" i="31"/>
  <c r="BD39" i="31"/>
  <c r="AU40" i="31"/>
  <c r="AV40" i="31"/>
  <c r="AW40" i="31"/>
  <c r="AX40" i="31"/>
  <c r="AY40" i="31"/>
  <c r="AZ40" i="31"/>
  <c r="BA40" i="31"/>
  <c r="BB40" i="31"/>
  <c r="BC40" i="31"/>
  <c r="BE40" i="31"/>
  <c r="AU41" i="31"/>
  <c r="AV41" i="31"/>
  <c r="AW41" i="31"/>
  <c r="AX41" i="31"/>
  <c r="AY41" i="31"/>
  <c r="AZ41" i="31"/>
  <c r="BA41" i="31"/>
  <c r="BB41" i="31"/>
  <c r="BC41" i="31"/>
  <c r="BD41" i="31"/>
  <c r="AU42" i="31"/>
  <c r="AV42" i="31"/>
  <c r="AW42" i="31"/>
  <c r="AX42" i="31"/>
  <c r="AY42" i="31"/>
  <c r="AZ42" i="31"/>
  <c r="BA42" i="31"/>
  <c r="BB42" i="31"/>
  <c r="BC42" i="31"/>
  <c r="BD42" i="31"/>
  <c r="AU43" i="31"/>
  <c r="AV43" i="31"/>
  <c r="AW43" i="31"/>
  <c r="AX43" i="31"/>
  <c r="AZ43" i="31"/>
  <c r="BA43" i="31"/>
  <c r="BB43" i="31"/>
  <c r="BC43" i="31"/>
  <c r="BD43" i="31"/>
  <c r="AU44" i="31"/>
  <c r="AV44" i="31"/>
  <c r="AW44" i="31"/>
  <c r="AX44" i="31"/>
  <c r="AY44" i="31"/>
  <c r="AZ44" i="31"/>
  <c r="BA44" i="31"/>
  <c r="BB44" i="31"/>
  <c r="BC44" i="31"/>
  <c r="AU45" i="31"/>
  <c r="AV45" i="31"/>
  <c r="AW45" i="31"/>
  <c r="AX45" i="31"/>
  <c r="AY45" i="31"/>
  <c r="AZ45" i="31"/>
  <c r="BA45" i="31"/>
  <c r="BB45" i="31"/>
  <c r="BC45" i="31"/>
  <c r="BD45" i="31"/>
  <c r="AU46" i="31"/>
  <c r="AV46" i="31"/>
  <c r="AW46" i="31"/>
  <c r="AX46" i="31"/>
  <c r="AY46" i="31"/>
  <c r="AZ46" i="31"/>
  <c r="BA46" i="31"/>
  <c r="BB46" i="31"/>
  <c r="BC46" i="31"/>
  <c r="BD46" i="31"/>
  <c r="AU47" i="31"/>
  <c r="AV47" i="31"/>
  <c r="AW47" i="31"/>
  <c r="AX47" i="31"/>
  <c r="AZ47" i="31"/>
  <c r="BA47" i="31"/>
  <c r="BB47" i="31"/>
  <c r="BC47" i="31"/>
  <c r="BD47" i="31"/>
  <c r="AU48" i="31"/>
  <c r="AV48" i="31"/>
  <c r="AW48" i="31"/>
  <c r="AX48" i="31"/>
  <c r="AY48" i="31"/>
  <c r="AZ48" i="31"/>
  <c r="BA48" i="31"/>
  <c r="BB48" i="31"/>
  <c r="BC48" i="31"/>
  <c r="AU49" i="31"/>
  <c r="AV49" i="31"/>
  <c r="AW49" i="31"/>
  <c r="AX49" i="31"/>
  <c r="AY49" i="31"/>
  <c r="AZ49" i="31"/>
  <c r="BA49" i="31"/>
  <c r="BB49" i="31"/>
  <c r="BC49" i="31"/>
  <c r="BD49" i="31"/>
  <c r="AU50" i="31"/>
  <c r="AV50" i="31"/>
  <c r="AW50" i="31"/>
  <c r="AX50" i="31"/>
  <c r="AY50" i="31"/>
  <c r="AZ50" i="31"/>
  <c r="BA50" i="31"/>
  <c r="BB50" i="31"/>
  <c r="BC50" i="31"/>
  <c r="BD50" i="31"/>
  <c r="AU51" i="31"/>
  <c r="AV51" i="31"/>
  <c r="AW51" i="31"/>
  <c r="AX51" i="31"/>
  <c r="AZ51" i="31"/>
  <c r="BA51" i="31"/>
  <c r="BB51" i="31"/>
  <c r="BC51" i="31"/>
  <c r="BD51" i="31"/>
  <c r="AU52" i="31"/>
  <c r="AV52" i="31"/>
  <c r="AW52" i="31"/>
  <c r="AX52" i="31"/>
  <c r="AY52" i="31"/>
  <c r="AZ52" i="31"/>
  <c r="BA52" i="31"/>
  <c r="BB52" i="31"/>
  <c r="BC52" i="31"/>
  <c r="AU53" i="31"/>
  <c r="AV53" i="31"/>
  <c r="AW53" i="31"/>
  <c r="AX53" i="31"/>
  <c r="AY53" i="31"/>
  <c r="AZ53" i="31"/>
  <c r="BA53" i="31"/>
  <c r="BB53" i="31"/>
  <c r="BC53" i="31"/>
  <c r="BD53" i="31"/>
  <c r="AU54" i="31"/>
  <c r="AV54" i="31"/>
  <c r="AW54" i="31"/>
  <c r="AX54" i="31"/>
  <c r="AY54" i="31"/>
  <c r="AZ54" i="31"/>
  <c r="BA54" i="31"/>
  <c r="BB54" i="31"/>
  <c r="BC54" i="31"/>
  <c r="BD54" i="31"/>
  <c r="AU55" i="31"/>
  <c r="AV55" i="31"/>
  <c r="AW55" i="31"/>
  <c r="AX55" i="31"/>
  <c r="AZ55" i="31"/>
  <c r="BA55" i="31"/>
  <c r="BB55" i="31"/>
  <c r="BC55" i="31"/>
  <c r="BD55" i="31"/>
  <c r="AU56" i="31"/>
  <c r="AV56" i="31"/>
  <c r="AW56" i="31"/>
  <c r="AX56" i="31"/>
  <c r="AY56" i="31"/>
  <c r="AZ56" i="31"/>
  <c r="BA56" i="31"/>
  <c r="BB56" i="31"/>
  <c r="BC56" i="31"/>
  <c r="AU57" i="31"/>
  <c r="AV57" i="31"/>
  <c r="AW57" i="31"/>
  <c r="AX57" i="31"/>
  <c r="AY57" i="31"/>
  <c r="AZ57" i="31"/>
  <c r="BA57" i="31"/>
  <c r="BB57" i="31"/>
  <c r="BC57" i="31"/>
  <c r="BD57" i="31"/>
  <c r="AU58" i="31"/>
  <c r="AV58" i="31"/>
  <c r="AW58" i="31"/>
  <c r="AX58" i="31"/>
  <c r="AY58" i="31"/>
  <c r="AZ58" i="31"/>
  <c r="BA58" i="31"/>
  <c r="BB58" i="31"/>
  <c r="BC58" i="31"/>
  <c r="BD58" i="31"/>
  <c r="AU59" i="31"/>
  <c r="AV59" i="31"/>
  <c r="AW59" i="31"/>
  <c r="AX59" i="31"/>
  <c r="AZ59" i="31"/>
  <c r="BA59" i="31"/>
  <c r="BB59" i="31"/>
  <c r="BC59" i="31"/>
  <c r="BD59" i="31"/>
  <c r="AU60" i="31"/>
  <c r="AV60" i="31"/>
  <c r="AW60" i="31"/>
  <c r="AX60" i="31"/>
  <c r="AY60" i="31"/>
  <c r="AZ60" i="31"/>
  <c r="BA60" i="31"/>
  <c r="BB60" i="31"/>
  <c r="BC60" i="31"/>
  <c r="AU61" i="31"/>
  <c r="AV61" i="31"/>
  <c r="AW61" i="31"/>
  <c r="AX61" i="31"/>
  <c r="AY61" i="31"/>
  <c r="AZ61" i="31"/>
  <c r="BA61" i="31"/>
  <c r="BB61" i="31"/>
  <c r="BC61" i="31"/>
  <c r="BD61" i="31"/>
  <c r="AU62" i="31"/>
  <c r="AV62" i="31"/>
  <c r="AW62" i="31"/>
  <c r="AX62" i="31"/>
  <c r="AY62" i="31"/>
  <c r="AZ62" i="31"/>
  <c r="BA62" i="31"/>
  <c r="BB62" i="31"/>
  <c r="BC62" i="31"/>
  <c r="BD62" i="31"/>
  <c r="AU63" i="31"/>
  <c r="AV63" i="31"/>
  <c r="AW63" i="31"/>
  <c r="AX63" i="31"/>
  <c r="AZ63" i="31"/>
  <c r="BA63" i="31"/>
  <c r="BB63" i="31"/>
  <c r="BC63" i="31"/>
  <c r="BD63" i="31"/>
  <c r="AU64" i="31"/>
  <c r="AV64" i="31"/>
  <c r="AW64" i="31"/>
  <c r="AX64" i="31"/>
  <c r="AY64" i="31"/>
  <c r="AZ64" i="31"/>
  <c r="BA64" i="31"/>
  <c r="BB64" i="31"/>
  <c r="BC64" i="31"/>
  <c r="AU65" i="31"/>
  <c r="AV65" i="31"/>
  <c r="AW65" i="31"/>
  <c r="AX65" i="31"/>
  <c r="AY65" i="31"/>
  <c r="AZ65" i="31"/>
  <c r="BA65" i="31"/>
  <c r="BB65" i="31"/>
  <c r="BC65" i="31"/>
  <c r="BD65" i="31"/>
  <c r="AU66" i="31"/>
  <c r="AV66" i="31"/>
  <c r="AW66" i="31"/>
  <c r="AX66" i="31"/>
  <c r="AY66" i="31"/>
  <c r="AZ66" i="31"/>
  <c r="BA66" i="31"/>
  <c r="BB66" i="31"/>
  <c r="BC66" i="31"/>
  <c r="BD66" i="31"/>
  <c r="AU67" i="31"/>
  <c r="AV67" i="31"/>
  <c r="AW67" i="31"/>
  <c r="AX67" i="31"/>
  <c r="AZ67" i="31"/>
  <c r="BA67" i="31"/>
  <c r="BB67" i="31"/>
  <c r="BC67" i="31"/>
  <c r="BD67" i="31"/>
  <c r="AU68" i="31"/>
  <c r="AV68" i="31"/>
  <c r="AW68" i="31"/>
  <c r="AX68" i="31"/>
  <c r="AY68" i="31"/>
  <c r="AZ68" i="31"/>
  <c r="BA68" i="31"/>
  <c r="BB68" i="31"/>
  <c r="BC68" i="31"/>
  <c r="AU69" i="31"/>
  <c r="AV69" i="31"/>
  <c r="AW69" i="31"/>
  <c r="AX69" i="31"/>
  <c r="AY69" i="31"/>
  <c r="AZ69" i="31"/>
  <c r="BA69" i="31"/>
  <c r="BB69" i="31"/>
  <c r="BC69" i="31"/>
  <c r="BD69" i="31"/>
  <c r="AU70" i="31"/>
  <c r="AV70" i="31"/>
  <c r="AW70" i="31"/>
  <c r="AX70" i="31"/>
  <c r="AY70" i="31"/>
  <c r="AZ70" i="31"/>
  <c r="BA70" i="31"/>
  <c r="BB70" i="31"/>
  <c r="BC70" i="31"/>
  <c r="BD70" i="31"/>
  <c r="AU71" i="31"/>
  <c r="AV71" i="31"/>
  <c r="AW71" i="31"/>
  <c r="AX71" i="31"/>
  <c r="AZ71" i="31"/>
  <c r="BA71" i="31"/>
  <c r="BB71" i="31"/>
  <c r="BC71" i="31"/>
  <c r="BD71" i="31"/>
  <c r="AU72" i="31"/>
  <c r="AV72" i="31"/>
  <c r="AW72" i="31"/>
  <c r="AX72" i="31"/>
  <c r="AY72" i="31"/>
  <c r="AZ72" i="31"/>
  <c r="BA72" i="31"/>
  <c r="BB72" i="31"/>
  <c r="BC72" i="31"/>
  <c r="AU73" i="31"/>
  <c r="AV73" i="31"/>
  <c r="AW73" i="31"/>
  <c r="AX73" i="31"/>
  <c r="AY73" i="31"/>
  <c r="AZ73" i="31"/>
  <c r="BA73" i="31"/>
  <c r="BB73" i="31"/>
  <c r="BC73" i="31"/>
  <c r="BD73" i="31"/>
  <c r="AU74" i="31"/>
  <c r="AV74" i="31"/>
  <c r="AW74" i="31"/>
  <c r="AX74" i="31"/>
  <c r="AY74" i="31"/>
  <c r="AZ74" i="31"/>
  <c r="BA74" i="31"/>
  <c r="BB74" i="31"/>
  <c r="BC74" i="31"/>
  <c r="BD74" i="31"/>
  <c r="AU75" i="31"/>
  <c r="AV75" i="31"/>
  <c r="AW75" i="31"/>
  <c r="AX75" i="31"/>
  <c r="AZ75" i="31"/>
  <c r="BA75" i="31"/>
  <c r="BB75" i="31"/>
  <c r="BC75" i="31"/>
  <c r="BD75" i="31"/>
  <c r="AU76" i="31"/>
  <c r="AV76" i="31"/>
  <c r="AW76" i="31"/>
  <c r="AX76" i="31"/>
  <c r="AY76" i="31"/>
  <c r="AZ76" i="31"/>
  <c r="BA76" i="31"/>
  <c r="BB76" i="31"/>
  <c r="BC76" i="31"/>
  <c r="AU77" i="31"/>
  <c r="AV77" i="31"/>
  <c r="AW77" i="31"/>
  <c r="AX77" i="31"/>
  <c r="AY77" i="31"/>
  <c r="AZ77" i="31"/>
  <c r="BA77" i="31"/>
  <c r="BB77" i="31"/>
  <c r="BC77" i="31"/>
  <c r="BD77" i="31"/>
  <c r="AU78" i="31"/>
  <c r="AV78" i="31"/>
  <c r="AW78" i="31"/>
  <c r="AX78" i="31"/>
  <c r="AY78" i="31"/>
  <c r="AZ78" i="31"/>
  <c r="BA78" i="31"/>
  <c r="BB78" i="31"/>
  <c r="BC78" i="31"/>
  <c r="BD78" i="31"/>
  <c r="AU79" i="31"/>
  <c r="AV79" i="31"/>
  <c r="AW79" i="31"/>
  <c r="AX79" i="31"/>
  <c r="AZ79" i="31"/>
  <c r="BA79" i="31"/>
  <c r="BB79" i="31"/>
  <c r="BC79" i="31"/>
  <c r="BD79" i="31"/>
  <c r="AU80" i="31"/>
  <c r="AV80" i="31"/>
  <c r="AW80" i="31"/>
  <c r="AX80" i="31"/>
  <c r="AY80" i="31"/>
  <c r="AZ80" i="31"/>
  <c r="BA80" i="31"/>
  <c r="BB80" i="31"/>
  <c r="BC80" i="31"/>
  <c r="BE80" i="31"/>
  <c r="AU81" i="31"/>
  <c r="AV81" i="31"/>
  <c r="AW81" i="31"/>
  <c r="AX81" i="31"/>
  <c r="AY81" i="31"/>
  <c r="AZ81" i="31"/>
  <c r="BA81" i="31"/>
  <c r="BB81" i="31"/>
  <c r="BC81" i="31"/>
  <c r="BD81" i="31"/>
  <c r="AU82" i="31"/>
  <c r="AV82" i="31"/>
  <c r="AW82" i="31"/>
  <c r="AX82" i="31"/>
  <c r="AY82" i="31"/>
  <c r="AZ82" i="31"/>
  <c r="BA82" i="31"/>
  <c r="BB82" i="31"/>
  <c r="BC82" i="31"/>
  <c r="BD82" i="31"/>
  <c r="AU83" i="31"/>
  <c r="AV83" i="31"/>
  <c r="AW83" i="31"/>
  <c r="AX83" i="31"/>
  <c r="AZ83" i="31"/>
  <c r="BA83" i="31"/>
  <c r="BB83" i="31"/>
  <c r="BC83" i="31"/>
  <c r="BD83" i="31"/>
  <c r="BE83" i="31"/>
  <c r="AU84" i="31"/>
  <c r="AV84" i="31"/>
  <c r="AW84" i="31"/>
  <c r="AX84" i="31"/>
  <c r="AY84" i="31"/>
  <c r="AZ84" i="31"/>
  <c r="BA84" i="31"/>
  <c r="BB84" i="31"/>
  <c r="BC84" i="31"/>
  <c r="BE84" i="31"/>
  <c r="AU85" i="31"/>
  <c r="AV85" i="31"/>
  <c r="AW85" i="31"/>
  <c r="AX85" i="31"/>
  <c r="AY85" i="31"/>
  <c r="AZ85" i="31"/>
  <c r="BA85" i="31"/>
  <c r="BB85" i="31"/>
  <c r="BC85" i="31"/>
  <c r="AU86" i="31"/>
  <c r="AV86" i="31"/>
  <c r="AW86" i="31"/>
  <c r="AX86" i="31"/>
  <c r="AY86" i="31"/>
  <c r="AZ86" i="31"/>
  <c r="BA86" i="31"/>
  <c r="BB86" i="31"/>
  <c r="BC86" i="31"/>
  <c r="AU87" i="31"/>
  <c r="AV87" i="31"/>
  <c r="AW87" i="31"/>
  <c r="AX87" i="31"/>
  <c r="AZ87" i="31"/>
  <c r="BA87" i="31"/>
  <c r="BB87" i="31"/>
  <c r="BC87" i="31"/>
  <c r="BE87" i="31"/>
  <c r="AU88" i="31"/>
  <c r="AV88" i="31"/>
  <c r="AW88" i="31"/>
  <c r="AX88" i="31"/>
  <c r="AY88" i="31"/>
  <c r="AZ88" i="31"/>
  <c r="BA88" i="31"/>
  <c r="BB88" i="31"/>
  <c r="BC88" i="31"/>
  <c r="BE88" i="31"/>
  <c r="AU89" i="31"/>
  <c r="AV89" i="31"/>
  <c r="AW89" i="31"/>
  <c r="AX89" i="31"/>
  <c r="AY89" i="31"/>
  <c r="AZ89" i="31"/>
  <c r="BA89" i="31"/>
  <c r="BB89" i="31"/>
  <c r="BC89" i="31"/>
  <c r="AU90" i="31"/>
  <c r="AV90" i="31"/>
  <c r="AW90" i="31"/>
  <c r="AX90" i="31"/>
  <c r="AY90" i="31"/>
  <c r="AZ90" i="31"/>
  <c r="BA90" i="31"/>
  <c r="BB90" i="31"/>
  <c r="BC90" i="31"/>
  <c r="AU91" i="31"/>
  <c r="AV91" i="31"/>
  <c r="AW91" i="31"/>
  <c r="AX91" i="31"/>
  <c r="AZ91" i="31"/>
  <c r="BA91" i="31"/>
  <c r="BB91" i="31"/>
  <c r="BC91" i="31"/>
  <c r="AU92" i="31"/>
  <c r="AV92" i="31"/>
  <c r="AW92" i="31"/>
  <c r="AX92" i="31"/>
  <c r="AY92" i="31"/>
  <c r="AZ92" i="31"/>
  <c r="BA92" i="31"/>
  <c r="BB92" i="31"/>
  <c r="BC92" i="31"/>
  <c r="BE92" i="31"/>
  <c r="AU93" i="31"/>
  <c r="AV93" i="31"/>
  <c r="AW93" i="31"/>
  <c r="AX93" i="31"/>
  <c r="AY93" i="31"/>
  <c r="AZ93" i="31"/>
  <c r="BA93" i="31"/>
  <c r="BB93" i="31"/>
  <c r="BC93" i="31"/>
  <c r="AU94" i="31"/>
  <c r="AV94" i="31"/>
  <c r="AW94" i="31"/>
  <c r="AX94" i="31"/>
  <c r="AY94" i="31"/>
  <c r="AZ94" i="31"/>
  <c r="BA94" i="31"/>
  <c r="BB94" i="31"/>
  <c r="BC94" i="31"/>
  <c r="BD94" i="31"/>
  <c r="AU95" i="31"/>
  <c r="AV95" i="31"/>
  <c r="AW95" i="31"/>
  <c r="AX95" i="31"/>
  <c r="AZ95" i="31"/>
  <c r="BA95" i="31"/>
  <c r="BB95" i="31"/>
  <c r="BC95" i="31"/>
  <c r="AU96" i="31"/>
  <c r="AV96" i="31"/>
  <c r="AW96" i="31"/>
  <c r="AX96" i="31"/>
  <c r="AY96" i="31"/>
  <c r="AZ96" i="31"/>
  <c r="BA96" i="31"/>
  <c r="BB96" i="31"/>
  <c r="BC96" i="31"/>
  <c r="BE96" i="31"/>
  <c r="AU97" i="31"/>
  <c r="AV97" i="31"/>
  <c r="AW97" i="31"/>
  <c r="AX97" i="31"/>
  <c r="AY97" i="31"/>
  <c r="AZ97" i="31"/>
  <c r="BA97" i="31"/>
  <c r="BB97" i="31"/>
  <c r="BC97" i="31"/>
  <c r="AU98" i="31"/>
  <c r="AV98" i="31"/>
  <c r="AW98" i="31"/>
  <c r="AX98" i="31"/>
  <c r="AY98" i="31"/>
  <c r="AZ98" i="31"/>
  <c r="BA98" i="31"/>
  <c r="BB98" i="31"/>
  <c r="BC98" i="31"/>
  <c r="BD98" i="31"/>
  <c r="AU99" i="31"/>
  <c r="AV99" i="31"/>
  <c r="AW99" i="31"/>
  <c r="AX99" i="31"/>
  <c r="AZ99" i="31"/>
  <c r="BA99" i="31"/>
  <c r="BB99" i="31"/>
  <c r="BC99" i="31"/>
  <c r="BE99" i="31"/>
  <c r="AU100" i="31"/>
  <c r="AV100" i="31"/>
  <c r="AW100" i="31"/>
  <c r="AX100" i="31"/>
  <c r="AY100" i="31"/>
  <c r="AZ100" i="31"/>
  <c r="BA100" i="31"/>
  <c r="BB100" i="31"/>
  <c r="BC100" i="31"/>
  <c r="BE100" i="31"/>
  <c r="AU101" i="31"/>
  <c r="AV101" i="31"/>
  <c r="AW101" i="31"/>
  <c r="AX101" i="31"/>
  <c r="AY101" i="31"/>
  <c r="AZ101" i="31"/>
  <c r="BA101" i="31"/>
  <c r="BB101" i="31"/>
  <c r="BC101" i="31"/>
  <c r="AU102" i="31"/>
  <c r="AV102" i="31"/>
  <c r="AW102" i="31"/>
  <c r="AX102" i="31"/>
  <c r="AY102" i="31"/>
  <c r="AZ102" i="31"/>
  <c r="BA102" i="31"/>
  <c r="BB102" i="31"/>
  <c r="BC102" i="31"/>
  <c r="AU103" i="31"/>
  <c r="AV103" i="31"/>
  <c r="AW103" i="31"/>
  <c r="AX103" i="31"/>
  <c r="AZ103" i="31"/>
  <c r="BA103" i="31"/>
  <c r="BB103" i="31"/>
  <c r="BC103" i="31"/>
  <c r="BE103" i="31"/>
  <c r="AU104" i="31"/>
  <c r="AV104" i="31"/>
  <c r="AW104" i="31"/>
  <c r="AX104" i="31"/>
  <c r="AY104" i="31"/>
  <c r="AZ104" i="31"/>
  <c r="BA104" i="31"/>
  <c r="BB104" i="31"/>
  <c r="BC104" i="31"/>
  <c r="BE104" i="31"/>
  <c r="AU105" i="31"/>
  <c r="AV105" i="31"/>
  <c r="AW105" i="31"/>
  <c r="AX105" i="31"/>
  <c r="AY105" i="31"/>
  <c r="AZ105" i="31"/>
  <c r="BA105" i="31"/>
  <c r="BB105" i="31"/>
  <c r="BC105" i="31"/>
  <c r="AU106" i="31"/>
  <c r="AV106" i="31"/>
  <c r="AW106" i="31"/>
  <c r="AX106" i="31"/>
  <c r="AY106" i="31"/>
  <c r="AZ106" i="31"/>
  <c r="BA106" i="31"/>
  <c r="BB106" i="31"/>
  <c r="BC106" i="31"/>
  <c r="AU107" i="31"/>
  <c r="AV107" i="31"/>
  <c r="AW107" i="31"/>
  <c r="AX107" i="31"/>
  <c r="AZ107" i="31"/>
  <c r="BA107" i="31"/>
  <c r="BB107" i="31"/>
  <c r="BC107" i="31"/>
  <c r="AU108" i="31"/>
  <c r="AV108" i="31"/>
  <c r="AW108" i="31"/>
  <c r="AX108" i="31"/>
  <c r="AY108" i="31"/>
  <c r="AZ108" i="31"/>
  <c r="BA108" i="31"/>
  <c r="BB108" i="31"/>
  <c r="BC108" i="31"/>
  <c r="BE108" i="31"/>
  <c r="AU109" i="31"/>
  <c r="AV109" i="31"/>
  <c r="AW109" i="31"/>
  <c r="AX109" i="31"/>
  <c r="AZ109" i="31"/>
  <c r="BA109" i="31"/>
  <c r="BB109" i="31"/>
  <c r="BC109" i="31"/>
  <c r="AU110" i="31"/>
  <c r="AV110" i="31"/>
  <c r="AW110" i="31"/>
  <c r="AX110" i="31"/>
  <c r="AZ110" i="31"/>
  <c r="BA110" i="31"/>
  <c r="BB110" i="31"/>
  <c r="BC110" i="31"/>
  <c r="BD110" i="31"/>
  <c r="AU111" i="31"/>
  <c r="AV111" i="31"/>
  <c r="AW111" i="31"/>
  <c r="AX111" i="31"/>
  <c r="AZ111" i="31"/>
  <c r="BA111" i="31"/>
  <c r="BB111" i="31"/>
  <c r="BC111" i="31"/>
  <c r="AU112" i="31"/>
  <c r="AV112" i="31"/>
  <c r="AW112" i="31"/>
  <c r="AX112" i="31"/>
  <c r="AY112" i="31"/>
  <c r="AZ112" i="31"/>
  <c r="BA112" i="31"/>
  <c r="BB112" i="31"/>
  <c r="BC112" i="31"/>
  <c r="BE112" i="31"/>
  <c r="AU113" i="31"/>
  <c r="AV113" i="31"/>
  <c r="AW113" i="31"/>
  <c r="AX113" i="31"/>
  <c r="AZ113" i="31"/>
  <c r="BA113" i="31"/>
  <c r="BB113" i="31"/>
  <c r="BC113" i="31"/>
  <c r="AU114" i="31"/>
  <c r="AV114" i="31"/>
  <c r="AW114" i="31"/>
  <c r="AX114" i="31"/>
  <c r="AY114" i="31"/>
  <c r="AZ114" i="31"/>
  <c r="BA114" i="31"/>
  <c r="BB114" i="31"/>
  <c r="BC114" i="31"/>
  <c r="BD114" i="31"/>
  <c r="AU115" i="31"/>
  <c r="AV115" i="31"/>
  <c r="AW115" i="31"/>
  <c r="AX115" i="31"/>
  <c r="AZ115" i="31"/>
  <c r="BA115" i="31"/>
  <c r="BB115" i="31"/>
  <c r="BC115" i="31"/>
  <c r="BE115" i="31"/>
  <c r="AU116" i="31"/>
  <c r="AV116" i="31"/>
  <c r="AW116" i="31"/>
  <c r="AX116" i="31"/>
  <c r="AY116" i="31"/>
  <c r="AZ116" i="31"/>
  <c r="BA116" i="31"/>
  <c r="BB116" i="31"/>
  <c r="BC116" i="31"/>
  <c r="BE116" i="31"/>
  <c r="AU117" i="31"/>
  <c r="AV117" i="31"/>
  <c r="AW117" i="31"/>
  <c r="AX117" i="31"/>
  <c r="AZ117" i="31"/>
  <c r="BA117" i="31"/>
  <c r="BB117" i="31"/>
  <c r="BC117" i="31"/>
  <c r="AU118" i="31"/>
  <c r="AV118" i="31"/>
  <c r="AW118" i="31"/>
  <c r="AX118" i="31"/>
  <c r="AY118" i="31"/>
  <c r="AZ118" i="31"/>
  <c r="BA118" i="31"/>
  <c r="BB118" i="31"/>
  <c r="BC118" i="31"/>
  <c r="AU119" i="31"/>
  <c r="AV119" i="31"/>
  <c r="AW119" i="31"/>
  <c r="AX119" i="31"/>
  <c r="AZ119" i="31"/>
  <c r="BA119" i="31"/>
  <c r="BB119" i="31"/>
  <c r="BC119" i="31"/>
  <c r="BE119" i="31"/>
  <c r="AU120" i="31"/>
  <c r="AV120" i="31"/>
  <c r="AW120" i="31"/>
  <c r="AX120" i="31"/>
  <c r="AY120" i="31"/>
  <c r="AZ120" i="31"/>
  <c r="BA120" i="31"/>
  <c r="BB120" i="31"/>
  <c r="BC120" i="31"/>
  <c r="BE120" i="31"/>
  <c r="AU121" i="31"/>
  <c r="AV121" i="31"/>
  <c r="AW121" i="31"/>
  <c r="AX121" i="31"/>
  <c r="AZ121" i="31"/>
  <c r="BA121" i="31"/>
  <c r="BB121" i="31"/>
  <c r="BC121" i="31"/>
  <c r="AU122" i="31"/>
  <c r="AV122" i="31"/>
  <c r="AW122" i="31"/>
  <c r="AX122" i="31"/>
  <c r="AZ122" i="31"/>
  <c r="BA122" i="31"/>
  <c r="BB122" i="31"/>
  <c r="BC122" i="31"/>
  <c r="AU123" i="31"/>
  <c r="AV123" i="31"/>
  <c r="AW123" i="31"/>
  <c r="AX123" i="31"/>
  <c r="AZ123" i="31"/>
  <c r="BA123" i="31"/>
  <c r="BB123" i="31"/>
  <c r="BC123" i="31"/>
  <c r="AU124" i="31"/>
  <c r="AV124" i="31"/>
  <c r="AW124" i="31"/>
  <c r="AX124" i="31"/>
  <c r="AY124" i="31"/>
  <c r="AZ124" i="31"/>
  <c r="BA124" i="31"/>
  <c r="BB124" i="31"/>
  <c r="BC124" i="31"/>
  <c r="BD124" i="31"/>
  <c r="BE124" i="31"/>
  <c r="AU125" i="31"/>
  <c r="AV125" i="31"/>
  <c r="AW125" i="31"/>
  <c r="AX125" i="31"/>
  <c r="AZ125" i="31"/>
  <c r="BA125" i="31"/>
  <c r="BB125" i="31"/>
  <c r="BC125" i="31"/>
  <c r="BE125" i="31"/>
  <c r="AU126" i="31"/>
  <c r="AV126" i="31"/>
  <c r="AW126" i="31"/>
  <c r="AX126" i="31"/>
  <c r="AY126" i="31"/>
  <c r="AZ126" i="31"/>
  <c r="BA126" i="31"/>
  <c r="BB126" i="31"/>
  <c r="BC126" i="31"/>
  <c r="AU127" i="31"/>
  <c r="AV127" i="31"/>
  <c r="AW127" i="31"/>
  <c r="AX127" i="31"/>
  <c r="AY127" i="31"/>
  <c r="AZ127" i="31"/>
  <c r="BA127" i="31"/>
  <c r="BB127" i="31"/>
  <c r="BC127" i="31"/>
  <c r="BD127" i="31"/>
  <c r="AU128" i="31"/>
  <c r="AV128" i="31"/>
  <c r="AW128" i="31"/>
  <c r="AX128" i="31"/>
  <c r="AY128" i="31"/>
  <c r="AZ128" i="31"/>
  <c r="BA128" i="31"/>
  <c r="BB128" i="31"/>
  <c r="BC128" i="31"/>
  <c r="BD128" i="31"/>
  <c r="BE128" i="31"/>
  <c r="AU129" i="31"/>
  <c r="AV129" i="31"/>
  <c r="AW129" i="31"/>
  <c r="AX129" i="31"/>
  <c r="AZ129" i="31"/>
  <c r="BA129" i="31"/>
  <c r="BB129" i="31"/>
  <c r="BC129" i="31"/>
  <c r="BE129" i="31"/>
  <c r="AU130" i="31"/>
  <c r="AV130" i="31"/>
  <c r="AW130" i="31"/>
  <c r="AX130" i="31"/>
  <c r="AY130" i="31"/>
  <c r="AZ130" i="31"/>
  <c r="BA130" i="31"/>
  <c r="BB130" i="31"/>
  <c r="BC130" i="31"/>
  <c r="AU131" i="31"/>
  <c r="AV131" i="31"/>
  <c r="AW131" i="31"/>
  <c r="AX131" i="31"/>
  <c r="AY131" i="31"/>
  <c r="AZ131" i="31"/>
  <c r="BA131" i="31"/>
  <c r="BB131" i="31"/>
  <c r="BC131" i="31"/>
  <c r="BD131" i="31"/>
  <c r="AU132" i="31"/>
  <c r="AV132" i="31"/>
  <c r="AW132" i="31"/>
  <c r="AX132" i="31"/>
  <c r="AY132" i="31"/>
  <c r="AZ132" i="31"/>
  <c r="BA132" i="31"/>
  <c r="BB132" i="31"/>
  <c r="BC132" i="31"/>
  <c r="BD132" i="31"/>
  <c r="BE132" i="31"/>
  <c r="AU133" i="31"/>
  <c r="AV133" i="31"/>
  <c r="AW133" i="31"/>
  <c r="AX133" i="31"/>
  <c r="AZ133" i="31"/>
  <c r="BA133" i="31"/>
  <c r="BB133" i="31"/>
  <c r="BC133" i="31"/>
  <c r="BE133" i="31"/>
  <c r="AU134" i="31"/>
  <c r="AV134" i="31"/>
  <c r="AW134" i="31"/>
  <c r="AX134" i="31"/>
  <c r="AY134" i="31"/>
  <c r="AZ134" i="31"/>
  <c r="BA134" i="31"/>
  <c r="BB134" i="31"/>
  <c r="BC134" i="31"/>
  <c r="AU135" i="31"/>
  <c r="AV135" i="31"/>
  <c r="AW135" i="31"/>
  <c r="AX135" i="31"/>
  <c r="AY135" i="31"/>
  <c r="AZ135" i="31"/>
  <c r="BA135" i="31"/>
  <c r="BB135" i="31"/>
  <c r="BC135" i="31"/>
  <c r="BD135" i="31"/>
  <c r="AU136" i="31"/>
  <c r="AV136" i="31"/>
  <c r="AW136" i="31"/>
  <c r="AX136" i="31"/>
  <c r="AY136" i="31"/>
  <c r="AZ136" i="31"/>
  <c r="BA136" i="31"/>
  <c r="BB136" i="31"/>
  <c r="BC136" i="31"/>
  <c r="BD136" i="31"/>
  <c r="BE136" i="31"/>
  <c r="AU137" i="31"/>
  <c r="AV137" i="31"/>
  <c r="AW137" i="31"/>
  <c r="AX137" i="31"/>
  <c r="AZ137" i="31"/>
  <c r="BA137" i="31"/>
  <c r="BB137" i="31"/>
  <c r="BC137" i="31"/>
  <c r="BE137" i="31"/>
  <c r="AU138" i="31"/>
  <c r="AV138" i="31"/>
  <c r="AW138" i="31"/>
  <c r="AX138" i="31"/>
  <c r="AY138" i="31"/>
  <c r="AZ138" i="31"/>
  <c r="BA138" i="31"/>
  <c r="BB138" i="31"/>
  <c r="BC138" i="31"/>
  <c r="AU139" i="31"/>
  <c r="AV139" i="31"/>
  <c r="AW139" i="31"/>
  <c r="AX139" i="31"/>
  <c r="AY139" i="31"/>
  <c r="AZ139" i="31"/>
  <c r="BA139" i="31"/>
  <c r="BB139" i="31"/>
  <c r="BC139" i="31"/>
  <c r="BD139" i="31"/>
  <c r="AU140" i="31"/>
  <c r="AV140" i="31"/>
  <c r="AW140" i="31"/>
  <c r="AX140" i="31"/>
  <c r="AY140" i="31"/>
  <c r="AZ140" i="31"/>
  <c r="BA140" i="31"/>
  <c r="BB140" i="31"/>
  <c r="BC140" i="31"/>
  <c r="BD140" i="31"/>
  <c r="BE140" i="31"/>
  <c r="AU141" i="31"/>
  <c r="AV141" i="31"/>
  <c r="AW141" i="31"/>
  <c r="AX141" i="31"/>
  <c r="AZ141" i="31"/>
  <c r="BA141" i="31"/>
  <c r="BB141" i="31"/>
  <c r="BC141" i="31"/>
  <c r="BE141" i="31"/>
  <c r="AU142" i="31"/>
  <c r="AV142" i="31"/>
  <c r="AW142" i="31"/>
  <c r="AX142" i="31"/>
  <c r="AY142" i="31"/>
  <c r="AZ142" i="31"/>
  <c r="BA142" i="31"/>
  <c r="BB142" i="31"/>
  <c r="BC142" i="31"/>
  <c r="AU143" i="31"/>
  <c r="AV143" i="31"/>
  <c r="AW143" i="31"/>
  <c r="AX143" i="31"/>
  <c r="AY143" i="31"/>
  <c r="AZ143" i="31"/>
  <c r="BA143" i="31"/>
  <c r="BB143" i="31"/>
  <c r="BC143" i="31"/>
  <c r="BD143" i="31"/>
  <c r="AU144" i="31"/>
  <c r="AV144" i="31"/>
  <c r="AW144" i="31"/>
  <c r="AX144" i="31"/>
  <c r="AY144" i="31"/>
  <c r="AZ144" i="31"/>
  <c r="BA144" i="31"/>
  <c r="BB144" i="31"/>
  <c r="BC144" i="31"/>
  <c r="BD144" i="31"/>
  <c r="BE144" i="31"/>
  <c r="AU145" i="31"/>
  <c r="AV145" i="31"/>
  <c r="AW145" i="31"/>
  <c r="AX145" i="31"/>
  <c r="AZ145" i="31"/>
  <c r="BA145" i="31"/>
  <c r="BB145" i="31"/>
  <c r="BC145" i="31"/>
  <c r="BE145" i="31"/>
  <c r="AU146" i="31"/>
  <c r="AV146" i="31"/>
  <c r="AW146" i="31"/>
  <c r="AX146" i="31"/>
  <c r="AY146" i="31"/>
  <c r="AZ146" i="31"/>
  <c r="BA146" i="31"/>
  <c r="BB146" i="31"/>
  <c r="BC146" i="31"/>
  <c r="AU147" i="31"/>
  <c r="AV147" i="31"/>
  <c r="AW147" i="31"/>
  <c r="AX147" i="31"/>
  <c r="AY147" i="31"/>
  <c r="AZ147" i="31"/>
  <c r="BA147" i="31"/>
  <c r="BB147" i="31"/>
  <c r="BC147" i="31"/>
  <c r="BD147" i="31"/>
  <c r="AU148" i="31"/>
  <c r="AV148" i="31"/>
  <c r="AW148" i="31"/>
  <c r="AX148" i="31"/>
  <c r="AY148" i="31"/>
  <c r="AZ148" i="31"/>
  <c r="BA148" i="31"/>
  <c r="BB148" i="31"/>
  <c r="BC148" i="31"/>
  <c r="BD148" i="31"/>
  <c r="BE148" i="31"/>
  <c r="AU149" i="31"/>
  <c r="AV149" i="31"/>
  <c r="AW149" i="31"/>
  <c r="AX149" i="31"/>
  <c r="AZ149" i="31"/>
  <c r="BA149" i="31"/>
  <c r="BB149" i="31"/>
  <c r="BC149" i="31"/>
  <c r="BE149" i="31"/>
  <c r="AU150" i="31"/>
  <c r="AV150" i="31"/>
  <c r="AW150" i="31"/>
  <c r="AX150" i="31"/>
  <c r="AY150" i="31"/>
  <c r="AZ150" i="31"/>
  <c r="BA150" i="31"/>
  <c r="BB150" i="31"/>
  <c r="BC150" i="31"/>
  <c r="AU151" i="31"/>
  <c r="AV151" i="31"/>
  <c r="AW151" i="31"/>
  <c r="AX151" i="31"/>
  <c r="AY151" i="31"/>
  <c r="AZ151" i="31"/>
  <c r="BA151" i="31"/>
  <c r="BB151" i="31"/>
  <c r="BC151" i="31"/>
  <c r="BD151" i="31"/>
  <c r="AU152" i="31"/>
  <c r="AV152" i="31"/>
  <c r="AW152" i="31"/>
  <c r="AX152" i="31"/>
  <c r="AY152" i="31"/>
  <c r="AZ152" i="31"/>
  <c r="BA152" i="31"/>
  <c r="BB152" i="31"/>
  <c r="BC152" i="31"/>
  <c r="BD152" i="31"/>
  <c r="BE152" i="31"/>
  <c r="AU153" i="31"/>
  <c r="AV153" i="31"/>
  <c r="AW153" i="31"/>
  <c r="AX153" i="31"/>
  <c r="AZ153" i="31"/>
  <c r="BA153" i="31"/>
  <c r="BB153" i="31"/>
  <c r="BC153" i="31"/>
  <c r="BE153" i="31"/>
  <c r="AU154" i="31"/>
  <c r="AV154" i="31"/>
  <c r="AW154" i="31"/>
  <c r="AX154" i="31"/>
  <c r="AY154" i="31"/>
  <c r="AZ154" i="31"/>
  <c r="BA154" i="31"/>
  <c r="BB154" i="31"/>
  <c r="BC154" i="31"/>
  <c r="AU155" i="31"/>
  <c r="AV155" i="31"/>
  <c r="AW155" i="31"/>
  <c r="AX155" i="31"/>
  <c r="AY155" i="31"/>
  <c r="AZ155" i="31"/>
  <c r="BA155" i="31"/>
  <c r="BB155" i="31"/>
  <c r="BC155" i="31"/>
  <c r="BD155" i="31"/>
  <c r="AU156" i="31"/>
  <c r="AV156" i="31"/>
  <c r="AW156" i="31"/>
  <c r="AX156" i="31"/>
  <c r="AY156" i="31"/>
  <c r="AZ156" i="31"/>
  <c r="BA156" i="31"/>
  <c r="BB156" i="31"/>
  <c r="BC156" i="31"/>
  <c r="BD156" i="31"/>
  <c r="BE156" i="31"/>
  <c r="AU157" i="31"/>
  <c r="AV157" i="31"/>
  <c r="AW157" i="31"/>
  <c r="AX157" i="31"/>
  <c r="AZ157" i="31"/>
  <c r="BA157" i="31"/>
  <c r="BB157" i="31"/>
  <c r="BC157" i="31"/>
  <c r="BE157" i="31"/>
  <c r="AU158" i="31"/>
  <c r="AV158" i="31"/>
  <c r="AW158" i="31"/>
  <c r="AX158" i="31"/>
  <c r="AY158" i="31"/>
  <c r="AZ158" i="31"/>
  <c r="BA158" i="31"/>
  <c r="BB158" i="31"/>
  <c r="BC158" i="31"/>
  <c r="AU159" i="31"/>
  <c r="AV159" i="31"/>
  <c r="AW159" i="31"/>
  <c r="AX159" i="31"/>
  <c r="AY159" i="31"/>
  <c r="AZ159" i="31"/>
  <c r="BA159" i="31"/>
  <c r="BB159" i="31"/>
  <c r="BC159" i="31"/>
  <c r="BD159" i="31"/>
  <c r="AU160" i="31"/>
  <c r="AV160" i="31"/>
  <c r="AW160" i="31"/>
  <c r="AX160" i="31"/>
  <c r="AY160" i="31"/>
  <c r="AZ160" i="31"/>
  <c r="BA160" i="31"/>
  <c r="BB160" i="31"/>
  <c r="BC160" i="31"/>
  <c r="BD160" i="31"/>
  <c r="BE160" i="31"/>
  <c r="AU161" i="31"/>
  <c r="AV161" i="31"/>
  <c r="AW161" i="31"/>
  <c r="AX161" i="31"/>
  <c r="AZ161" i="31"/>
  <c r="BA161" i="31"/>
  <c r="BB161" i="31"/>
  <c r="BC161" i="31"/>
  <c r="BE161" i="31"/>
  <c r="AU162" i="31"/>
  <c r="AV162" i="31"/>
  <c r="AW162" i="31"/>
  <c r="AX162" i="31"/>
  <c r="AY162" i="31"/>
  <c r="AZ162" i="31"/>
  <c r="BA162" i="31"/>
  <c r="BB162" i="31"/>
  <c r="BC162" i="31"/>
  <c r="AU163" i="31"/>
  <c r="AV163" i="31"/>
  <c r="AW163" i="31"/>
  <c r="AX163" i="31"/>
  <c r="AY163" i="31"/>
  <c r="AZ163" i="31"/>
  <c r="BA163" i="31"/>
  <c r="BB163" i="31"/>
  <c r="BC163" i="31"/>
  <c r="BD163" i="31"/>
  <c r="AU164" i="31"/>
  <c r="AV164" i="31"/>
  <c r="AW164" i="31"/>
  <c r="AX164" i="31"/>
  <c r="AY164" i="31"/>
  <c r="AZ164" i="31"/>
  <c r="BA164" i="31"/>
  <c r="BB164" i="31"/>
  <c r="BC164" i="31"/>
  <c r="BD164" i="31"/>
  <c r="BE164" i="31"/>
  <c r="AU165" i="31"/>
  <c r="AV165" i="31"/>
  <c r="AW165" i="31"/>
  <c r="AX165" i="31"/>
  <c r="AZ165" i="31"/>
  <c r="BA165" i="31"/>
  <c r="BB165" i="31"/>
  <c r="BC165" i="31"/>
  <c r="BE165" i="31"/>
  <c r="AU166" i="31"/>
  <c r="AV166" i="31"/>
  <c r="AW166" i="31"/>
  <c r="AX166" i="31"/>
  <c r="AY166" i="31"/>
  <c r="AZ166" i="31"/>
  <c r="BA166" i="31"/>
  <c r="BB166" i="31"/>
  <c r="BC166" i="31"/>
  <c r="AU167" i="31"/>
  <c r="AV167" i="31"/>
  <c r="AW167" i="31"/>
  <c r="AX167" i="31"/>
  <c r="AY167" i="31"/>
  <c r="AZ167" i="31"/>
  <c r="BA167" i="31"/>
  <c r="BB167" i="31"/>
  <c r="BC167" i="31"/>
  <c r="BD167" i="31"/>
  <c r="AU168" i="31"/>
  <c r="AV168" i="31"/>
  <c r="AW168" i="31"/>
  <c r="AX168" i="31"/>
  <c r="AY168" i="31"/>
  <c r="AZ168" i="31"/>
  <c r="BA168" i="31"/>
  <c r="BB168" i="31"/>
  <c r="BC168" i="31"/>
  <c r="BE168" i="31"/>
  <c r="AU169" i="31"/>
  <c r="AV169" i="31"/>
  <c r="AW169" i="31"/>
  <c r="AX169" i="31"/>
  <c r="AY169" i="31"/>
  <c r="AZ169" i="31"/>
  <c r="BA169" i="31"/>
  <c r="BB169" i="31"/>
  <c r="BC169" i="31"/>
  <c r="BE169" i="31"/>
  <c r="AU170" i="31"/>
  <c r="AV170" i="31"/>
  <c r="AW170" i="31"/>
  <c r="AX170" i="31"/>
  <c r="AY170" i="31"/>
  <c r="AZ170" i="31"/>
  <c r="BA170" i="31"/>
  <c r="BB170" i="31"/>
  <c r="BC170" i="31"/>
  <c r="AU171" i="31"/>
  <c r="AV171" i="31"/>
  <c r="AW171" i="31"/>
  <c r="AX171" i="31"/>
  <c r="AY171" i="31"/>
  <c r="AZ171" i="31"/>
  <c r="BA171" i="31"/>
  <c r="BB171" i="31"/>
  <c r="BC171" i="31"/>
  <c r="BD171" i="31"/>
  <c r="AU172" i="31"/>
  <c r="AV172" i="31"/>
  <c r="AW172" i="31"/>
  <c r="AX172" i="31"/>
  <c r="AY172" i="31"/>
  <c r="AZ172" i="31"/>
  <c r="BA172" i="31"/>
  <c r="BB172" i="31"/>
  <c r="BC172" i="31"/>
  <c r="BE172" i="31"/>
  <c r="AU173" i="31"/>
  <c r="AV173" i="31"/>
  <c r="AW173" i="31"/>
  <c r="AX173" i="31"/>
  <c r="AY173" i="31"/>
  <c r="AZ173" i="31"/>
  <c r="BA173" i="31"/>
  <c r="BB173" i="31"/>
  <c r="BC173" i="31"/>
  <c r="BE173" i="31"/>
  <c r="AU174" i="31"/>
  <c r="AV174" i="31"/>
  <c r="AW174" i="31"/>
  <c r="AX174" i="31"/>
  <c r="AY174" i="31"/>
  <c r="AZ174" i="31"/>
  <c r="BA174" i="31"/>
  <c r="BB174" i="31"/>
  <c r="BC174" i="31"/>
  <c r="AU175" i="31"/>
  <c r="AV175" i="31"/>
  <c r="AW175" i="31"/>
  <c r="AX175" i="31"/>
  <c r="AY175" i="31"/>
  <c r="AZ175" i="31"/>
  <c r="BA175" i="31"/>
  <c r="BB175" i="31"/>
  <c r="BC175" i="31"/>
  <c r="BD175" i="31"/>
  <c r="AU176" i="31"/>
  <c r="AV176" i="31"/>
  <c r="AW176" i="31"/>
  <c r="AX176" i="31"/>
  <c r="AY176" i="31"/>
  <c r="AZ176" i="31"/>
  <c r="BA176" i="31"/>
  <c r="BB176" i="31"/>
  <c r="BC176" i="31"/>
  <c r="BE176" i="31"/>
  <c r="AU177" i="31"/>
  <c r="AV177" i="31"/>
  <c r="AW177" i="31"/>
  <c r="AX177" i="31"/>
  <c r="AY177" i="31"/>
  <c r="AZ177" i="31"/>
  <c r="BA177" i="31"/>
  <c r="BB177" i="31"/>
  <c r="BC177" i="31"/>
  <c r="BE177" i="31"/>
  <c r="AU178" i="31"/>
  <c r="AV178" i="31"/>
  <c r="AW178" i="31"/>
  <c r="AX178" i="31"/>
  <c r="AY178" i="31"/>
  <c r="AZ178" i="31"/>
  <c r="BA178" i="31"/>
  <c r="BB178" i="31"/>
  <c r="BC178" i="31"/>
  <c r="AU179" i="31"/>
  <c r="AV179" i="31"/>
  <c r="AW179" i="31"/>
  <c r="AX179" i="31"/>
  <c r="AY179" i="31"/>
  <c r="AZ179" i="31"/>
  <c r="BA179" i="31"/>
  <c r="BB179" i="31"/>
  <c r="BC179" i="31"/>
  <c r="BD179" i="31"/>
  <c r="AU180" i="31"/>
  <c r="AV180" i="31"/>
  <c r="AW180" i="31"/>
  <c r="AX180" i="31"/>
  <c r="AY180" i="31"/>
  <c r="AZ180" i="31"/>
  <c r="BA180" i="31"/>
  <c r="BB180" i="31"/>
  <c r="BC180" i="31"/>
  <c r="BD180" i="31"/>
  <c r="BE180" i="31"/>
  <c r="AU181" i="31"/>
  <c r="AV181" i="31"/>
  <c r="AW181" i="31"/>
  <c r="AX181" i="31"/>
  <c r="AY181" i="31"/>
  <c r="AZ181" i="31"/>
  <c r="BA181" i="31"/>
  <c r="BB181" i="31"/>
  <c r="BC181" i="31"/>
  <c r="BE181" i="31"/>
  <c r="AU182" i="31"/>
  <c r="AV182" i="31"/>
  <c r="AW182" i="31"/>
  <c r="AX182" i="31"/>
  <c r="AY182" i="31"/>
  <c r="AZ182" i="31"/>
  <c r="BA182" i="31"/>
  <c r="BB182" i="31"/>
  <c r="BC182" i="31"/>
  <c r="AU183" i="31"/>
  <c r="AV183" i="31"/>
  <c r="AW183" i="31"/>
  <c r="AX183" i="31"/>
  <c r="AY183" i="31"/>
  <c r="AZ183" i="31"/>
  <c r="BA183" i="31"/>
  <c r="BB183" i="31"/>
  <c r="BC183" i="31"/>
  <c r="BD183" i="31"/>
  <c r="AU184" i="31"/>
  <c r="AV184" i="31"/>
  <c r="AW184" i="31"/>
  <c r="AX184" i="31"/>
  <c r="AY184" i="31"/>
  <c r="AZ184" i="31"/>
  <c r="BA184" i="31"/>
  <c r="BB184" i="31"/>
  <c r="BC184" i="31"/>
  <c r="BD184" i="31"/>
  <c r="BE184" i="31"/>
  <c r="AU185" i="31"/>
  <c r="AV185" i="31"/>
  <c r="AW185" i="31"/>
  <c r="AX185" i="31"/>
  <c r="AY185" i="31"/>
  <c r="AZ185" i="31"/>
  <c r="BA185" i="31"/>
  <c r="BB185" i="31"/>
  <c r="BC185" i="31"/>
  <c r="BE185" i="31"/>
  <c r="AU186" i="31"/>
  <c r="AV186" i="31"/>
  <c r="AW186" i="31"/>
  <c r="AX186" i="31"/>
  <c r="AY186" i="31"/>
  <c r="AZ186" i="31"/>
  <c r="BA186" i="31"/>
  <c r="BB186" i="31"/>
  <c r="BC186" i="31"/>
  <c r="AU187" i="31"/>
  <c r="AV187" i="31"/>
  <c r="AW187" i="31"/>
  <c r="AX187" i="31"/>
  <c r="AY187" i="31"/>
  <c r="AZ187" i="31"/>
  <c r="BA187" i="31"/>
  <c r="BB187" i="31"/>
  <c r="BC187" i="31"/>
  <c r="BD187" i="31"/>
  <c r="AU188" i="31"/>
  <c r="AV188" i="31"/>
  <c r="AW188" i="31"/>
  <c r="AX188" i="31"/>
  <c r="AY188" i="31"/>
  <c r="AZ188" i="31"/>
  <c r="BA188" i="31"/>
  <c r="BB188" i="31"/>
  <c r="BC188" i="31"/>
  <c r="BD188" i="31"/>
  <c r="BE188" i="31"/>
  <c r="AU189" i="31"/>
  <c r="AV189" i="31"/>
  <c r="AW189" i="31"/>
  <c r="AX189" i="31"/>
  <c r="AY189" i="31"/>
  <c r="AZ189" i="31"/>
  <c r="BA189" i="31"/>
  <c r="BB189" i="31"/>
  <c r="BC189" i="31"/>
  <c r="BE189" i="31"/>
  <c r="AU190" i="31"/>
  <c r="AV190" i="31"/>
  <c r="AW190" i="31"/>
  <c r="AX190" i="31"/>
  <c r="AY190" i="31"/>
  <c r="AZ190" i="31"/>
  <c r="BA190" i="31"/>
  <c r="BB190" i="31"/>
  <c r="BC190" i="31"/>
  <c r="AI9" i="22"/>
  <c r="AP11" i="31" s="1"/>
  <c r="AI10" i="22"/>
  <c r="AP12" i="31" s="1"/>
  <c r="AJ10" i="22"/>
  <c r="AQ12" i="31" s="1"/>
  <c r="AR11" i="31"/>
  <c r="AS11" i="31"/>
  <c r="AT11" i="31"/>
  <c r="AR12" i="31"/>
  <c r="AS12" i="31"/>
  <c r="AT12" i="31"/>
  <c r="AR13" i="31"/>
  <c r="AS13" i="31"/>
  <c r="AT13" i="31"/>
  <c r="AR14" i="31"/>
  <c r="AS14" i="31"/>
  <c r="AT14" i="31"/>
  <c r="AR15" i="31"/>
  <c r="AS15" i="31"/>
  <c r="AT15" i="31"/>
  <c r="AR16" i="31"/>
  <c r="AS16" i="31"/>
  <c r="AT16" i="31"/>
  <c r="AR17" i="31"/>
  <c r="AS17" i="31"/>
  <c r="AT17" i="31"/>
  <c r="AR18" i="31"/>
  <c r="AS18" i="31"/>
  <c r="AT18" i="31"/>
  <c r="AR19" i="31"/>
  <c r="AS19" i="31"/>
  <c r="AT19" i="31"/>
  <c r="AR20" i="31"/>
  <c r="AS20" i="31"/>
  <c r="AT20" i="31"/>
  <c r="AR21" i="31"/>
  <c r="AS21" i="31"/>
  <c r="AT21" i="31"/>
  <c r="AR22" i="31"/>
  <c r="AS22" i="31"/>
  <c r="AT22" i="31"/>
  <c r="AR23" i="31"/>
  <c r="AS23" i="31"/>
  <c r="AT23" i="31"/>
  <c r="AR24" i="31"/>
  <c r="AS24" i="31"/>
  <c r="AT24" i="31"/>
  <c r="AR25" i="31"/>
  <c r="AS25" i="31"/>
  <c r="AT25" i="31"/>
  <c r="AR26" i="31"/>
  <c r="AS26" i="31"/>
  <c r="AT26" i="31"/>
  <c r="AR27" i="31"/>
  <c r="AS27" i="31"/>
  <c r="AT27" i="31"/>
  <c r="AR28" i="31"/>
  <c r="AS28" i="31"/>
  <c r="AT28" i="31"/>
  <c r="AR29" i="31"/>
  <c r="AS29" i="31"/>
  <c r="AT29" i="31"/>
  <c r="AR30" i="31"/>
  <c r="AS30" i="31"/>
  <c r="AT30" i="31"/>
  <c r="AR31" i="31"/>
  <c r="AS31" i="31"/>
  <c r="AT31" i="31"/>
  <c r="AR32" i="31"/>
  <c r="AS32" i="31"/>
  <c r="AT32" i="31"/>
  <c r="AR33" i="31"/>
  <c r="AS33" i="31"/>
  <c r="AT33" i="31"/>
  <c r="AR34" i="31"/>
  <c r="AS34" i="31"/>
  <c r="AT34" i="31"/>
  <c r="AR35" i="31"/>
  <c r="AS35" i="31"/>
  <c r="AT35" i="31"/>
  <c r="AR36" i="31"/>
  <c r="AS36" i="31"/>
  <c r="AT36" i="31"/>
  <c r="AR37" i="31"/>
  <c r="AS37" i="31"/>
  <c r="AT37" i="31"/>
  <c r="AR38" i="31"/>
  <c r="AS38" i="31"/>
  <c r="AT38" i="31"/>
  <c r="AR39" i="31"/>
  <c r="AS39" i="31"/>
  <c r="AT39" i="31"/>
  <c r="AR40" i="31"/>
  <c r="AS40" i="31"/>
  <c r="AT40" i="31"/>
  <c r="AR41" i="31"/>
  <c r="AS41" i="31"/>
  <c r="AT41" i="31"/>
  <c r="AR42" i="31"/>
  <c r="AS42" i="31"/>
  <c r="AT42" i="31"/>
  <c r="AR43" i="31"/>
  <c r="AS43" i="31"/>
  <c r="AT43" i="31"/>
  <c r="AR44" i="31"/>
  <c r="AS44" i="31"/>
  <c r="AT44" i="31"/>
  <c r="AR45" i="31"/>
  <c r="AS45" i="31"/>
  <c r="AT45" i="31"/>
  <c r="AR46" i="31"/>
  <c r="AS46" i="31"/>
  <c r="AT46" i="31"/>
  <c r="AR47" i="31"/>
  <c r="AS47" i="31"/>
  <c r="AT47" i="31"/>
  <c r="AR48" i="31"/>
  <c r="AS48" i="31"/>
  <c r="AT48" i="31"/>
  <c r="AR49" i="31"/>
  <c r="AS49" i="31"/>
  <c r="AT49" i="31"/>
  <c r="AR50" i="31"/>
  <c r="AS50" i="31"/>
  <c r="AT50" i="31"/>
  <c r="AR51" i="31"/>
  <c r="AS51" i="31"/>
  <c r="AT51" i="31"/>
  <c r="AR52" i="31"/>
  <c r="AS52" i="31"/>
  <c r="AT52" i="31"/>
  <c r="AR53" i="31"/>
  <c r="AS53" i="31"/>
  <c r="AT53" i="31"/>
  <c r="AR54" i="31"/>
  <c r="AS54" i="31"/>
  <c r="AT54" i="31"/>
  <c r="AR55" i="31"/>
  <c r="AS55" i="31"/>
  <c r="AT55" i="31"/>
  <c r="AR56" i="31"/>
  <c r="AS56" i="31"/>
  <c r="AT56" i="31"/>
  <c r="AR57" i="31"/>
  <c r="AS57" i="31"/>
  <c r="AT57" i="31"/>
  <c r="AR58" i="31"/>
  <c r="AS58" i="31"/>
  <c r="AT58" i="31"/>
  <c r="AR59" i="31"/>
  <c r="AS59" i="31"/>
  <c r="AT59" i="31"/>
  <c r="AR60" i="31"/>
  <c r="AS60" i="31"/>
  <c r="AT60" i="31"/>
  <c r="AR61" i="31"/>
  <c r="AS61" i="31"/>
  <c r="AT61" i="31"/>
  <c r="AR62" i="31"/>
  <c r="AS62" i="31"/>
  <c r="AT62" i="31"/>
  <c r="AR63" i="31"/>
  <c r="AS63" i="31"/>
  <c r="AT63" i="31"/>
  <c r="AR64" i="31"/>
  <c r="AS64" i="31"/>
  <c r="AT64" i="31"/>
  <c r="AR65" i="31"/>
  <c r="AS65" i="31"/>
  <c r="AT65" i="31"/>
  <c r="AR66" i="31"/>
  <c r="AS66" i="31"/>
  <c r="AT66" i="31"/>
  <c r="AR67" i="31"/>
  <c r="AS67" i="31"/>
  <c r="AT67" i="31"/>
  <c r="AR68" i="31"/>
  <c r="AS68" i="31"/>
  <c r="AT68" i="31"/>
  <c r="AR69" i="31"/>
  <c r="AS69" i="31"/>
  <c r="AT69" i="31"/>
  <c r="AR70" i="31"/>
  <c r="AS70" i="31"/>
  <c r="AT70" i="31"/>
  <c r="AR71" i="31"/>
  <c r="AS71" i="31"/>
  <c r="AT71" i="31"/>
  <c r="AR72" i="31"/>
  <c r="AS72" i="31"/>
  <c r="AT72" i="31"/>
  <c r="AR73" i="31"/>
  <c r="AS73" i="31"/>
  <c r="AT73" i="31"/>
  <c r="AR74" i="31"/>
  <c r="AS74" i="31"/>
  <c r="AT74" i="31"/>
  <c r="AR75" i="31"/>
  <c r="AS75" i="31"/>
  <c r="AT75" i="31"/>
  <c r="AR76" i="31"/>
  <c r="AS76" i="31"/>
  <c r="AT76" i="31"/>
  <c r="AR77" i="31"/>
  <c r="AS77" i="31"/>
  <c r="AT77" i="31"/>
  <c r="AR78" i="31"/>
  <c r="AS78" i="31"/>
  <c r="AT78" i="31"/>
  <c r="AR79" i="31"/>
  <c r="AS79" i="31"/>
  <c r="AT79" i="31"/>
  <c r="AR80" i="31"/>
  <c r="AS80" i="31"/>
  <c r="AT80" i="31"/>
  <c r="AR81" i="31"/>
  <c r="AS81" i="31"/>
  <c r="AT81" i="31"/>
  <c r="AR82" i="31"/>
  <c r="AS82" i="31"/>
  <c r="AT82" i="31"/>
  <c r="AR83" i="31"/>
  <c r="AS83" i="31"/>
  <c r="AT83" i="31"/>
  <c r="AR84" i="31"/>
  <c r="AS84" i="31"/>
  <c r="AT84" i="31"/>
  <c r="AR85" i="31"/>
  <c r="AS85" i="31"/>
  <c r="AT85" i="31"/>
  <c r="AR86" i="31"/>
  <c r="AS86" i="31"/>
  <c r="AT86" i="31"/>
  <c r="AR87" i="31"/>
  <c r="AS87" i="31"/>
  <c r="AT87" i="31"/>
  <c r="AR88" i="31"/>
  <c r="AS88" i="31"/>
  <c r="AT88" i="31"/>
  <c r="AR89" i="31"/>
  <c r="AS89" i="31"/>
  <c r="AT89" i="31"/>
  <c r="AR90" i="31"/>
  <c r="AS90" i="31"/>
  <c r="AT90" i="31"/>
  <c r="AR91" i="31"/>
  <c r="AS91" i="31"/>
  <c r="AT91" i="31"/>
  <c r="AR92" i="31"/>
  <c r="AS92" i="31"/>
  <c r="AT92" i="31"/>
  <c r="AR93" i="31"/>
  <c r="AS93" i="31"/>
  <c r="AT93" i="31"/>
  <c r="AR94" i="31"/>
  <c r="AS94" i="31"/>
  <c r="AT94" i="31"/>
  <c r="AR95" i="31"/>
  <c r="AS95" i="31"/>
  <c r="AT95" i="31"/>
  <c r="AR96" i="31"/>
  <c r="AS96" i="31"/>
  <c r="AT96" i="31"/>
  <c r="AR97" i="31"/>
  <c r="AS97" i="31"/>
  <c r="AT97" i="31"/>
  <c r="AR98" i="31"/>
  <c r="AS98" i="31"/>
  <c r="AT98" i="31"/>
  <c r="AR99" i="31"/>
  <c r="AS99" i="31"/>
  <c r="AT99" i="31"/>
  <c r="AR100" i="31"/>
  <c r="AS100" i="31"/>
  <c r="AT100" i="31"/>
  <c r="AR101" i="31"/>
  <c r="AS101" i="31"/>
  <c r="AT101" i="31"/>
  <c r="AR102" i="31"/>
  <c r="AS102" i="31"/>
  <c r="AT102" i="31"/>
  <c r="AR103" i="31"/>
  <c r="AS103" i="31"/>
  <c r="AT103" i="31"/>
  <c r="AR104" i="31"/>
  <c r="AS104" i="31"/>
  <c r="AT104" i="31"/>
  <c r="AR105" i="31"/>
  <c r="AS105" i="31"/>
  <c r="AT105" i="31"/>
  <c r="AR106" i="31"/>
  <c r="AS106" i="31"/>
  <c r="AT106" i="31"/>
  <c r="AR107" i="31"/>
  <c r="AS107" i="31"/>
  <c r="AT107" i="31"/>
  <c r="AR108" i="31"/>
  <c r="AS108" i="31"/>
  <c r="AT108" i="31"/>
  <c r="AR109" i="31"/>
  <c r="AS109" i="31"/>
  <c r="AT109" i="31"/>
  <c r="AR110" i="31"/>
  <c r="AS110" i="31"/>
  <c r="AT110" i="31"/>
  <c r="AR111" i="31"/>
  <c r="AS111" i="31"/>
  <c r="AT111" i="31"/>
  <c r="AR112" i="31"/>
  <c r="AS112" i="31"/>
  <c r="AT112" i="31"/>
  <c r="AR113" i="31"/>
  <c r="AS113" i="31"/>
  <c r="AT113" i="31"/>
  <c r="AR114" i="31"/>
  <c r="AS114" i="31"/>
  <c r="AT114" i="31"/>
  <c r="AR115" i="31"/>
  <c r="AS115" i="31"/>
  <c r="AT115" i="31"/>
  <c r="AR116" i="31"/>
  <c r="AS116" i="31"/>
  <c r="AT116" i="31"/>
  <c r="AR117" i="31"/>
  <c r="AS117" i="31"/>
  <c r="AT117" i="31"/>
  <c r="AR118" i="31"/>
  <c r="AS118" i="31"/>
  <c r="AT118" i="31"/>
  <c r="AR119" i="31"/>
  <c r="AS119" i="31"/>
  <c r="AT119" i="31"/>
  <c r="AR120" i="31"/>
  <c r="AS120" i="31"/>
  <c r="AT120" i="31"/>
  <c r="AR121" i="31"/>
  <c r="AS121" i="31"/>
  <c r="AT121" i="31"/>
  <c r="AR122" i="31"/>
  <c r="AS122" i="31"/>
  <c r="AT122" i="31"/>
  <c r="AR123" i="31"/>
  <c r="AS123" i="31"/>
  <c r="AT123" i="31"/>
  <c r="AR124" i="31"/>
  <c r="AS124" i="31"/>
  <c r="AT124" i="31"/>
  <c r="AR125" i="31"/>
  <c r="AS125" i="31"/>
  <c r="AT125" i="31"/>
  <c r="AR126" i="31"/>
  <c r="AS126" i="31"/>
  <c r="AT126" i="31"/>
  <c r="AR127" i="31"/>
  <c r="AS127" i="31"/>
  <c r="AT127" i="31"/>
  <c r="AR128" i="31"/>
  <c r="AS128" i="31"/>
  <c r="AT128" i="31"/>
  <c r="AR129" i="31"/>
  <c r="AS129" i="31"/>
  <c r="AT129" i="31"/>
  <c r="AR130" i="31"/>
  <c r="AS130" i="31"/>
  <c r="AT130" i="31"/>
  <c r="AR131" i="31"/>
  <c r="AS131" i="31"/>
  <c r="AT131" i="31"/>
  <c r="AR132" i="31"/>
  <c r="AS132" i="31"/>
  <c r="AT132" i="31"/>
  <c r="AR133" i="31"/>
  <c r="AS133" i="31"/>
  <c r="AT133" i="31"/>
  <c r="AR134" i="31"/>
  <c r="AS134" i="31"/>
  <c r="AT134" i="31"/>
  <c r="AR135" i="31"/>
  <c r="AS135" i="31"/>
  <c r="AT135" i="31"/>
  <c r="AR136" i="31"/>
  <c r="AS136" i="31"/>
  <c r="AT136" i="31"/>
  <c r="AR137" i="31"/>
  <c r="AS137" i="31"/>
  <c r="AT137" i="31"/>
  <c r="AR138" i="31"/>
  <c r="AS138" i="31"/>
  <c r="AT138" i="31"/>
  <c r="AR139" i="31"/>
  <c r="AS139" i="31"/>
  <c r="AT139" i="31"/>
  <c r="AR140" i="31"/>
  <c r="AS140" i="31"/>
  <c r="AT140" i="31"/>
  <c r="AR141" i="31"/>
  <c r="AS141" i="31"/>
  <c r="AT141" i="31"/>
  <c r="AR142" i="31"/>
  <c r="AS142" i="31"/>
  <c r="AT142" i="31"/>
  <c r="AR143" i="31"/>
  <c r="AS143" i="31"/>
  <c r="AT143" i="31"/>
  <c r="AR144" i="31"/>
  <c r="AS144" i="31"/>
  <c r="AT144" i="31"/>
  <c r="AR145" i="31"/>
  <c r="AS145" i="31"/>
  <c r="AT145" i="31"/>
  <c r="AR146" i="31"/>
  <c r="AS146" i="31"/>
  <c r="AT146" i="31"/>
  <c r="AR147" i="31"/>
  <c r="AS147" i="31"/>
  <c r="AT147" i="31"/>
  <c r="AR148" i="31"/>
  <c r="AS148" i="31"/>
  <c r="AT148" i="31"/>
  <c r="AR149" i="31"/>
  <c r="AS149" i="31"/>
  <c r="AT149" i="31"/>
  <c r="AR150" i="31"/>
  <c r="AS150" i="31"/>
  <c r="AT150" i="31"/>
  <c r="AR151" i="31"/>
  <c r="AS151" i="31"/>
  <c r="AT151" i="31"/>
  <c r="AR152" i="31"/>
  <c r="AS152" i="31"/>
  <c r="AT152" i="31"/>
  <c r="AR153" i="31"/>
  <c r="AS153" i="31"/>
  <c r="AT153" i="31"/>
  <c r="AR154" i="31"/>
  <c r="AS154" i="31"/>
  <c r="AT154" i="31"/>
  <c r="AR155" i="31"/>
  <c r="AS155" i="31"/>
  <c r="AT155" i="31"/>
  <c r="AR156" i="31"/>
  <c r="AS156" i="31"/>
  <c r="AT156" i="31"/>
  <c r="AR157" i="31"/>
  <c r="AS157" i="31"/>
  <c r="AT157" i="31"/>
  <c r="AR158" i="31"/>
  <c r="AS158" i="31"/>
  <c r="AT158" i="31"/>
  <c r="AR159" i="31"/>
  <c r="AS159" i="31"/>
  <c r="AT159" i="31"/>
  <c r="AR160" i="31"/>
  <c r="AS160" i="31"/>
  <c r="AT160" i="31"/>
  <c r="AR161" i="31"/>
  <c r="AS161" i="31"/>
  <c r="AT161" i="31"/>
  <c r="AR162" i="31"/>
  <c r="AS162" i="31"/>
  <c r="AT162" i="31"/>
  <c r="AR163" i="31"/>
  <c r="AS163" i="31"/>
  <c r="AT163" i="31"/>
  <c r="AR164" i="31"/>
  <c r="AS164" i="31"/>
  <c r="AT164" i="31"/>
  <c r="AR165" i="31"/>
  <c r="AS165" i="31"/>
  <c r="AT165" i="31"/>
  <c r="AR166" i="31"/>
  <c r="AS166" i="31"/>
  <c r="AT166" i="31"/>
  <c r="AR167" i="31"/>
  <c r="AS167" i="31"/>
  <c r="AT167" i="31"/>
  <c r="AR168" i="31"/>
  <c r="AS168" i="31"/>
  <c r="AT168" i="31"/>
  <c r="AR169" i="31"/>
  <c r="AS169" i="31"/>
  <c r="AT169" i="31"/>
  <c r="AR170" i="31"/>
  <c r="AS170" i="31"/>
  <c r="AT170" i="31"/>
  <c r="AR171" i="31"/>
  <c r="AS171" i="31"/>
  <c r="AT171" i="31"/>
  <c r="AR172" i="31"/>
  <c r="AS172" i="31"/>
  <c r="AT172" i="31"/>
  <c r="AR173" i="31"/>
  <c r="AS173" i="31"/>
  <c r="AT173" i="31"/>
  <c r="AR174" i="31"/>
  <c r="AS174" i="31"/>
  <c r="AT174" i="31"/>
  <c r="AR175" i="31"/>
  <c r="AS175" i="31"/>
  <c r="AT175" i="31"/>
  <c r="AR176" i="31"/>
  <c r="AS176" i="31"/>
  <c r="AT176" i="31"/>
  <c r="AR177" i="31"/>
  <c r="AS177" i="31"/>
  <c r="AT177" i="31"/>
  <c r="AR178" i="31"/>
  <c r="AS178" i="31"/>
  <c r="AT178" i="31"/>
  <c r="AR179" i="31"/>
  <c r="AS179" i="31"/>
  <c r="AT179" i="31"/>
  <c r="AR180" i="31"/>
  <c r="AS180" i="31"/>
  <c r="AT180" i="31"/>
  <c r="AR181" i="31"/>
  <c r="AS181" i="31"/>
  <c r="AT181" i="31"/>
  <c r="AR182" i="31"/>
  <c r="AS182" i="31"/>
  <c r="AT182" i="31"/>
  <c r="AR183" i="31"/>
  <c r="AS183" i="31"/>
  <c r="AT183" i="31"/>
  <c r="AR184" i="31"/>
  <c r="AS184" i="31"/>
  <c r="AT184" i="31"/>
  <c r="AR185" i="31"/>
  <c r="AS185" i="31"/>
  <c r="AT185" i="31"/>
  <c r="AR186" i="31"/>
  <c r="AS186" i="31"/>
  <c r="AT186" i="31"/>
  <c r="AR187" i="31"/>
  <c r="AS187" i="31"/>
  <c r="AT187" i="31"/>
  <c r="AR188" i="31"/>
  <c r="AS188" i="31"/>
  <c r="AT188" i="31"/>
  <c r="AR189" i="31"/>
  <c r="AS189" i="31"/>
  <c r="AT189" i="31"/>
  <c r="AR190" i="31"/>
  <c r="AS190" i="31"/>
  <c r="AT190" i="31"/>
  <c r="AO51" i="31"/>
  <c r="AO63" i="31"/>
  <c r="AK11" i="31"/>
  <c r="AK12" i="31"/>
  <c r="AK13" i="31"/>
  <c r="AK14" i="31"/>
  <c r="AK15" i="31"/>
  <c r="AK16" i="31"/>
  <c r="AK17" i="31"/>
  <c r="AK18" i="31"/>
  <c r="AK19" i="31"/>
  <c r="AK20" i="31"/>
  <c r="AK21" i="31"/>
  <c r="AK22" i="31"/>
  <c r="AK23" i="31"/>
  <c r="AK24" i="31"/>
  <c r="AK25" i="31"/>
  <c r="AK26" i="31"/>
  <c r="AK27" i="31"/>
  <c r="AK28" i="31"/>
  <c r="AK29" i="31"/>
  <c r="AK30" i="31"/>
  <c r="AK31" i="31"/>
  <c r="AK32" i="31"/>
  <c r="AK33" i="31"/>
  <c r="AK34" i="31"/>
  <c r="AK35" i="31"/>
  <c r="AK36" i="31"/>
  <c r="AK37" i="3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K87" i="31"/>
  <c r="AK88" i="31"/>
  <c r="AK89" i="31"/>
  <c r="AK90" i="31"/>
  <c r="AK91" i="31"/>
  <c r="AK92" i="31"/>
  <c r="AK93" i="31"/>
  <c r="AK94" i="31"/>
  <c r="AK95" i="31"/>
  <c r="AK96" i="31"/>
  <c r="AK97" i="31"/>
  <c r="AK98" i="31"/>
  <c r="AK99" i="31"/>
  <c r="AK100" i="31"/>
  <c r="AK101" i="31"/>
  <c r="AK102" i="31"/>
  <c r="AK103" i="31"/>
  <c r="AK104" i="31"/>
  <c r="AK105" i="31"/>
  <c r="AK106" i="31"/>
  <c r="AK107" i="31"/>
  <c r="AK108" i="31"/>
  <c r="AK109" i="31"/>
  <c r="AK110" i="31"/>
  <c r="AK111" i="31"/>
  <c r="AK112" i="31"/>
  <c r="AK113" i="31"/>
  <c r="AK114" i="31"/>
  <c r="AK115" i="31"/>
  <c r="AK116" i="31"/>
  <c r="AK117" i="31"/>
  <c r="AK118" i="31"/>
  <c r="AK119" i="31"/>
  <c r="AK120" i="31"/>
  <c r="AK121" i="31"/>
  <c r="AK122" i="31"/>
  <c r="AK123" i="31"/>
  <c r="AK124" i="31"/>
  <c r="AK125" i="31"/>
  <c r="AK126" i="31"/>
  <c r="AK127" i="31"/>
  <c r="AK128" i="31"/>
  <c r="AK129" i="31"/>
  <c r="AK130" i="31"/>
  <c r="AK131" i="31"/>
  <c r="AK132" i="31"/>
  <c r="AK133" i="31"/>
  <c r="AK134" i="31"/>
  <c r="AK135" i="31"/>
  <c r="AK136" i="31"/>
  <c r="AK137" i="31"/>
  <c r="AK138" i="31"/>
  <c r="AK139" i="31"/>
  <c r="AK140" i="31"/>
  <c r="AK141" i="31"/>
  <c r="AK142" i="31"/>
  <c r="AK143" i="31"/>
  <c r="AK144" i="31"/>
  <c r="AK145" i="31"/>
  <c r="AK146" i="31"/>
  <c r="AK147" i="31"/>
  <c r="AK148" i="31"/>
  <c r="AK149" i="31"/>
  <c r="AK150" i="31"/>
  <c r="AK151" i="31"/>
  <c r="AK152" i="31"/>
  <c r="AK153" i="31"/>
  <c r="AK154" i="31"/>
  <c r="AK155" i="31"/>
  <c r="AK156" i="31"/>
  <c r="AK157" i="31"/>
  <c r="AK158" i="31"/>
  <c r="AK159" i="31"/>
  <c r="AK160" i="31"/>
  <c r="AK161" i="31"/>
  <c r="AK162" i="31"/>
  <c r="AK163" i="31"/>
  <c r="AK164" i="31"/>
  <c r="AK165" i="31"/>
  <c r="AK166" i="31"/>
  <c r="AK167" i="31"/>
  <c r="AK168" i="31"/>
  <c r="AK169" i="31"/>
  <c r="AK170" i="31"/>
  <c r="AK171" i="31"/>
  <c r="AK172" i="31"/>
  <c r="AK173" i="31"/>
  <c r="AK174" i="31"/>
  <c r="AK175" i="31"/>
  <c r="AK176" i="31"/>
  <c r="AK177" i="31"/>
  <c r="AK178" i="31"/>
  <c r="AK179" i="31"/>
  <c r="AK180" i="31"/>
  <c r="AK181" i="31"/>
  <c r="AK182" i="31"/>
  <c r="AK183" i="31"/>
  <c r="AK184" i="31"/>
  <c r="AK185" i="31"/>
  <c r="AK186" i="31"/>
  <c r="AK187" i="31"/>
  <c r="AK188" i="31"/>
  <c r="AK189" i="31"/>
  <c r="AK190" i="31"/>
  <c r="B11" i="31"/>
  <c r="C11" i="31"/>
  <c r="D11" i="31"/>
  <c r="E11" i="31"/>
  <c r="F11" i="31"/>
  <c r="G11" i="31"/>
  <c r="H11" i="31"/>
  <c r="I11" i="31"/>
  <c r="J11" i="31"/>
  <c r="K11" i="31"/>
  <c r="L11" i="31"/>
  <c r="B12" i="31"/>
  <c r="C12" i="31"/>
  <c r="D12" i="31"/>
  <c r="E12" i="31"/>
  <c r="F12" i="31"/>
  <c r="G12" i="31"/>
  <c r="H12" i="31"/>
  <c r="I12" i="31"/>
  <c r="J12" i="31"/>
  <c r="K12" i="31"/>
  <c r="L12" i="31"/>
  <c r="B13" i="31"/>
  <c r="C13" i="31"/>
  <c r="D13" i="31"/>
  <c r="E13" i="31"/>
  <c r="F13" i="31"/>
  <c r="G13" i="31"/>
  <c r="H13" i="31"/>
  <c r="I13" i="31"/>
  <c r="J13" i="31"/>
  <c r="K13" i="31"/>
  <c r="B14" i="31"/>
  <c r="C14" i="31"/>
  <c r="D14" i="31"/>
  <c r="E14" i="31"/>
  <c r="F14" i="31"/>
  <c r="G14" i="31"/>
  <c r="H14" i="31"/>
  <c r="I14" i="31"/>
  <c r="J14" i="31"/>
  <c r="K14" i="31"/>
  <c r="B15" i="31"/>
  <c r="C15" i="31"/>
  <c r="D15" i="31"/>
  <c r="E15" i="31"/>
  <c r="F15" i="31"/>
  <c r="G15" i="31"/>
  <c r="H15" i="31"/>
  <c r="I15" i="31"/>
  <c r="J15" i="31"/>
  <c r="K15" i="31"/>
  <c r="L15" i="31"/>
  <c r="B16" i="31"/>
  <c r="C16" i="31"/>
  <c r="D16" i="31"/>
  <c r="E16" i="31"/>
  <c r="F16" i="31"/>
  <c r="G16" i="31"/>
  <c r="H16" i="31"/>
  <c r="I16" i="31"/>
  <c r="J16" i="31"/>
  <c r="K16" i="31"/>
  <c r="B17" i="31"/>
  <c r="C17" i="31"/>
  <c r="D17" i="31"/>
  <c r="E17" i="31"/>
  <c r="F17" i="31"/>
  <c r="G17" i="31"/>
  <c r="H17" i="31"/>
  <c r="I17" i="31"/>
  <c r="J17" i="31"/>
  <c r="K17" i="31"/>
  <c r="L17" i="31"/>
  <c r="B18" i="31"/>
  <c r="C18" i="31"/>
  <c r="D18" i="31"/>
  <c r="E18" i="31"/>
  <c r="F18" i="31"/>
  <c r="G18" i="31"/>
  <c r="H18" i="31"/>
  <c r="I18" i="31"/>
  <c r="J18" i="31"/>
  <c r="K18" i="31"/>
  <c r="B19" i="31"/>
  <c r="C19" i="31"/>
  <c r="D19" i="31"/>
  <c r="E19" i="31"/>
  <c r="F19" i="31"/>
  <c r="G19" i="31"/>
  <c r="H19" i="31"/>
  <c r="I19" i="31"/>
  <c r="J19" i="31"/>
  <c r="K19" i="31"/>
  <c r="L19" i="31"/>
  <c r="B20" i="31"/>
  <c r="C20" i="31"/>
  <c r="D20" i="31"/>
  <c r="E20" i="31"/>
  <c r="F20" i="31"/>
  <c r="G20" i="31"/>
  <c r="H20" i="31"/>
  <c r="I20" i="31"/>
  <c r="J20" i="31"/>
  <c r="K20" i="31"/>
  <c r="L20" i="31"/>
  <c r="B21" i="31"/>
  <c r="C21" i="31"/>
  <c r="D21" i="31"/>
  <c r="E21" i="31"/>
  <c r="F21" i="31"/>
  <c r="G21" i="31"/>
  <c r="H21" i="31"/>
  <c r="I21" i="31"/>
  <c r="J21" i="31"/>
  <c r="K21" i="31"/>
  <c r="L21" i="31"/>
  <c r="B22" i="31"/>
  <c r="C22" i="31"/>
  <c r="D22" i="31"/>
  <c r="E22" i="31"/>
  <c r="F22" i="31"/>
  <c r="G22" i="31"/>
  <c r="H22" i="31"/>
  <c r="I22" i="31"/>
  <c r="J22" i="31"/>
  <c r="K22" i="31"/>
  <c r="L22" i="31"/>
  <c r="B23" i="31"/>
  <c r="C23" i="31"/>
  <c r="D23" i="31"/>
  <c r="E23" i="31"/>
  <c r="F23" i="31"/>
  <c r="G23" i="31"/>
  <c r="H23" i="31"/>
  <c r="I23" i="31"/>
  <c r="J23" i="31"/>
  <c r="K23" i="31"/>
  <c r="L23" i="31"/>
  <c r="B24" i="31"/>
  <c r="C24" i="31"/>
  <c r="D24" i="31"/>
  <c r="E24" i="31"/>
  <c r="F24" i="31"/>
  <c r="G24" i="31"/>
  <c r="H24" i="31"/>
  <c r="I24" i="31"/>
  <c r="J24" i="31"/>
  <c r="K24" i="31"/>
  <c r="L24" i="31"/>
  <c r="B25" i="31"/>
  <c r="C25" i="31"/>
  <c r="D25" i="31"/>
  <c r="E25" i="31"/>
  <c r="F25" i="31"/>
  <c r="G25" i="31"/>
  <c r="H25" i="31"/>
  <c r="I25" i="31"/>
  <c r="J25" i="31"/>
  <c r="K25" i="31"/>
  <c r="L25" i="31"/>
  <c r="B26" i="31"/>
  <c r="C26" i="31"/>
  <c r="D26" i="31"/>
  <c r="E26" i="31"/>
  <c r="F26" i="31"/>
  <c r="G26" i="31"/>
  <c r="H26" i="31"/>
  <c r="I26" i="31"/>
  <c r="J26" i="31"/>
  <c r="K26" i="31"/>
  <c r="L26" i="31"/>
  <c r="B27" i="31"/>
  <c r="C27" i="31"/>
  <c r="D27" i="31"/>
  <c r="E27" i="31"/>
  <c r="F27" i="31"/>
  <c r="G27" i="31"/>
  <c r="H27" i="31"/>
  <c r="I27" i="31"/>
  <c r="J27" i="31"/>
  <c r="K27" i="31"/>
  <c r="L27" i="31"/>
  <c r="B28" i="31"/>
  <c r="C28" i="31"/>
  <c r="D28" i="31"/>
  <c r="E28" i="31"/>
  <c r="F28" i="31"/>
  <c r="G28" i="31"/>
  <c r="H28" i="31"/>
  <c r="I28" i="31"/>
  <c r="J28" i="31"/>
  <c r="K28" i="31"/>
  <c r="L28" i="31"/>
  <c r="B29" i="31"/>
  <c r="C29" i="31"/>
  <c r="D29" i="31"/>
  <c r="E29" i="31"/>
  <c r="F29" i="31"/>
  <c r="G29" i="31"/>
  <c r="H29" i="31"/>
  <c r="I29" i="31"/>
  <c r="J29" i="31"/>
  <c r="K29" i="31"/>
  <c r="L29" i="31"/>
  <c r="B30" i="31"/>
  <c r="C30" i="31"/>
  <c r="D30" i="31"/>
  <c r="E30" i="31"/>
  <c r="F30" i="31"/>
  <c r="G30" i="31"/>
  <c r="H30" i="31"/>
  <c r="I30" i="31"/>
  <c r="J30" i="31"/>
  <c r="K30" i="31"/>
  <c r="L30" i="31"/>
  <c r="B31" i="31"/>
  <c r="C31" i="31"/>
  <c r="D31" i="31"/>
  <c r="E31" i="31"/>
  <c r="F31" i="31"/>
  <c r="G31" i="31"/>
  <c r="H31" i="31"/>
  <c r="I31" i="31"/>
  <c r="J31" i="31"/>
  <c r="K31" i="31"/>
  <c r="L31" i="31"/>
  <c r="B32" i="31"/>
  <c r="C32" i="31"/>
  <c r="D32" i="31"/>
  <c r="E32" i="31"/>
  <c r="F32" i="31"/>
  <c r="G32" i="31"/>
  <c r="H32" i="31"/>
  <c r="I32" i="31"/>
  <c r="J32" i="31"/>
  <c r="K32" i="31"/>
  <c r="B33" i="31"/>
  <c r="C33" i="31"/>
  <c r="D33" i="31"/>
  <c r="E33" i="31"/>
  <c r="F33" i="31"/>
  <c r="G33" i="31"/>
  <c r="H33" i="31"/>
  <c r="I33" i="31"/>
  <c r="J33" i="31"/>
  <c r="K33" i="31"/>
  <c r="L33" i="31"/>
  <c r="B34" i="31"/>
  <c r="C34" i="31"/>
  <c r="D34" i="31"/>
  <c r="E34" i="31"/>
  <c r="F34" i="31"/>
  <c r="G34" i="31"/>
  <c r="H34" i="31"/>
  <c r="I34" i="31"/>
  <c r="J34" i="31"/>
  <c r="K34" i="31"/>
  <c r="B35" i="31"/>
  <c r="C35" i="31"/>
  <c r="D35" i="31"/>
  <c r="E35" i="31"/>
  <c r="F35" i="31"/>
  <c r="G35" i="31"/>
  <c r="H35" i="31"/>
  <c r="I35" i="31"/>
  <c r="J35" i="31"/>
  <c r="K35" i="31"/>
  <c r="L35" i="31"/>
  <c r="B36" i="31"/>
  <c r="C36" i="31"/>
  <c r="D36" i="31"/>
  <c r="E36" i="31"/>
  <c r="F36" i="31"/>
  <c r="G36" i="31"/>
  <c r="H36" i="31"/>
  <c r="I36" i="31"/>
  <c r="J36" i="31"/>
  <c r="K36" i="31"/>
  <c r="L36" i="31"/>
  <c r="B37" i="31"/>
  <c r="C37" i="31"/>
  <c r="D37" i="31"/>
  <c r="E37" i="31"/>
  <c r="F37" i="31"/>
  <c r="G37" i="31"/>
  <c r="H37" i="31"/>
  <c r="I37" i="31"/>
  <c r="J37" i="31"/>
  <c r="K37" i="31"/>
  <c r="L37" i="31"/>
  <c r="B38" i="31"/>
  <c r="C38" i="31"/>
  <c r="D38" i="31"/>
  <c r="E38" i="31"/>
  <c r="F38" i="31"/>
  <c r="G38" i="31"/>
  <c r="H38" i="31"/>
  <c r="I38" i="31"/>
  <c r="J38" i="31"/>
  <c r="K38" i="31"/>
  <c r="L38" i="31"/>
  <c r="B39" i="31"/>
  <c r="C39" i="31"/>
  <c r="D39" i="31"/>
  <c r="E39" i="31"/>
  <c r="F39" i="31"/>
  <c r="G39" i="31"/>
  <c r="H39" i="31"/>
  <c r="I39" i="31"/>
  <c r="J39" i="31"/>
  <c r="K39" i="31"/>
  <c r="L39" i="31"/>
  <c r="B40" i="31"/>
  <c r="C40" i="31"/>
  <c r="D40" i="31"/>
  <c r="E40" i="31"/>
  <c r="F40" i="31"/>
  <c r="G40" i="31"/>
  <c r="H40" i="31"/>
  <c r="I40" i="31"/>
  <c r="J40" i="31"/>
  <c r="K40" i="31"/>
  <c r="L40" i="31"/>
  <c r="B41" i="31"/>
  <c r="C41" i="31"/>
  <c r="D41" i="31"/>
  <c r="E41" i="31"/>
  <c r="F41" i="31"/>
  <c r="G41" i="31"/>
  <c r="H41" i="31"/>
  <c r="I41" i="31"/>
  <c r="J41" i="31"/>
  <c r="K41" i="31"/>
  <c r="L41" i="31"/>
  <c r="B42" i="31"/>
  <c r="C42" i="31"/>
  <c r="D42" i="31"/>
  <c r="E42" i="31"/>
  <c r="F42" i="31"/>
  <c r="G42" i="31"/>
  <c r="H42" i="31"/>
  <c r="I42" i="31"/>
  <c r="J42" i="31"/>
  <c r="K42" i="31"/>
  <c r="L42" i="31"/>
  <c r="B43" i="31"/>
  <c r="C43" i="31"/>
  <c r="D43" i="31"/>
  <c r="E43" i="31"/>
  <c r="F43" i="31"/>
  <c r="G43" i="31"/>
  <c r="H43" i="31"/>
  <c r="I43" i="31"/>
  <c r="J43" i="31"/>
  <c r="K43" i="31"/>
  <c r="L43" i="31"/>
  <c r="B44" i="31"/>
  <c r="C44" i="31"/>
  <c r="D44" i="31"/>
  <c r="E44" i="31"/>
  <c r="F44" i="31"/>
  <c r="G44" i="31"/>
  <c r="H44" i="31"/>
  <c r="I44" i="31"/>
  <c r="J44" i="31"/>
  <c r="K44" i="31"/>
  <c r="L44" i="31"/>
  <c r="B45" i="31"/>
  <c r="C45" i="31"/>
  <c r="D45" i="31"/>
  <c r="E45" i="31"/>
  <c r="F45" i="31"/>
  <c r="G45" i="31"/>
  <c r="H45" i="31"/>
  <c r="I45" i="31"/>
  <c r="J45" i="31"/>
  <c r="K45" i="31"/>
  <c r="L45" i="31"/>
  <c r="B46" i="31"/>
  <c r="C46" i="31"/>
  <c r="D46" i="31"/>
  <c r="E46" i="31"/>
  <c r="F46" i="31"/>
  <c r="G46" i="31"/>
  <c r="H46" i="31"/>
  <c r="I46" i="31"/>
  <c r="J46" i="31"/>
  <c r="K46" i="31"/>
  <c r="L46" i="31"/>
  <c r="B47" i="31"/>
  <c r="C47" i="31"/>
  <c r="D47" i="31"/>
  <c r="E47" i="31"/>
  <c r="F47" i="31"/>
  <c r="G47" i="31"/>
  <c r="H47" i="31"/>
  <c r="I47" i="31"/>
  <c r="J47" i="31"/>
  <c r="K47" i="31"/>
  <c r="L47" i="31"/>
  <c r="B48" i="31"/>
  <c r="C48" i="31"/>
  <c r="D48" i="31"/>
  <c r="E48" i="31"/>
  <c r="F48" i="31"/>
  <c r="G48" i="31"/>
  <c r="H48" i="31"/>
  <c r="I48" i="31"/>
  <c r="J48" i="31"/>
  <c r="K48" i="31"/>
  <c r="L48" i="31"/>
  <c r="B49" i="31"/>
  <c r="C49" i="31"/>
  <c r="D49" i="31"/>
  <c r="E49" i="31"/>
  <c r="F49" i="31"/>
  <c r="G49" i="31"/>
  <c r="H49" i="31"/>
  <c r="I49" i="31"/>
  <c r="J49" i="31"/>
  <c r="K49" i="31"/>
  <c r="L49" i="31"/>
  <c r="B50" i="31"/>
  <c r="C50" i="31"/>
  <c r="D50" i="31"/>
  <c r="E50" i="31"/>
  <c r="F50" i="31"/>
  <c r="G50" i="31"/>
  <c r="H50" i="31"/>
  <c r="I50" i="31"/>
  <c r="J50" i="31"/>
  <c r="K50" i="31"/>
  <c r="L50" i="31"/>
  <c r="B51" i="31"/>
  <c r="C51" i="31"/>
  <c r="D51" i="31"/>
  <c r="E51" i="31"/>
  <c r="F51" i="31"/>
  <c r="G51" i="31"/>
  <c r="H51" i="31"/>
  <c r="I51" i="31"/>
  <c r="J51" i="31"/>
  <c r="K51" i="31"/>
  <c r="L51" i="31"/>
  <c r="B52" i="31"/>
  <c r="C52" i="31"/>
  <c r="D52" i="31"/>
  <c r="E52" i="31"/>
  <c r="F52" i="31"/>
  <c r="G52" i="31"/>
  <c r="H52" i="31"/>
  <c r="I52" i="31"/>
  <c r="J52" i="31"/>
  <c r="K52" i="31"/>
  <c r="L52" i="31"/>
  <c r="B53" i="31"/>
  <c r="C53" i="31"/>
  <c r="D53" i="31"/>
  <c r="E53" i="31"/>
  <c r="F53" i="31"/>
  <c r="G53" i="31"/>
  <c r="H53" i="31"/>
  <c r="I53" i="31"/>
  <c r="J53" i="31"/>
  <c r="K53" i="31"/>
  <c r="L53" i="31"/>
  <c r="B54" i="31"/>
  <c r="C54" i="31"/>
  <c r="D54" i="31"/>
  <c r="E54" i="31"/>
  <c r="F54" i="31"/>
  <c r="G54" i="31"/>
  <c r="H54" i="31"/>
  <c r="I54" i="31"/>
  <c r="J54" i="31"/>
  <c r="K54" i="31"/>
  <c r="L54" i="31"/>
  <c r="B55" i="31"/>
  <c r="C55" i="31"/>
  <c r="D55" i="31"/>
  <c r="E55" i="31"/>
  <c r="F55" i="31"/>
  <c r="G55" i="31"/>
  <c r="H55" i="31"/>
  <c r="I55" i="31"/>
  <c r="J55" i="31"/>
  <c r="K55" i="31"/>
  <c r="L55" i="31"/>
  <c r="B56" i="31"/>
  <c r="C56" i="31"/>
  <c r="D56" i="31"/>
  <c r="E56" i="31"/>
  <c r="F56" i="31"/>
  <c r="G56" i="31"/>
  <c r="H56" i="31"/>
  <c r="I56" i="31"/>
  <c r="J56" i="31"/>
  <c r="K56" i="31"/>
  <c r="L56" i="31"/>
  <c r="B57" i="31"/>
  <c r="C57" i="31"/>
  <c r="D57" i="31"/>
  <c r="E57" i="31"/>
  <c r="F57" i="31"/>
  <c r="G57" i="31"/>
  <c r="H57" i="31"/>
  <c r="I57" i="31"/>
  <c r="J57" i="31"/>
  <c r="K57" i="31"/>
  <c r="L57" i="31"/>
  <c r="B58" i="31"/>
  <c r="C58" i="31"/>
  <c r="D58" i="31"/>
  <c r="E58" i="31"/>
  <c r="F58" i="31"/>
  <c r="G58" i="31"/>
  <c r="H58" i="31"/>
  <c r="I58" i="31"/>
  <c r="J58" i="31"/>
  <c r="K58" i="31"/>
  <c r="L58" i="31"/>
  <c r="B59" i="31"/>
  <c r="C59" i="31"/>
  <c r="D59" i="31"/>
  <c r="E59" i="31"/>
  <c r="F59" i="31"/>
  <c r="G59" i="31"/>
  <c r="H59" i="31"/>
  <c r="I59" i="31"/>
  <c r="J59" i="31"/>
  <c r="K59" i="31"/>
  <c r="L59" i="31"/>
  <c r="B60" i="31"/>
  <c r="C60" i="31"/>
  <c r="D60" i="31"/>
  <c r="E60" i="31"/>
  <c r="F60" i="31"/>
  <c r="G60" i="31"/>
  <c r="H60" i="31"/>
  <c r="I60" i="31"/>
  <c r="J60" i="31"/>
  <c r="K60" i="31"/>
  <c r="L60" i="31"/>
  <c r="B61" i="31"/>
  <c r="C61" i="31"/>
  <c r="D61" i="31"/>
  <c r="E61" i="31"/>
  <c r="F61" i="31"/>
  <c r="G61" i="31"/>
  <c r="H61" i="31"/>
  <c r="I61" i="31"/>
  <c r="J61" i="31"/>
  <c r="K61" i="31"/>
  <c r="L61" i="31"/>
  <c r="B62" i="31"/>
  <c r="C62" i="31"/>
  <c r="D62" i="31"/>
  <c r="E62" i="31"/>
  <c r="F62" i="31"/>
  <c r="G62" i="31"/>
  <c r="H62" i="31"/>
  <c r="I62" i="31"/>
  <c r="J62" i="31"/>
  <c r="K62" i="31"/>
  <c r="L62" i="31"/>
  <c r="B63" i="31"/>
  <c r="C63" i="31"/>
  <c r="D63" i="31"/>
  <c r="E63" i="31"/>
  <c r="F63" i="31"/>
  <c r="G63" i="31"/>
  <c r="H63" i="31"/>
  <c r="I63" i="31"/>
  <c r="J63" i="31"/>
  <c r="K63" i="31"/>
  <c r="L63" i="31"/>
  <c r="B64" i="31"/>
  <c r="C64" i="31"/>
  <c r="D64" i="31"/>
  <c r="E64" i="31"/>
  <c r="F64" i="31"/>
  <c r="G64" i="31"/>
  <c r="H64" i="31"/>
  <c r="I64" i="31"/>
  <c r="J64" i="31"/>
  <c r="K64" i="31"/>
  <c r="L64" i="31"/>
  <c r="B65" i="31"/>
  <c r="C65" i="31"/>
  <c r="D65" i="31"/>
  <c r="E65" i="31"/>
  <c r="F65" i="31"/>
  <c r="G65" i="31"/>
  <c r="H65" i="31"/>
  <c r="I65" i="31"/>
  <c r="J65" i="31"/>
  <c r="K65" i="31"/>
  <c r="L65" i="31"/>
  <c r="B66" i="31"/>
  <c r="C66" i="31"/>
  <c r="D66" i="31"/>
  <c r="E66" i="31"/>
  <c r="F66" i="31"/>
  <c r="G66" i="31"/>
  <c r="H66" i="31"/>
  <c r="I66" i="31"/>
  <c r="J66" i="31"/>
  <c r="K66" i="31"/>
  <c r="L66" i="31"/>
  <c r="B67" i="31"/>
  <c r="C67" i="31"/>
  <c r="D67" i="31"/>
  <c r="E67" i="31"/>
  <c r="F67" i="31"/>
  <c r="G67" i="31"/>
  <c r="H67" i="31"/>
  <c r="I67" i="31"/>
  <c r="J67" i="31"/>
  <c r="K67" i="31"/>
  <c r="L67" i="31"/>
  <c r="B68" i="31"/>
  <c r="C68" i="31"/>
  <c r="D68" i="31"/>
  <c r="E68" i="31"/>
  <c r="F68" i="31"/>
  <c r="G68" i="31"/>
  <c r="H68" i="31"/>
  <c r="I68" i="31"/>
  <c r="J68" i="31"/>
  <c r="K68" i="31"/>
  <c r="L68" i="31"/>
  <c r="B69" i="31"/>
  <c r="C69" i="31"/>
  <c r="D69" i="31"/>
  <c r="E69" i="31"/>
  <c r="F69" i="31"/>
  <c r="G69" i="31"/>
  <c r="H69" i="31"/>
  <c r="I69" i="31"/>
  <c r="J69" i="31"/>
  <c r="K69" i="31"/>
  <c r="L69" i="31"/>
  <c r="B70" i="31"/>
  <c r="C70" i="31"/>
  <c r="D70" i="31"/>
  <c r="E70" i="31"/>
  <c r="F70" i="31"/>
  <c r="G70" i="31"/>
  <c r="H70" i="31"/>
  <c r="I70" i="31"/>
  <c r="J70" i="31"/>
  <c r="K70" i="31"/>
  <c r="L70" i="31"/>
  <c r="B71" i="31"/>
  <c r="C71" i="31"/>
  <c r="D71" i="31"/>
  <c r="E71" i="31"/>
  <c r="F71" i="31"/>
  <c r="G71" i="31"/>
  <c r="H71" i="31"/>
  <c r="I71" i="31"/>
  <c r="J71" i="31"/>
  <c r="K71" i="31"/>
  <c r="L71" i="31"/>
  <c r="B72" i="31"/>
  <c r="C72" i="31"/>
  <c r="D72" i="31"/>
  <c r="E72" i="31"/>
  <c r="F72" i="31"/>
  <c r="G72" i="31"/>
  <c r="H72" i="31"/>
  <c r="I72" i="31"/>
  <c r="J72" i="31"/>
  <c r="K72" i="31"/>
  <c r="L72" i="31"/>
  <c r="B73" i="31"/>
  <c r="C73" i="31"/>
  <c r="D73" i="31"/>
  <c r="E73" i="31"/>
  <c r="F73" i="31"/>
  <c r="G73" i="31"/>
  <c r="H73" i="31"/>
  <c r="I73" i="31"/>
  <c r="J73" i="31"/>
  <c r="K73" i="31"/>
  <c r="L73" i="31"/>
  <c r="B74" i="31"/>
  <c r="C74" i="31"/>
  <c r="D74" i="31"/>
  <c r="E74" i="31"/>
  <c r="F74" i="31"/>
  <c r="G74" i="31"/>
  <c r="H74" i="31"/>
  <c r="I74" i="31"/>
  <c r="J74" i="31"/>
  <c r="K74" i="31"/>
  <c r="L74" i="31"/>
  <c r="B75" i="31"/>
  <c r="C75" i="31"/>
  <c r="D75" i="31"/>
  <c r="E75" i="31"/>
  <c r="F75" i="31"/>
  <c r="G75" i="31"/>
  <c r="H75" i="31"/>
  <c r="I75" i="31"/>
  <c r="J75" i="31"/>
  <c r="K75" i="31"/>
  <c r="L75" i="31"/>
  <c r="B76" i="31"/>
  <c r="C76" i="31"/>
  <c r="D76" i="31"/>
  <c r="E76" i="31"/>
  <c r="F76" i="31"/>
  <c r="G76" i="31"/>
  <c r="H76" i="31"/>
  <c r="I76" i="31"/>
  <c r="J76" i="31"/>
  <c r="K76" i="31"/>
  <c r="L76" i="31"/>
  <c r="B77" i="31"/>
  <c r="C77" i="31"/>
  <c r="D77" i="31"/>
  <c r="E77" i="31"/>
  <c r="F77" i="31"/>
  <c r="G77" i="31"/>
  <c r="H77" i="31"/>
  <c r="I77" i="31"/>
  <c r="J77" i="31"/>
  <c r="K77" i="31"/>
  <c r="L77" i="31"/>
  <c r="B78" i="31"/>
  <c r="C78" i="31"/>
  <c r="D78" i="31"/>
  <c r="E78" i="31"/>
  <c r="F78" i="31"/>
  <c r="G78" i="31"/>
  <c r="H78" i="31"/>
  <c r="I78" i="31"/>
  <c r="J78" i="31"/>
  <c r="K78" i="31"/>
  <c r="L78" i="31"/>
  <c r="B79" i="31"/>
  <c r="C79" i="31"/>
  <c r="D79" i="31"/>
  <c r="E79" i="31"/>
  <c r="F79" i="31"/>
  <c r="G79" i="31"/>
  <c r="H79" i="31"/>
  <c r="I79" i="31"/>
  <c r="J79" i="31"/>
  <c r="K79" i="31"/>
  <c r="L79" i="31"/>
  <c r="B80" i="31"/>
  <c r="C80" i="31"/>
  <c r="D80" i="31"/>
  <c r="E80" i="31"/>
  <c r="F80" i="31"/>
  <c r="G80" i="31"/>
  <c r="H80" i="31"/>
  <c r="I80" i="31"/>
  <c r="J80" i="31"/>
  <c r="K80" i="31"/>
  <c r="L80" i="31"/>
  <c r="B81" i="31"/>
  <c r="C81" i="31"/>
  <c r="D81" i="31"/>
  <c r="E81" i="31"/>
  <c r="F81" i="31"/>
  <c r="G81" i="31"/>
  <c r="H81" i="31"/>
  <c r="I81" i="31"/>
  <c r="J81" i="31"/>
  <c r="K81" i="31"/>
  <c r="L81" i="31"/>
  <c r="B82" i="31"/>
  <c r="C82" i="31"/>
  <c r="D82" i="31"/>
  <c r="E82" i="31"/>
  <c r="F82" i="31"/>
  <c r="G82" i="31"/>
  <c r="H82" i="31"/>
  <c r="I82" i="31"/>
  <c r="J82" i="31"/>
  <c r="K82" i="31"/>
  <c r="L82" i="31"/>
  <c r="B83" i="31"/>
  <c r="C83" i="31"/>
  <c r="D83" i="31"/>
  <c r="E83" i="31"/>
  <c r="F83" i="31"/>
  <c r="G83" i="31"/>
  <c r="H83" i="31"/>
  <c r="I83" i="31"/>
  <c r="J83" i="31"/>
  <c r="K83" i="31"/>
  <c r="L83" i="31"/>
  <c r="B84" i="31"/>
  <c r="C84" i="31"/>
  <c r="D84" i="31"/>
  <c r="E84" i="31"/>
  <c r="F84" i="31"/>
  <c r="G84" i="31"/>
  <c r="H84" i="31"/>
  <c r="I84" i="31"/>
  <c r="J84" i="31"/>
  <c r="K84" i="31"/>
  <c r="L84" i="31"/>
  <c r="B85" i="31"/>
  <c r="C85" i="31"/>
  <c r="D85" i="31"/>
  <c r="E85" i="31"/>
  <c r="F85" i="31"/>
  <c r="G85" i="31"/>
  <c r="H85" i="31"/>
  <c r="I85" i="31"/>
  <c r="J85" i="31"/>
  <c r="K85" i="31"/>
  <c r="L85" i="31"/>
  <c r="B86" i="31"/>
  <c r="C86" i="31"/>
  <c r="D86" i="31"/>
  <c r="E86" i="31"/>
  <c r="F86" i="31"/>
  <c r="G86" i="31"/>
  <c r="H86" i="31"/>
  <c r="I86" i="31"/>
  <c r="J86" i="31"/>
  <c r="K86" i="31"/>
  <c r="L86" i="31"/>
  <c r="B87" i="31"/>
  <c r="C87" i="31"/>
  <c r="D87" i="31"/>
  <c r="E87" i="31"/>
  <c r="F87" i="31"/>
  <c r="G87" i="31"/>
  <c r="H87" i="31"/>
  <c r="I87" i="31"/>
  <c r="J87" i="31"/>
  <c r="K87" i="31"/>
  <c r="L87" i="31"/>
  <c r="B88" i="31"/>
  <c r="C88" i="31"/>
  <c r="D88" i="31"/>
  <c r="E88" i="31"/>
  <c r="F88" i="31"/>
  <c r="G88" i="31"/>
  <c r="H88" i="31"/>
  <c r="I88" i="31"/>
  <c r="J88" i="31"/>
  <c r="K88" i="31"/>
  <c r="L88" i="31"/>
  <c r="B89" i="31"/>
  <c r="C89" i="31"/>
  <c r="D89" i="31"/>
  <c r="E89" i="31"/>
  <c r="F89" i="31"/>
  <c r="G89" i="31"/>
  <c r="H89" i="31"/>
  <c r="I89" i="31"/>
  <c r="J89" i="31"/>
  <c r="K89" i="31"/>
  <c r="L89" i="31"/>
  <c r="B90" i="31"/>
  <c r="C90" i="31"/>
  <c r="D90" i="31"/>
  <c r="E90" i="31"/>
  <c r="F90" i="31"/>
  <c r="G90" i="31"/>
  <c r="H90" i="31"/>
  <c r="I90" i="31"/>
  <c r="J90" i="31"/>
  <c r="K90" i="31"/>
  <c r="L90" i="31"/>
  <c r="B91" i="31"/>
  <c r="C91" i="31"/>
  <c r="D91" i="31"/>
  <c r="E91" i="31"/>
  <c r="F91" i="31"/>
  <c r="G91" i="31"/>
  <c r="H91" i="31"/>
  <c r="I91" i="31"/>
  <c r="J91" i="31"/>
  <c r="K91" i="31"/>
  <c r="L91" i="31"/>
  <c r="B92" i="31"/>
  <c r="C92" i="31"/>
  <c r="D92" i="31"/>
  <c r="E92" i="31"/>
  <c r="F92" i="31"/>
  <c r="G92" i="31"/>
  <c r="H92" i="31"/>
  <c r="I92" i="31"/>
  <c r="J92" i="31"/>
  <c r="K92" i="31"/>
  <c r="L92" i="31"/>
  <c r="B93" i="31"/>
  <c r="C93" i="31"/>
  <c r="D93" i="31"/>
  <c r="E93" i="31"/>
  <c r="F93" i="31"/>
  <c r="G93" i="31"/>
  <c r="H93" i="31"/>
  <c r="I93" i="31"/>
  <c r="J93" i="31"/>
  <c r="K93" i="31"/>
  <c r="L93" i="31"/>
  <c r="B94" i="31"/>
  <c r="C94" i="31"/>
  <c r="D94" i="31"/>
  <c r="E94" i="31"/>
  <c r="F94" i="31"/>
  <c r="G94" i="31"/>
  <c r="H94" i="31"/>
  <c r="I94" i="31"/>
  <c r="J94" i="31"/>
  <c r="K94" i="31"/>
  <c r="L94" i="31"/>
  <c r="B95" i="31"/>
  <c r="C95" i="31"/>
  <c r="D95" i="31"/>
  <c r="E95" i="31"/>
  <c r="F95" i="31"/>
  <c r="G95" i="31"/>
  <c r="H95" i="31"/>
  <c r="I95" i="31"/>
  <c r="J95" i="31"/>
  <c r="K95" i="31"/>
  <c r="L95" i="31"/>
  <c r="B96" i="31"/>
  <c r="C96" i="31"/>
  <c r="D96" i="31"/>
  <c r="E96" i="31"/>
  <c r="F96" i="31"/>
  <c r="G96" i="31"/>
  <c r="H96" i="31"/>
  <c r="I96" i="31"/>
  <c r="J96" i="31"/>
  <c r="K96" i="31"/>
  <c r="L96" i="31"/>
  <c r="B97" i="31"/>
  <c r="C97" i="31"/>
  <c r="D97" i="31"/>
  <c r="E97" i="31"/>
  <c r="F97" i="31"/>
  <c r="G97" i="31"/>
  <c r="H97" i="31"/>
  <c r="I97" i="31"/>
  <c r="J97" i="31"/>
  <c r="K97" i="31"/>
  <c r="L97" i="31"/>
  <c r="B98" i="31"/>
  <c r="C98" i="31"/>
  <c r="D98" i="31"/>
  <c r="E98" i="31"/>
  <c r="F98" i="31"/>
  <c r="G98" i="31"/>
  <c r="H98" i="31"/>
  <c r="I98" i="31"/>
  <c r="J98" i="31"/>
  <c r="K98" i="31"/>
  <c r="L98" i="31"/>
  <c r="B99" i="31"/>
  <c r="C99" i="31"/>
  <c r="D99" i="31"/>
  <c r="E99" i="31"/>
  <c r="F99" i="31"/>
  <c r="G99" i="31"/>
  <c r="H99" i="31"/>
  <c r="I99" i="31"/>
  <c r="J99" i="31"/>
  <c r="K99" i="31"/>
  <c r="L99" i="31"/>
  <c r="B100" i="31"/>
  <c r="C100" i="31"/>
  <c r="D100" i="31"/>
  <c r="E100" i="31"/>
  <c r="F100" i="31"/>
  <c r="G100" i="31"/>
  <c r="H100" i="31"/>
  <c r="I100" i="31"/>
  <c r="J100" i="31"/>
  <c r="K100" i="31"/>
  <c r="L100" i="31"/>
  <c r="B101" i="31"/>
  <c r="C101" i="31"/>
  <c r="D101" i="31"/>
  <c r="E101" i="31"/>
  <c r="F101" i="31"/>
  <c r="G101" i="31"/>
  <c r="H101" i="31"/>
  <c r="I101" i="31"/>
  <c r="J101" i="31"/>
  <c r="K101" i="31"/>
  <c r="L101" i="31"/>
  <c r="B102" i="31"/>
  <c r="C102" i="31"/>
  <c r="D102" i="31"/>
  <c r="E102" i="31"/>
  <c r="F102" i="31"/>
  <c r="G102" i="31"/>
  <c r="H102" i="31"/>
  <c r="I102" i="31"/>
  <c r="J102" i="31"/>
  <c r="K102" i="31"/>
  <c r="L102" i="31"/>
  <c r="B103" i="31"/>
  <c r="C103" i="31"/>
  <c r="D103" i="31"/>
  <c r="E103" i="31"/>
  <c r="F103" i="31"/>
  <c r="G103" i="31"/>
  <c r="H103" i="31"/>
  <c r="I103" i="31"/>
  <c r="J103" i="31"/>
  <c r="K103" i="31"/>
  <c r="L103" i="31"/>
  <c r="B104" i="31"/>
  <c r="C104" i="31"/>
  <c r="D104" i="31"/>
  <c r="E104" i="31"/>
  <c r="F104" i="31"/>
  <c r="G104" i="31"/>
  <c r="H104" i="31"/>
  <c r="I104" i="31"/>
  <c r="J104" i="31"/>
  <c r="K104" i="31"/>
  <c r="L104" i="31"/>
  <c r="B105" i="31"/>
  <c r="C105" i="31"/>
  <c r="D105" i="31"/>
  <c r="E105" i="31"/>
  <c r="F105" i="31"/>
  <c r="G105" i="31"/>
  <c r="H105" i="31"/>
  <c r="I105" i="31"/>
  <c r="J105" i="31"/>
  <c r="K105" i="31"/>
  <c r="L105" i="31"/>
  <c r="B106" i="31"/>
  <c r="C106" i="31"/>
  <c r="D106" i="31"/>
  <c r="E106" i="31"/>
  <c r="F106" i="31"/>
  <c r="G106" i="31"/>
  <c r="H106" i="31"/>
  <c r="I106" i="31"/>
  <c r="J106" i="31"/>
  <c r="K106" i="31"/>
  <c r="L106" i="31"/>
  <c r="B107" i="31"/>
  <c r="C107" i="31"/>
  <c r="D107" i="31"/>
  <c r="E107" i="31"/>
  <c r="F107" i="31"/>
  <c r="G107" i="31"/>
  <c r="H107" i="31"/>
  <c r="I107" i="31"/>
  <c r="J107" i="31"/>
  <c r="K107" i="31"/>
  <c r="L107" i="31"/>
  <c r="B108" i="31"/>
  <c r="C108" i="31"/>
  <c r="D108" i="31"/>
  <c r="E108" i="31"/>
  <c r="F108" i="31"/>
  <c r="G108" i="31"/>
  <c r="H108" i="31"/>
  <c r="I108" i="31"/>
  <c r="J108" i="31"/>
  <c r="K108" i="31"/>
  <c r="L108" i="31"/>
  <c r="B109" i="31"/>
  <c r="C109" i="31"/>
  <c r="D109" i="31"/>
  <c r="E109" i="31"/>
  <c r="F109" i="31"/>
  <c r="G109" i="31"/>
  <c r="H109" i="31"/>
  <c r="I109" i="31"/>
  <c r="J109" i="31"/>
  <c r="K109" i="31"/>
  <c r="L109" i="31"/>
  <c r="B110" i="31"/>
  <c r="C110" i="31"/>
  <c r="D110" i="31"/>
  <c r="E110" i="31"/>
  <c r="F110" i="31"/>
  <c r="G110" i="31"/>
  <c r="H110" i="31"/>
  <c r="I110" i="31"/>
  <c r="J110" i="31"/>
  <c r="K110" i="31"/>
  <c r="L110" i="31"/>
  <c r="B111" i="31"/>
  <c r="C111" i="31"/>
  <c r="D111" i="31"/>
  <c r="E111" i="31"/>
  <c r="F111" i="31"/>
  <c r="G111" i="31"/>
  <c r="H111" i="31"/>
  <c r="I111" i="31"/>
  <c r="J111" i="31"/>
  <c r="K111" i="31"/>
  <c r="L111" i="31"/>
  <c r="B112" i="31"/>
  <c r="C112" i="31"/>
  <c r="D112" i="31"/>
  <c r="E112" i="31"/>
  <c r="F112" i="31"/>
  <c r="G112" i="31"/>
  <c r="H112" i="31"/>
  <c r="I112" i="31"/>
  <c r="J112" i="31"/>
  <c r="K112" i="31"/>
  <c r="L112" i="31"/>
  <c r="B113" i="31"/>
  <c r="C113" i="31"/>
  <c r="D113" i="31"/>
  <c r="E113" i="31"/>
  <c r="F113" i="31"/>
  <c r="G113" i="31"/>
  <c r="H113" i="31"/>
  <c r="I113" i="31"/>
  <c r="J113" i="31"/>
  <c r="K113" i="31"/>
  <c r="L113" i="31"/>
  <c r="B114" i="31"/>
  <c r="C114" i="31"/>
  <c r="D114" i="31"/>
  <c r="E114" i="31"/>
  <c r="F114" i="31"/>
  <c r="G114" i="31"/>
  <c r="H114" i="31"/>
  <c r="I114" i="31"/>
  <c r="J114" i="31"/>
  <c r="K114" i="31"/>
  <c r="L114" i="31"/>
  <c r="B115" i="31"/>
  <c r="C115" i="31"/>
  <c r="D115" i="31"/>
  <c r="E115" i="31"/>
  <c r="F115" i="31"/>
  <c r="G115" i="31"/>
  <c r="H115" i="31"/>
  <c r="I115" i="31"/>
  <c r="J115" i="31"/>
  <c r="K115" i="31"/>
  <c r="L115" i="31"/>
  <c r="B116" i="31"/>
  <c r="C116" i="31"/>
  <c r="D116" i="31"/>
  <c r="E116" i="31"/>
  <c r="F116" i="31"/>
  <c r="G116" i="31"/>
  <c r="H116" i="31"/>
  <c r="I116" i="31"/>
  <c r="J116" i="31"/>
  <c r="K116" i="31"/>
  <c r="L116" i="31"/>
  <c r="B117" i="31"/>
  <c r="C117" i="31"/>
  <c r="D117" i="31"/>
  <c r="E117" i="31"/>
  <c r="F117" i="31"/>
  <c r="G117" i="31"/>
  <c r="H117" i="31"/>
  <c r="I117" i="31"/>
  <c r="J117" i="31"/>
  <c r="K117" i="31"/>
  <c r="L117" i="31"/>
  <c r="B118" i="31"/>
  <c r="C118" i="31"/>
  <c r="D118" i="31"/>
  <c r="E118" i="31"/>
  <c r="F118" i="31"/>
  <c r="G118" i="31"/>
  <c r="H118" i="31"/>
  <c r="I118" i="31"/>
  <c r="J118" i="31"/>
  <c r="K118" i="31"/>
  <c r="L118" i="31"/>
  <c r="B119" i="31"/>
  <c r="C119" i="31"/>
  <c r="D119" i="31"/>
  <c r="E119" i="31"/>
  <c r="F119" i="31"/>
  <c r="G119" i="31"/>
  <c r="H119" i="31"/>
  <c r="I119" i="31"/>
  <c r="J119" i="31"/>
  <c r="K119" i="31"/>
  <c r="L119" i="31"/>
  <c r="B120" i="31"/>
  <c r="C120" i="31"/>
  <c r="D120" i="31"/>
  <c r="E120" i="31"/>
  <c r="F120" i="31"/>
  <c r="G120" i="31"/>
  <c r="H120" i="31"/>
  <c r="I120" i="31"/>
  <c r="J120" i="31"/>
  <c r="K120" i="31"/>
  <c r="L120" i="31"/>
  <c r="B121" i="31"/>
  <c r="C121" i="31"/>
  <c r="D121" i="31"/>
  <c r="E121" i="31"/>
  <c r="F121" i="31"/>
  <c r="G121" i="31"/>
  <c r="H121" i="31"/>
  <c r="I121" i="31"/>
  <c r="J121" i="31"/>
  <c r="K121" i="31"/>
  <c r="L121" i="31"/>
  <c r="B122" i="31"/>
  <c r="C122" i="31"/>
  <c r="D122" i="31"/>
  <c r="E122" i="31"/>
  <c r="F122" i="31"/>
  <c r="G122" i="31"/>
  <c r="H122" i="31"/>
  <c r="I122" i="31"/>
  <c r="J122" i="31"/>
  <c r="K122" i="31"/>
  <c r="L122" i="31"/>
  <c r="B123" i="31"/>
  <c r="C123" i="31"/>
  <c r="D123" i="31"/>
  <c r="E123" i="31"/>
  <c r="F123" i="31"/>
  <c r="G123" i="31"/>
  <c r="H123" i="31"/>
  <c r="I123" i="31"/>
  <c r="J123" i="31"/>
  <c r="K123" i="31"/>
  <c r="L123" i="31"/>
  <c r="B124" i="31"/>
  <c r="C124" i="31"/>
  <c r="D124" i="31"/>
  <c r="E124" i="31"/>
  <c r="F124" i="31"/>
  <c r="G124" i="31"/>
  <c r="H124" i="31"/>
  <c r="I124" i="31"/>
  <c r="J124" i="31"/>
  <c r="K124" i="31"/>
  <c r="L124" i="31"/>
  <c r="B125" i="31"/>
  <c r="C125" i="31"/>
  <c r="D125" i="31"/>
  <c r="E125" i="31"/>
  <c r="F125" i="31"/>
  <c r="G125" i="31"/>
  <c r="H125" i="31"/>
  <c r="I125" i="31"/>
  <c r="J125" i="31"/>
  <c r="K125" i="31"/>
  <c r="L125" i="31"/>
  <c r="B126" i="31"/>
  <c r="C126" i="31"/>
  <c r="D126" i="31"/>
  <c r="E126" i="31"/>
  <c r="F126" i="31"/>
  <c r="G126" i="31"/>
  <c r="H126" i="31"/>
  <c r="I126" i="31"/>
  <c r="J126" i="31"/>
  <c r="K126" i="31"/>
  <c r="L126" i="31"/>
  <c r="B127" i="31"/>
  <c r="C127" i="31"/>
  <c r="D127" i="31"/>
  <c r="E127" i="31"/>
  <c r="F127" i="31"/>
  <c r="G127" i="31"/>
  <c r="H127" i="31"/>
  <c r="I127" i="31"/>
  <c r="J127" i="31"/>
  <c r="K127" i="31"/>
  <c r="L127" i="31"/>
  <c r="B128" i="31"/>
  <c r="C128" i="31"/>
  <c r="D128" i="31"/>
  <c r="E128" i="31"/>
  <c r="F128" i="31"/>
  <c r="G128" i="31"/>
  <c r="H128" i="31"/>
  <c r="I128" i="31"/>
  <c r="J128" i="31"/>
  <c r="K128" i="31"/>
  <c r="L128" i="31"/>
  <c r="B129" i="31"/>
  <c r="C129" i="31"/>
  <c r="D129" i="31"/>
  <c r="E129" i="31"/>
  <c r="F129" i="31"/>
  <c r="G129" i="31"/>
  <c r="H129" i="31"/>
  <c r="I129" i="31"/>
  <c r="J129" i="31"/>
  <c r="K129" i="31"/>
  <c r="L129" i="31"/>
  <c r="B130" i="31"/>
  <c r="C130" i="31"/>
  <c r="D130" i="31"/>
  <c r="E130" i="31"/>
  <c r="F130" i="31"/>
  <c r="G130" i="31"/>
  <c r="H130" i="31"/>
  <c r="I130" i="31"/>
  <c r="J130" i="31"/>
  <c r="K130" i="31"/>
  <c r="L130" i="31"/>
  <c r="B131" i="31"/>
  <c r="C131" i="31"/>
  <c r="D131" i="31"/>
  <c r="E131" i="31"/>
  <c r="F131" i="31"/>
  <c r="G131" i="31"/>
  <c r="H131" i="31"/>
  <c r="I131" i="31"/>
  <c r="J131" i="31"/>
  <c r="K131" i="31"/>
  <c r="L131" i="31"/>
  <c r="B132" i="31"/>
  <c r="C132" i="31"/>
  <c r="D132" i="31"/>
  <c r="E132" i="31"/>
  <c r="F132" i="31"/>
  <c r="G132" i="31"/>
  <c r="H132" i="31"/>
  <c r="I132" i="31"/>
  <c r="J132" i="31"/>
  <c r="K132" i="31"/>
  <c r="L132" i="31"/>
  <c r="B133" i="31"/>
  <c r="C133" i="31"/>
  <c r="D133" i="31"/>
  <c r="E133" i="31"/>
  <c r="F133" i="31"/>
  <c r="G133" i="31"/>
  <c r="H133" i="31"/>
  <c r="I133" i="31"/>
  <c r="J133" i="31"/>
  <c r="K133" i="31"/>
  <c r="L133" i="31"/>
  <c r="B134" i="31"/>
  <c r="C134" i="31"/>
  <c r="D134" i="31"/>
  <c r="E134" i="31"/>
  <c r="F134" i="31"/>
  <c r="G134" i="31"/>
  <c r="H134" i="31"/>
  <c r="I134" i="31"/>
  <c r="J134" i="31"/>
  <c r="K134" i="31"/>
  <c r="L134" i="31"/>
  <c r="B135" i="31"/>
  <c r="C135" i="31"/>
  <c r="D135" i="31"/>
  <c r="E135" i="31"/>
  <c r="F135" i="31"/>
  <c r="G135" i="31"/>
  <c r="H135" i="31"/>
  <c r="I135" i="31"/>
  <c r="J135" i="31"/>
  <c r="K135" i="31"/>
  <c r="L135" i="31"/>
  <c r="B136" i="31"/>
  <c r="C136" i="31"/>
  <c r="D136" i="31"/>
  <c r="E136" i="31"/>
  <c r="F136" i="31"/>
  <c r="G136" i="31"/>
  <c r="H136" i="31"/>
  <c r="I136" i="31"/>
  <c r="J136" i="31"/>
  <c r="K136" i="31"/>
  <c r="L136" i="31"/>
  <c r="B137" i="31"/>
  <c r="C137" i="31"/>
  <c r="D137" i="31"/>
  <c r="E137" i="31"/>
  <c r="F137" i="31"/>
  <c r="G137" i="31"/>
  <c r="H137" i="31"/>
  <c r="I137" i="31"/>
  <c r="J137" i="31"/>
  <c r="K137" i="31"/>
  <c r="L137" i="31"/>
  <c r="B138" i="31"/>
  <c r="C138" i="31"/>
  <c r="D138" i="31"/>
  <c r="E138" i="31"/>
  <c r="F138" i="31"/>
  <c r="G138" i="31"/>
  <c r="H138" i="31"/>
  <c r="I138" i="31"/>
  <c r="J138" i="31"/>
  <c r="K138" i="31"/>
  <c r="L138" i="31"/>
  <c r="B139" i="31"/>
  <c r="C139" i="31"/>
  <c r="D139" i="31"/>
  <c r="E139" i="31"/>
  <c r="F139" i="31"/>
  <c r="G139" i="31"/>
  <c r="H139" i="31"/>
  <c r="I139" i="31"/>
  <c r="J139" i="31"/>
  <c r="K139" i="31"/>
  <c r="L139" i="31"/>
  <c r="B140" i="31"/>
  <c r="C140" i="31"/>
  <c r="D140" i="31"/>
  <c r="E140" i="31"/>
  <c r="F140" i="31"/>
  <c r="G140" i="31"/>
  <c r="H140" i="31"/>
  <c r="I140" i="31"/>
  <c r="J140" i="31"/>
  <c r="K140" i="31"/>
  <c r="L140" i="31"/>
  <c r="B141" i="31"/>
  <c r="C141" i="31"/>
  <c r="D141" i="31"/>
  <c r="E141" i="31"/>
  <c r="F141" i="31"/>
  <c r="G141" i="31"/>
  <c r="H141" i="31"/>
  <c r="I141" i="31"/>
  <c r="J141" i="31"/>
  <c r="K141" i="31"/>
  <c r="L141" i="31"/>
  <c r="B142" i="31"/>
  <c r="C142" i="31"/>
  <c r="D142" i="31"/>
  <c r="E142" i="31"/>
  <c r="F142" i="31"/>
  <c r="G142" i="31"/>
  <c r="H142" i="31"/>
  <c r="I142" i="31"/>
  <c r="J142" i="31"/>
  <c r="K142" i="31"/>
  <c r="L142" i="31"/>
  <c r="B143" i="31"/>
  <c r="C143" i="31"/>
  <c r="D143" i="31"/>
  <c r="E143" i="31"/>
  <c r="F143" i="31"/>
  <c r="G143" i="31"/>
  <c r="H143" i="31"/>
  <c r="I143" i="31"/>
  <c r="J143" i="31"/>
  <c r="K143" i="31"/>
  <c r="L143" i="31"/>
  <c r="B144" i="31"/>
  <c r="C144" i="31"/>
  <c r="D144" i="31"/>
  <c r="E144" i="31"/>
  <c r="F144" i="31"/>
  <c r="G144" i="31"/>
  <c r="H144" i="31"/>
  <c r="I144" i="31"/>
  <c r="J144" i="31"/>
  <c r="K144" i="31"/>
  <c r="L144" i="31"/>
  <c r="B145" i="31"/>
  <c r="C145" i="31"/>
  <c r="D145" i="31"/>
  <c r="E145" i="31"/>
  <c r="F145" i="31"/>
  <c r="G145" i="31"/>
  <c r="H145" i="31"/>
  <c r="I145" i="31"/>
  <c r="J145" i="31"/>
  <c r="K145" i="31"/>
  <c r="L145" i="31"/>
  <c r="B146" i="31"/>
  <c r="C146" i="31"/>
  <c r="D146" i="31"/>
  <c r="E146" i="31"/>
  <c r="F146" i="31"/>
  <c r="G146" i="31"/>
  <c r="H146" i="31"/>
  <c r="I146" i="31"/>
  <c r="J146" i="31"/>
  <c r="K146" i="31"/>
  <c r="L146" i="31"/>
  <c r="B147" i="31"/>
  <c r="C147" i="31"/>
  <c r="D147" i="31"/>
  <c r="E147" i="31"/>
  <c r="F147" i="31"/>
  <c r="G147" i="31"/>
  <c r="H147" i="31"/>
  <c r="I147" i="31"/>
  <c r="J147" i="31"/>
  <c r="K147" i="31"/>
  <c r="L147" i="31"/>
  <c r="B148" i="31"/>
  <c r="C148" i="31"/>
  <c r="D148" i="31"/>
  <c r="E148" i="31"/>
  <c r="F148" i="31"/>
  <c r="G148" i="31"/>
  <c r="H148" i="31"/>
  <c r="I148" i="31"/>
  <c r="J148" i="31"/>
  <c r="K148" i="31"/>
  <c r="L148" i="31"/>
  <c r="B149" i="31"/>
  <c r="C149" i="31"/>
  <c r="D149" i="31"/>
  <c r="E149" i="31"/>
  <c r="F149" i="31"/>
  <c r="G149" i="31"/>
  <c r="H149" i="31"/>
  <c r="I149" i="31"/>
  <c r="J149" i="31"/>
  <c r="K149" i="31"/>
  <c r="L149" i="31"/>
  <c r="B150" i="31"/>
  <c r="C150" i="31"/>
  <c r="D150" i="31"/>
  <c r="E150" i="31"/>
  <c r="F150" i="31"/>
  <c r="G150" i="31"/>
  <c r="H150" i="31"/>
  <c r="I150" i="31"/>
  <c r="J150" i="31"/>
  <c r="K150" i="31"/>
  <c r="L150" i="31"/>
  <c r="B151" i="31"/>
  <c r="C151" i="31"/>
  <c r="D151" i="31"/>
  <c r="E151" i="31"/>
  <c r="F151" i="31"/>
  <c r="G151" i="31"/>
  <c r="H151" i="31"/>
  <c r="I151" i="31"/>
  <c r="J151" i="31"/>
  <c r="K151" i="31"/>
  <c r="L151" i="31"/>
  <c r="B152" i="31"/>
  <c r="C152" i="31"/>
  <c r="D152" i="31"/>
  <c r="E152" i="31"/>
  <c r="F152" i="31"/>
  <c r="G152" i="31"/>
  <c r="H152" i="31"/>
  <c r="I152" i="31"/>
  <c r="J152" i="31"/>
  <c r="K152" i="31"/>
  <c r="L152" i="31"/>
  <c r="B153" i="31"/>
  <c r="C153" i="31"/>
  <c r="D153" i="31"/>
  <c r="E153" i="31"/>
  <c r="F153" i="31"/>
  <c r="G153" i="31"/>
  <c r="H153" i="31"/>
  <c r="I153" i="31"/>
  <c r="J153" i="31"/>
  <c r="K153" i="31"/>
  <c r="L153" i="31"/>
  <c r="B154" i="31"/>
  <c r="C154" i="31"/>
  <c r="D154" i="31"/>
  <c r="E154" i="31"/>
  <c r="F154" i="31"/>
  <c r="G154" i="31"/>
  <c r="H154" i="31"/>
  <c r="I154" i="31"/>
  <c r="J154" i="31"/>
  <c r="K154" i="31"/>
  <c r="L154" i="31"/>
  <c r="B155" i="31"/>
  <c r="C155" i="31"/>
  <c r="D155" i="31"/>
  <c r="E155" i="31"/>
  <c r="F155" i="31"/>
  <c r="G155" i="31"/>
  <c r="H155" i="31"/>
  <c r="I155" i="31"/>
  <c r="J155" i="31"/>
  <c r="K155" i="31"/>
  <c r="L155" i="31"/>
  <c r="B156" i="31"/>
  <c r="C156" i="31"/>
  <c r="D156" i="31"/>
  <c r="E156" i="31"/>
  <c r="F156" i="31"/>
  <c r="G156" i="31"/>
  <c r="H156" i="31"/>
  <c r="I156" i="31"/>
  <c r="J156" i="31"/>
  <c r="K156" i="31"/>
  <c r="L156" i="31"/>
  <c r="B157" i="31"/>
  <c r="C157" i="31"/>
  <c r="D157" i="31"/>
  <c r="E157" i="31"/>
  <c r="F157" i="31"/>
  <c r="G157" i="31"/>
  <c r="H157" i="31"/>
  <c r="I157" i="31"/>
  <c r="J157" i="31"/>
  <c r="K157" i="31"/>
  <c r="L157" i="31"/>
  <c r="B158" i="31"/>
  <c r="C158" i="31"/>
  <c r="D158" i="31"/>
  <c r="E158" i="31"/>
  <c r="F158" i="31"/>
  <c r="G158" i="31"/>
  <c r="H158" i="31"/>
  <c r="I158" i="31"/>
  <c r="J158" i="31"/>
  <c r="K158" i="31"/>
  <c r="L158" i="31"/>
  <c r="B159" i="31"/>
  <c r="C159" i="31"/>
  <c r="D159" i="31"/>
  <c r="E159" i="31"/>
  <c r="F159" i="31"/>
  <c r="G159" i="31"/>
  <c r="H159" i="31"/>
  <c r="I159" i="31"/>
  <c r="J159" i="31"/>
  <c r="K159" i="31"/>
  <c r="L159" i="31"/>
  <c r="B160" i="31"/>
  <c r="C160" i="31"/>
  <c r="D160" i="31"/>
  <c r="E160" i="31"/>
  <c r="F160" i="31"/>
  <c r="G160" i="31"/>
  <c r="H160" i="31"/>
  <c r="I160" i="31"/>
  <c r="J160" i="31"/>
  <c r="K160" i="31"/>
  <c r="L160" i="31"/>
  <c r="B161" i="31"/>
  <c r="C161" i="31"/>
  <c r="D161" i="31"/>
  <c r="E161" i="31"/>
  <c r="F161" i="31"/>
  <c r="G161" i="31"/>
  <c r="H161" i="31"/>
  <c r="I161" i="31"/>
  <c r="J161" i="31"/>
  <c r="K161" i="31"/>
  <c r="L161" i="31"/>
  <c r="B162" i="31"/>
  <c r="C162" i="31"/>
  <c r="D162" i="31"/>
  <c r="E162" i="31"/>
  <c r="F162" i="31"/>
  <c r="G162" i="31"/>
  <c r="H162" i="31"/>
  <c r="I162" i="31"/>
  <c r="J162" i="31"/>
  <c r="K162" i="31"/>
  <c r="L162" i="31"/>
  <c r="B163" i="31"/>
  <c r="C163" i="31"/>
  <c r="D163" i="31"/>
  <c r="E163" i="31"/>
  <c r="F163" i="31"/>
  <c r="G163" i="31"/>
  <c r="H163" i="31"/>
  <c r="I163" i="31"/>
  <c r="J163" i="31"/>
  <c r="K163" i="31"/>
  <c r="L163" i="31"/>
  <c r="B164" i="31"/>
  <c r="C164" i="31"/>
  <c r="D164" i="31"/>
  <c r="E164" i="31"/>
  <c r="F164" i="31"/>
  <c r="G164" i="31"/>
  <c r="H164" i="31"/>
  <c r="I164" i="31"/>
  <c r="J164" i="31"/>
  <c r="K164" i="31"/>
  <c r="L164" i="31"/>
  <c r="B165" i="31"/>
  <c r="C165" i="31"/>
  <c r="D165" i="31"/>
  <c r="E165" i="31"/>
  <c r="F165" i="31"/>
  <c r="G165" i="31"/>
  <c r="H165" i="31"/>
  <c r="I165" i="31"/>
  <c r="J165" i="31"/>
  <c r="K165" i="31"/>
  <c r="L165" i="31"/>
  <c r="B166" i="31"/>
  <c r="C166" i="31"/>
  <c r="D166" i="31"/>
  <c r="E166" i="31"/>
  <c r="F166" i="31"/>
  <c r="G166" i="31"/>
  <c r="H166" i="31"/>
  <c r="I166" i="31"/>
  <c r="J166" i="31"/>
  <c r="K166" i="31"/>
  <c r="L166" i="31"/>
  <c r="B167" i="31"/>
  <c r="C167" i="31"/>
  <c r="D167" i="31"/>
  <c r="E167" i="31"/>
  <c r="F167" i="31"/>
  <c r="G167" i="31"/>
  <c r="H167" i="31"/>
  <c r="I167" i="31"/>
  <c r="J167" i="31"/>
  <c r="K167" i="31"/>
  <c r="L167" i="31"/>
  <c r="B168" i="31"/>
  <c r="C168" i="31"/>
  <c r="D168" i="31"/>
  <c r="E168" i="31"/>
  <c r="F168" i="31"/>
  <c r="G168" i="31"/>
  <c r="H168" i="31"/>
  <c r="I168" i="31"/>
  <c r="J168" i="31"/>
  <c r="K168" i="31"/>
  <c r="L168" i="31"/>
  <c r="B169" i="31"/>
  <c r="C169" i="31"/>
  <c r="D169" i="31"/>
  <c r="E169" i="31"/>
  <c r="F169" i="31"/>
  <c r="G169" i="31"/>
  <c r="H169" i="31"/>
  <c r="I169" i="31"/>
  <c r="J169" i="31"/>
  <c r="K169" i="31"/>
  <c r="L169" i="31"/>
  <c r="B170" i="31"/>
  <c r="C170" i="31"/>
  <c r="D170" i="31"/>
  <c r="E170" i="31"/>
  <c r="F170" i="31"/>
  <c r="G170" i="31"/>
  <c r="H170" i="31"/>
  <c r="I170" i="31"/>
  <c r="J170" i="31"/>
  <c r="K170" i="31"/>
  <c r="L170" i="31"/>
  <c r="B171" i="31"/>
  <c r="C171" i="31"/>
  <c r="D171" i="31"/>
  <c r="E171" i="31"/>
  <c r="F171" i="31"/>
  <c r="G171" i="31"/>
  <c r="H171" i="31"/>
  <c r="I171" i="31"/>
  <c r="J171" i="31"/>
  <c r="K171" i="31"/>
  <c r="L171" i="31"/>
  <c r="B172" i="31"/>
  <c r="C172" i="31"/>
  <c r="D172" i="31"/>
  <c r="E172" i="31"/>
  <c r="F172" i="31"/>
  <c r="G172" i="31"/>
  <c r="H172" i="31"/>
  <c r="I172" i="31"/>
  <c r="J172" i="31"/>
  <c r="K172" i="31"/>
  <c r="L172" i="31"/>
  <c r="B173" i="31"/>
  <c r="C173" i="31"/>
  <c r="D173" i="31"/>
  <c r="E173" i="31"/>
  <c r="F173" i="31"/>
  <c r="G173" i="31"/>
  <c r="H173" i="31"/>
  <c r="I173" i="31"/>
  <c r="J173" i="31"/>
  <c r="K173" i="31"/>
  <c r="L173" i="31"/>
  <c r="B174" i="31"/>
  <c r="C174" i="31"/>
  <c r="D174" i="31"/>
  <c r="E174" i="31"/>
  <c r="F174" i="31"/>
  <c r="G174" i="31"/>
  <c r="H174" i="31"/>
  <c r="I174" i="31"/>
  <c r="J174" i="31"/>
  <c r="K174" i="31"/>
  <c r="L174" i="31"/>
  <c r="B175" i="31"/>
  <c r="C175" i="31"/>
  <c r="D175" i="31"/>
  <c r="E175" i="31"/>
  <c r="F175" i="31"/>
  <c r="G175" i="31"/>
  <c r="H175" i="31"/>
  <c r="I175" i="31"/>
  <c r="J175" i="31"/>
  <c r="K175" i="31"/>
  <c r="L175" i="31"/>
  <c r="B176" i="31"/>
  <c r="C176" i="31"/>
  <c r="D176" i="31"/>
  <c r="E176" i="31"/>
  <c r="F176" i="31"/>
  <c r="G176" i="31"/>
  <c r="H176" i="31"/>
  <c r="I176" i="31"/>
  <c r="J176" i="31"/>
  <c r="K176" i="31"/>
  <c r="L176" i="31"/>
  <c r="B177" i="31"/>
  <c r="C177" i="31"/>
  <c r="D177" i="31"/>
  <c r="E177" i="31"/>
  <c r="F177" i="31"/>
  <c r="G177" i="31"/>
  <c r="H177" i="31"/>
  <c r="I177" i="31"/>
  <c r="J177" i="31"/>
  <c r="K177" i="31"/>
  <c r="L177" i="31"/>
  <c r="B178" i="31"/>
  <c r="C178" i="31"/>
  <c r="D178" i="31"/>
  <c r="E178" i="31"/>
  <c r="F178" i="31"/>
  <c r="G178" i="31"/>
  <c r="H178" i="31"/>
  <c r="I178" i="31"/>
  <c r="J178" i="31"/>
  <c r="K178" i="31"/>
  <c r="L178" i="31"/>
  <c r="B179" i="31"/>
  <c r="C179" i="31"/>
  <c r="D179" i="31"/>
  <c r="E179" i="31"/>
  <c r="F179" i="31"/>
  <c r="G179" i="31"/>
  <c r="H179" i="31"/>
  <c r="I179" i="31"/>
  <c r="J179" i="31"/>
  <c r="K179" i="31"/>
  <c r="B180" i="31"/>
  <c r="C180" i="31"/>
  <c r="D180" i="31"/>
  <c r="E180" i="31"/>
  <c r="F180" i="31"/>
  <c r="G180" i="31"/>
  <c r="H180" i="31"/>
  <c r="I180" i="31"/>
  <c r="J180" i="31"/>
  <c r="K180" i="31"/>
  <c r="L180" i="31"/>
  <c r="B181" i="31"/>
  <c r="C181" i="31"/>
  <c r="D181" i="31"/>
  <c r="E181" i="31"/>
  <c r="F181" i="31"/>
  <c r="G181" i="31"/>
  <c r="H181" i="31"/>
  <c r="I181" i="31"/>
  <c r="J181" i="31"/>
  <c r="K181" i="31"/>
  <c r="B182" i="31"/>
  <c r="C182" i="31"/>
  <c r="D182" i="31"/>
  <c r="E182" i="31"/>
  <c r="F182" i="31"/>
  <c r="G182" i="31"/>
  <c r="H182" i="31"/>
  <c r="I182" i="31"/>
  <c r="J182" i="31"/>
  <c r="K182" i="31"/>
  <c r="L182" i="31"/>
  <c r="B183" i="31"/>
  <c r="C183" i="31"/>
  <c r="D183" i="31"/>
  <c r="E183" i="31"/>
  <c r="F183" i="31"/>
  <c r="G183" i="31"/>
  <c r="H183" i="31"/>
  <c r="I183" i="31"/>
  <c r="J183" i="31"/>
  <c r="K183" i="31"/>
  <c r="B184" i="31"/>
  <c r="C184" i="31"/>
  <c r="D184" i="31"/>
  <c r="E184" i="31"/>
  <c r="F184" i="31"/>
  <c r="G184" i="31"/>
  <c r="H184" i="31"/>
  <c r="I184" i="31"/>
  <c r="J184" i="31"/>
  <c r="K184" i="31"/>
  <c r="L184" i="31"/>
  <c r="B185" i="31"/>
  <c r="C185" i="31"/>
  <c r="D185" i="31"/>
  <c r="E185" i="31"/>
  <c r="F185" i="31"/>
  <c r="G185" i="31"/>
  <c r="H185" i="31"/>
  <c r="I185" i="31"/>
  <c r="J185" i="31"/>
  <c r="K185" i="31"/>
  <c r="L185" i="31"/>
  <c r="B186" i="31"/>
  <c r="C186" i="31"/>
  <c r="D186" i="31"/>
  <c r="E186" i="31"/>
  <c r="F186" i="31"/>
  <c r="G186" i="31"/>
  <c r="H186" i="31"/>
  <c r="I186" i="31"/>
  <c r="J186" i="31"/>
  <c r="K186" i="31"/>
  <c r="L186" i="31"/>
  <c r="B187" i="31"/>
  <c r="C187" i="31"/>
  <c r="D187" i="31"/>
  <c r="E187" i="31"/>
  <c r="F187" i="31"/>
  <c r="G187" i="31"/>
  <c r="H187" i="31"/>
  <c r="I187" i="31"/>
  <c r="J187" i="31"/>
  <c r="K187" i="31"/>
  <c r="L187" i="31"/>
  <c r="B188" i="31"/>
  <c r="C188" i="31"/>
  <c r="D188" i="31"/>
  <c r="E188" i="31"/>
  <c r="F188" i="31"/>
  <c r="G188" i="31"/>
  <c r="H188" i="31"/>
  <c r="I188" i="31"/>
  <c r="J188" i="31"/>
  <c r="K188" i="31"/>
  <c r="L188" i="31"/>
  <c r="B189" i="31"/>
  <c r="C189" i="31"/>
  <c r="D189" i="31"/>
  <c r="E189" i="31"/>
  <c r="F189" i="31"/>
  <c r="G189" i="31"/>
  <c r="H189" i="31"/>
  <c r="I189" i="31"/>
  <c r="J189" i="31"/>
  <c r="K189" i="31"/>
  <c r="L189" i="31"/>
  <c r="B190" i="31"/>
  <c r="C190" i="31"/>
  <c r="D190" i="31"/>
  <c r="E190" i="31"/>
  <c r="F190" i="31"/>
  <c r="G190" i="31"/>
  <c r="H190" i="31"/>
  <c r="I190" i="31"/>
  <c r="J190" i="31"/>
  <c r="K190" i="31"/>
  <c r="L190" i="31"/>
  <c r="U11" i="31"/>
  <c r="U12" i="31"/>
  <c r="U13" i="31"/>
  <c r="U14" i="31"/>
  <c r="U15" i="31"/>
  <c r="U16" i="31"/>
  <c r="U17" i="31"/>
  <c r="U18" i="31"/>
  <c r="U19" i="31"/>
  <c r="U20" i="31"/>
  <c r="U21" i="31"/>
  <c r="U22" i="31"/>
  <c r="U23" i="31"/>
  <c r="U24" i="31"/>
  <c r="U25" i="31"/>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134" i="31"/>
  <c r="U135" i="31"/>
  <c r="U136" i="31"/>
  <c r="U137" i="31"/>
  <c r="U138" i="31"/>
  <c r="U139" i="31"/>
  <c r="U140" i="31"/>
  <c r="U141" i="31"/>
  <c r="U142" i="31"/>
  <c r="U143" i="31"/>
  <c r="U144" i="31"/>
  <c r="U145" i="31"/>
  <c r="U146" i="31"/>
  <c r="U147" i="31"/>
  <c r="U148" i="31"/>
  <c r="U149" i="31"/>
  <c r="U150" i="31"/>
  <c r="U151" i="31"/>
  <c r="U152" i="31"/>
  <c r="U153" i="31"/>
  <c r="U154" i="31"/>
  <c r="U155" i="31"/>
  <c r="U156" i="31"/>
  <c r="U157" i="31"/>
  <c r="U158" i="31"/>
  <c r="U159" i="31"/>
  <c r="U160" i="31"/>
  <c r="U161" i="31"/>
  <c r="U162" i="31"/>
  <c r="U163" i="31"/>
  <c r="U164" i="31"/>
  <c r="U165" i="31"/>
  <c r="U166" i="31"/>
  <c r="U167" i="31"/>
  <c r="U168" i="31"/>
  <c r="U169" i="31"/>
  <c r="U170" i="31"/>
  <c r="U171" i="31"/>
  <c r="U172" i="31"/>
  <c r="U173" i="31"/>
  <c r="U174" i="31"/>
  <c r="U175" i="31"/>
  <c r="U176" i="31"/>
  <c r="U177" i="31"/>
  <c r="U178" i="31"/>
  <c r="U179" i="31"/>
  <c r="U180" i="31"/>
  <c r="U181" i="31"/>
  <c r="U182" i="31"/>
  <c r="U183" i="31"/>
  <c r="U184" i="31"/>
  <c r="U185" i="31"/>
  <c r="U186" i="31"/>
  <c r="U187" i="31"/>
  <c r="U188" i="31"/>
  <c r="U189" i="31"/>
  <c r="U190" i="31"/>
  <c r="AE11" i="31"/>
  <c r="AE14" i="31"/>
  <c r="AE16" i="31"/>
  <c r="AE18" i="31"/>
  <c r="AE20" i="31"/>
  <c r="AE22" i="31"/>
  <c r="AE25" i="31"/>
  <c r="AE28" i="31"/>
  <c r="AE30" i="31"/>
  <c r="AE32" i="31"/>
  <c r="AE34" i="31"/>
  <c r="AE36" i="31"/>
  <c r="AE39" i="31"/>
  <c r="AE41" i="31"/>
  <c r="AE43" i="31"/>
  <c r="AE46" i="31"/>
  <c r="AE48" i="31"/>
  <c r="AE50" i="31"/>
  <c r="AE53" i="31"/>
  <c r="AE55" i="31"/>
  <c r="AE57" i="31"/>
  <c r="AE59" i="31"/>
  <c r="AE62" i="31"/>
  <c r="AE63" i="31"/>
  <c r="AE66" i="31"/>
  <c r="AE67" i="31"/>
  <c r="AE69" i="31"/>
  <c r="AE73" i="31"/>
  <c r="AE75" i="31"/>
  <c r="AE77" i="31"/>
  <c r="AE80" i="31"/>
  <c r="AE84" i="31"/>
  <c r="AE87" i="31"/>
  <c r="AE90" i="31"/>
  <c r="AE93" i="31"/>
  <c r="AE95" i="31"/>
  <c r="AE97" i="31"/>
  <c r="AE99" i="31"/>
  <c r="AE101" i="31"/>
  <c r="AE103" i="31"/>
  <c r="AE106" i="31"/>
  <c r="AE108" i="31"/>
  <c r="AE111" i="31"/>
  <c r="AE114" i="31"/>
  <c r="AE116" i="31"/>
  <c r="AE118" i="31"/>
  <c r="AE120" i="31"/>
  <c r="AE122" i="31"/>
  <c r="AE124" i="31"/>
  <c r="AE127" i="31"/>
  <c r="AE129" i="31"/>
  <c r="AE132" i="31"/>
  <c r="AE134" i="31"/>
  <c r="AE136" i="31"/>
  <c r="AE138" i="31"/>
  <c r="AE140" i="31"/>
  <c r="AE144" i="31"/>
  <c r="AE148" i="31"/>
  <c r="AE150" i="31"/>
  <c r="AE152" i="31"/>
  <c r="AE154" i="31"/>
  <c r="AE156" i="31"/>
  <c r="AE158" i="31"/>
  <c r="AE160" i="31"/>
  <c r="AE162" i="31"/>
  <c r="AE164" i="31"/>
  <c r="AE168" i="31"/>
  <c r="AE170" i="31"/>
  <c r="AE173" i="31"/>
  <c r="AE175" i="31"/>
  <c r="AE177" i="31"/>
  <c r="AE179" i="31"/>
  <c r="AE181" i="31"/>
  <c r="AE183" i="31"/>
  <c r="AE187" i="31"/>
  <c r="AE189" i="31"/>
  <c r="AG11" i="31"/>
  <c r="AG14" i="31"/>
  <c r="AG16" i="31"/>
  <c r="AG18" i="31"/>
  <c r="AG20" i="31"/>
  <c r="AG22" i="31"/>
  <c r="AG25" i="31"/>
  <c r="AG28" i="31"/>
  <c r="AG30" i="31"/>
  <c r="AG32" i="31"/>
  <c r="AG34" i="31"/>
  <c r="AG36" i="31"/>
  <c r="AG39" i="31"/>
  <c r="AG41" i="31"/>
  <c r="AG43" i="31"/>
  <c r="AG46" i="31"/>
  <c r="AG48" i="31"/>
  <c r="AG50" i="31"/>
  <c r="AG53" i="31"/>
  <c r="AG55" i="31"/>
  <c r="AG57" i="31"/>
  <c r="AG59" i="31"/>
  <c r="AG62" i="31"/>
  <c r="AG63" i="31"/>
  <c r="AG66" i="31"/>
  <c r="AG67" i="31"/>
  <c r="AG69" i="31"/>
  <c r="AG73" i="31"/>
  <c r="AG75" i="31"/>
  <c r="AG77" i="31"/>
  <c r="AG80" i="31"/>
  <c r="AG84" i="31"/>
  <c r="AG87" i="31"/>
  <c r="AG90" i="31"/>
  <c r="AG93" i="31"/>
  <c r="AG95" i="31"/>
  <c r="AG97" i="31"/>
  <c r="AG99" i="31"/>
  <c r="AG101" i="31"/>
  <c r="AG103" i="31"/>
  <c r="AG106" i="31"/>
  <c r="AG108" i="31"/>
  <c r="AG111" i="31"/>
  <c r="AG114" i="31"/>
  <c r="AG116" i="31"/>
  <c r="AG118" i="31"/>
  <c r="AG120" i="31"/>
  <c r="AG122" i="31"/>
  <c r="AG124" i="31"/>
  <c r="AG127" i="31"/>
  <c r="AG129" i="31"/>
  <c r="AG132" i="31"/>
  <c r="AG134" i="31"/>
  <c r="AG136" i="31"/>
  <c r="AG138" i="31"/>
  <c r="AG140" i="31"/>
  <c r="AG144" i="31"/>
  <c r="AG148" i="31"/>
  <c r="AG150" i="31"/>
  <c r="AG152" i="31"/>
  <c r="AG154" i="31"/>
  <c r="AG156" i="31"/>
  <c r="AG158" i="31"/>
  <c r="AG160" i="31"/>
  <c r="AG162" i="31"/>
  <c r="AG164" i="31"/>
  <c r="AG168" i="31"/>
  <c r="AG170" i="31"/>
  <c r="AG173" i="31"/>
  <c r="AG175" i="31"/>
  <c r="AG177" i="31"/>
  <c r="AG179" i="31"/>
  <c r="AG181" i="31"/>
  <c r="AG183" i="31"/>
  <c r="AG187" i="31"/>
  <c r="AG189" i="31"/>
  <c r="J188" i="22"/>
  <c r="AO190" i="31" s="1"/>
  <c r="J187" i="22"/>
  <c r="AO189" i="31" s="1"/>
  <c r="J186" i="22"/>
  <c r="AO188" i="31" s="1"/>
  <c r="J185" i="22"/>
  <c r="AO187" i="31" s="1"/>
  <c r="J184" i="22"/>
  <c r="AO186" i="31" s="1"/>
  <c r="J183" i="22"/>
  <c r="AO185" i="31" s="1"/>
  <c r="J182" i="22"/>
  <c r="AO184" i="31" s="1"/>
  <c r="J181" i="22"/>
  <c r="AO183" i="31" s="1"/>
  <c r="J180" i="22"/>
  <c r="AO182" i="31" s="1"/>
  <c r="J179" i="22"/>
  <c r="AO181" i="31" s="1"/>
  <c r="J178" i="22"/>
  <c r="AO180" i="31" s="1"/>
  <c r="J177" i="22"/>
  <c r="AO179" i="31" s="1"/>
  <c r="J176" i="22"/>
  <c r="AO178" i="31" s="1"/>
  <c r="J175" i="22"/>
  <c r="AO177" i="31" s="1"/>
  <c r="J174" i="22"/>
  <c r="AO176" i="31" s="1"/>
  <c r="J173" i="22"/>
  <c r="AO175" i="31" s="1"/>
  <c r="J172" i="22"/>
  <c r="AO174" i="31" s="1"/>
  <c r="J171" i="22"/>
  <c r="AO173" i="31" s="1"/>
  <c r="J170" i="22"/>
  <c r="AO172" i="31" s="1"/>
  <c r="J169" i="22"/>
  <c r="AO171" i="31" s="1"/>
  <c r="J168" i="22"/>
  <c r="AO170" i="31" s="1"/>
  <c r="J167" i="22"/>
  <c r="AO169" i="31" s="1"/>
  <c r="J166" i="22"/>
  <c r="AO168" i="31" s="1"/>
  <c r="J165" i="22"/>
  <c r="AO167" i="31" s="1"/>
  <c r="J164" i="22"/>
  <c r="AO166" i="31" s="1"/>
  <c r="J163" i="22"/>
  <c r="AO165" i="31" s="1"/>
  <c r="J162" i="22"/>
  <c r="AO164" i="31" s="1"/>
  <c r="J161" i="22"/>
  <c r="AO163" i="31" s="1"/>
  <c r="J160" i="22"/>
  <c r="AO162" i="31" s="1"/>
  <c r="J159" i="22"/>
  <c r="AO161" i="31" s="1"/>
  <c r="J158" i="22"/>
  <c r="AO160" i="31" s="1"/>
  <c r="J157" i="22"/>
  <c r="AO159" i="31" s="1"/>
  <c r="J156" i="22"/>
  <c r="AO158" i="31" s="1"/>
  <c r="J155" i="22"/>
  <c r="AO157" i="31" s="1"/>
  <c r="J154" i="22"/>
  <c r="AO156" i="31" s="1"/>
  <c r="J153" i="22"/>
  <c r="AO155" i="31" s="1"/>
  <c r="J152" i="22"/>
  <c r="AO154" i="31" s="1"/>
  <c r="J151" i="22"/>
  <c r="AO153" i="31" s="1"/>
  <c r="J150" i="22"/>
  <c r="AO152" i="31" s="1"/>
  <c r="J149" i="22"/>
  <c r="AO151" i="31" s="1"/>
  <c r="J148" i="22"/>
  <c r="AO150" i="31" s="1"/>
  <c r="J147" i="22"/>
  <c r="AO149" i="31" s="1"/>
  <c r="J146" i="22"/>
  <c r="AO148" i="31" s="1"/>
  <c r="J145" i="22"/>
  <c r="AO147" i="31" s="1"/>
  <c r="J144" i="22"/>
  <c r="AO146" i="31" s="1"/>
  <c r="J143" i="22"/>
  <c r="AO145" i="31" s="1"/>
  <c r="J142" i="22"/>
  <c r="AO144" i="31" s="1"/>
  <c r="J141" i="22"/>
  <c r="AO143" i="31" s="1"/>
  <c r="J140" i="22"/>
  <c r="AO142" i="31" s="1"/>
  <c r="J139" i="22"/>
  <c r="AO141" i="31" s="1"/>
  <c r="J138" i="22"/>
  <c r="AO140" i="31" s="1"/>
  <c r="J137" i="22"/>
  <c r="AO139" i="31" s="1"/>
  <c r="J136" i="22"/>
  <c r="AO138" i="31" s="1"/>
  <c r="J135" i="22"/>
  <c r="AO137" i="31" s="1"/>
  <c r="J134" i="22"/>
  <c r="AO136" i="31" s="1"/>
  <c r="J133" i="22"/>
  <c r="AO135" i="31" s="1"/>
  <c r="J132" i="22"/>
  <c r="AO134" i="31" s="1"/>
  <c r="J131" i="22"/>
  <c r="AO133" i="31" s="1"/>
  <c r="J130" i="22"/>
  <c r="AO132" i="31" s="1"/>
  <c r="J129" i="22"/>
  <c r="AO131" i="31" s="1"/>
  <c r="J128" i="22"/>
  <c r="AO130" i="31" s="1"/>
  <c r="J127" i="22"/>
  <c r="AO129" i="31" s="1"/>
  <c r="J126" i="22"/>
  <c r="AO128" i="31" s="1"/>
  <c r="J125" i="22"/>
  <c r="AO127" i="31" s="1"/>
  <c r="J124" i="22"/>
  <c r="AO126" i="31" s="1"/>
  <c r="J123" i="22"/>
  <c r="AO125" i="31" s="1"/>
  <c r="J122" i="22"/>
  <c r="AO124" i="31" s="1"/>
  <c r="J121" i="22"/>
  <c r="AO123" i="31" s="1"/>
  <c r="J120" i="22"/>
  <c r="AO122" i="31" s="1"/>
  <c r="J119" i="22"/>
  <c r="AO121" i="31" s="1"/>
  <c r="J118" i="22"/>
  <c r="AO120" i="31" s="1"/>
  <c r="J117" i="22"/>
  <c r="AO119" i="31" s="1"/>
  <c r="J116" i="22"/>
  <c r="AO118" i="31" s="1"/>
  <c r="J115" i="22"/>
  <c r="AO117" i="31" s="1"/>
  <c r="J114" i="22"/>
  <c r="AO116" i="31" s="1"/>
  <c r="J113" i="22"/>
  <c r="AO115" i="31" s="1"/>
  <c r="J112" i="22"/>
  <c r="AO114" i="31" s="1"/>
  <c r="J111" i="22"/>
  <c r="AO113" i="31" s="1"/>
  <c r="J110" i="22"/>
  <c r="AO112" i="31" s="1"/>
  <c r="J109" i="22"/>
  <c r="AO111" i="31" s="1"/>
  <c r="J108" i="22"/>
  <c r="AO110" i="31" s="1"/>
  <c r="J107" i="22"/>
  <c r="AO109" i="31" s="1"/>
  <c r="J106" i="22"/>
  <c r="AO108" i="31" s="1"/>
  <c r="J105" i="22"/>
  <c r="AO107" i="31" s="1"/>
  <c r="J104" i="22"/>
  <c r="AO106" i="31" s="1"/>
  <c r="J103" i="22"/>
  <c r="AO105" i="31" s="1"/>
  <c r="J102" i="22"/>
  <c r="AO104" i="31" s="1"/>
  <c r="J101" i="22"/>
  <c r="AO103" i="31" s="1"/>
  <c r="J100" i="22"/>
  <c r="AO102" i="31" s="1"/>
  <c r="J99" i="22"/>
  <c r="AO101" i="31" s="1"/>
  <c r="J98" i="22"/>
  <c r="AO100" i="31" s="1"/>
  <c r="J97" i="22"/>
  <c r="AO99" i="31" s="1"/>
  <c r="J96" i="22"/>
  <c r="AO98" i="31" s="1"/>
  <c r="J95" i="22"/>
  <c r="AO97" i="31" s="1"/>
  <c r="J94" i="22"/>
  <c r="AO96" i="31" s="1"/>
  <c r="J93" i="22"/>
  <c r="AO95" i="31" s="1"/>
  <c r="J92" i="22"/>
  <c r="AO94" i="31" s="1"/>
  <c r="J91" i="22"/>
  <c r="AO93" i="31" s="1"/>
  <c r="J90" i="22"/>
  <c r="AO92" i="31" s="1"/>
  <c r="J89" i="22"/>
  <c r="AO91" i="31" s="1"/>
  <c r="J88" i="22"/>
  <c r="AO90" i="31" s="1"/>
  <c r="J87" i="22"/>
  <c r="AO89" i="31" s="1"/>
  <c r="J86" i="22"/>
  <c r="AO88" i="31" s="1"/>
  <c r="J85" i="22"/>
  <c r="AO87" i="31" s="1"/>
  <c r="J84" i="22"/>
  <c r="AO86" i="31" s="1"/>
  <c r="J83" i="22"/>
  <c r="AO85" i="31" s="1"/>
  <c r="J82" i="22"/>
  <c r="AO84" i="31" s="1"/>
  <c r="J81" i="22"/>
  <c r="AO83" i="31" s="1"/>
  <c r="J80" i="22"/>
  <c r="AO82" i="31" s="1"/>
  <c r="J79" i="22"/>
  <c r="AO81" i="31" s="1"/>
  <c r="J78" i="22"/>
  <c r="AO80" i="31" s="1"/>
  <c r="J77" i="22"/>
  <c r="AO79" i="31" s="1"/>
  <c r="J76" i="22"/>
  <c r="AO78" i="31" s="1"/>
  <c r="J75" i="22"/>
  <c r="AO77" i="31" s="1"/>
  <c r="J74" i="22"/>
  <c r="AO76" i="31" s="1"/>
  <c r="J73" i="22"/>
  <c r="AO75" i="31" s="1"/>
  <c r="J72" i="22"/>
  <c r="AO74" i="31" s="1"/>
  <c r="J71" i="22"/>
  <c r="AO73" i="31" s="1"/>
  <c r="J70" i="22"/>
  <c r="AO72" i="31" s="1"/>
  <c r="J69" i="22"/>
  <c r="AO71" i="31" s="1"/>
  <c r="J68" i="22"/>
  <c r="AO70" i="31" s="1"/>
  <c r="J67" i="22"/>
  <c r="AO69" i="31" s="1"/>
  <c r="J66" i="22"/>
  <c r="AO68" i="31" s="1"/>
  <c r="J65" i="22"/>
  <c r="AO67" i="31" s="1"/>
  <c r="J64" i="22"/>
  <c r="AO66" i="31" s="1"/>
  <c r="J63" i="22"/>
  <c r="AO65" i="31" s="1"/>
  <c r="J62" i="22"/>
  <c r="AO64" i="31" s="1"/>
  <c r="J60" i="22"/>
  <c r="AO62" i="31" s="1"/>
  <c r="J59" i="22"/>
  <c r="AO61" i="31" s="1"/>
  <c r="J58" i="22"/>
  <c r="AO60" i="31" s="1"/>
  <c r="J57" i="22"/>
  <c r="AO59" i="31" s="1"/>
  <c r="J56" i="22"/>
  <c r="AO58" i="31" s="1"/>
  <c r="J55" i="22"/>
  <c r="AO57" i="31" s="1"/>
  <c r="J54" i="22"/>
  <c r="AO56" i="31" s="1"/>
  <c r="J53" i="22"/>
  <c r="AO55" i="31" s="1"/>
  <c r="J52" i="22"/>
  <c r="AO54" i="31" s="1"/>
  <c r="J51" i="22"/>
  <c r="AO53" i="31" s="1"/>
  <c r="J50" i="22"/>
  <c r="AO52" i="31" s="1"/>
  <c r="J48" i="22"/>
  <c r="AO50" i="31" s="1"/>
  <c r="J47" i="22"/>
  <c r="AO49" i="31" s="1"/>
  <c r="J46" i="22"/>
  <c r="AO48" i="31" s="1"/>
  <c r="J45" i="22"/>
  <c r="AO47" i="31" s="1"/>
  <c r="J44" i="22"/>
  <c r="AO46" i="31" s="1"/>
  <c r="J43" i="22"/>
  <c r="AO45" i="31" s="1"/>
  <c r="J42" i="22"/>
  <c r="AO44" i="31" s="1"/>
  <c r="J41" i="22"/>
  <c r="AO43" i="31" s="1"/>
  <c r="J40" i="22"/>
  <c r="AO42" i="31" s="1"/>
  <c r="J39" i="22"/>
  <c r="AO41" i="31" s="1"/>
  <c r="J38" i="22"/>
  <c r="AO40" i="31" s="1"/>
  <c r="J37" i="22"/>
  <c r="AO39" i="31" s="1"/>
  <c r="J36" i="22"/>
  <c r="AO38" i="31" s="1"/>
  <c r="J35" i="22"/>
  <c r="AO37" i="31" s="1"/>
  <c r="J34" i="22"/>
  <c r="AO36" i="31" s="1"/>
  <c r="J33" i="22"/>
  <c r="AO35" i="31" s="1"/>
  <c r="J32" i="22"/>
  <c r="AO34" i="31" s="1"/>
  <c r="J31" i="22"/>
  <c r="AO33" i="31" s="1"/>
  <c r="J30" i="22"/>
  <c r="AO32" i="31" s="1"/>
  <c r="J29" i="22"/>
  <c r="AO31" i="31" s="1"/>
  <c r="J28" i="22"/>
  <c r="AO30" i="31" s="1"/>
  <c r="J27" i="22"/>
  <c r="AO29" i="31" s="1"/>
  <c r="J26" i="22"/>
  <c r="AO28" i="31" s="1"/>
  <c r="J25" i="22"/>
  <c r="AO27" i="31" s="1"/>
  <c r="J24" i="22"/>
  <c r="AO26" i="31" s="1"/>
  <c r="J23" i="22"/>
  <c r="AO25" i="31" s="1"/>
  <c r="J22" i="22"/>
  <c r="AO24" i="31" s="1"/>
  <c r="J21" i="22"/>
  <c r="AO23" i="31" s="1"/>
  <c r="J20" i="22"/>
  <c r="AO22" i="31" s="1"/>
  <c r="J19" i="22"/>
  <c r="AO21" i="31" s="1"/>
  <c r="J18" i="22"/>
  <c r="AO20" i="31" s="1"/>
  <c r="J17" i="22"/>
  <c r="AO19" i="31" s="1"/>
  <c r="J16" i="22"/>
  <c r="AO18" i="31" s="1"/>
  <c r="J15" i="22"/>
  <c r="AO17" i="31" s="1"/>
  <c r="J14" i="22"/>
  <c r="AO16" i="31" s="1"/>
  <c r="J13" i="22"/>
  <c r="AO15" i="31" s="1"/>
  <c r="J12" i="22"/>
  <c r="AO14" i="31" s="1"/>
  <c r="J11" i="22"/>
  <c r="AO13" i="31" s="1"/>
  <c r="J10" i="22"/>
  <c r="AO12" i="31" s="1"/>
  <c r="J9" i="22"/>
  <c r="AO11" i="31" s="1"/>
  <c r="J8" i="22"/>
  <c r="AO10" i="31" s="1"/>
  <c r="N190" i="12"/>
  <c r="L190" i="12"/>
  <c r="R190" i="12" s="1"/>
  <c r="N189" i="12"/>
  <c r="L189" i="12"/>
  <c r="N188" i="12"/>
  <c r="L188" i="12"/>
  <c r="N187" i="12"/>
  <c r="L187" i="12"/>
  <c r="S187" i="12" s="1"/>
  <c r="AF187" i="31" s="1"/>
  <c r="N186" i="12"/>
  <c r="L186" i="12"/>
  <c r="N185" i="12"/>
  <c r="L185" i="12"/>
  <c r="N184" i="12"/>
  <c r="L184" i="12"/>
  <c r="N183" i="12"/>
  <c r="L183" i="12"/>
  <c r="N182" i="12"/>
  <c r="L182" i="12"/>
  <c r="N181" i="12"/>
  <c r="L181" i="12"/>
  <c r="N180" i="12"/>
  <c r="L180" i="12"/>
  <c r="N179" i="12"/>
  <c r="L179" i="12"/>
  <c r="S179" i="12" s="1"/>
  <c r="AF179" i="31" s="1"/>
  <c r="N178" i="12"/>
  <c r="L178" i="12"/>
  <c r="N177" i="12"/>
  <c r="L177" i="12"/>
  <c r="S177" i="12" s="1"/>
  <c r="AF177" i="31" s="1"/>
  <c r="N176" i="12"/>
  <c r="L176" i="12"/>
  <c r="N175" i="12"/>
  <c r="L175" i="12"/>
  <c r="N174" i="12"/>
  <c r="L174" i="12"/>
  <c r="N173" i="12"/>
  <c r="L173" i="12"/>
  <c r="N172" i="12"/>
  <c r="L172" i="12"/>
  <c r="N171" i="12"/>
  <c r="L171" i="12"/>
  <c r="N170" i="12"/>
  <c r="L170" i="12"/>
  <c r="N169" i="12"/>
  <c r="L169" i="12"/>
  <c r="N168" i="12"/>
  <c r="L168" i="12"/>
  <c r="N167" i="12"/>
  <c r="L167" i="12"/>
  <c r="N166" i="12"/>
  <c r="L166" i="12"/>
  <c r="N165" i="12"/>
  <c r="L165" i="12"/>
  <c r="N164" i="12"/>
  <c r="L164" i="12"/>
  <c r="S164" i="12" s="1"/>
  <c r="AF164" i="31" s="1"/>
  <c r="N163" i="12"/>
  <c r="L163" i="12"/>
  <c r="N162" i="12"/>
  <c r="L162" i="12"/>
  <c r="N161" i="12"/>
  <c r="L161" i="12"/>
  <c r="N160" i="12"/>
  <c r="L160" i="12"/>
  <c r="N159" i="12"/>
  <c r="L159" i="12"/>
  <c r="N158" i="12"/>
  <c r="L158" i="12"/>
  <c r="N157" i="12"/>
  <c r="L157" i="12"/>
  <c r="N156" i="12"/>
  <c r="L156" i="12"/>
  <c r="N155" i="12"/>
  <c r="L155" i="12"/>
  <c r="N154" i="12"/>
  <c r="L154" i="12"/>
  <c r="N153" i="12"/>
  <c r="L153" i="12"/>
  <c r="N152" i="12"/>
  <c r="L152" i="12"/>
  <c r="S152" i="12" s="1"/>
  <c r="AF152" i="31" s="1"/>
  <c r="N151" i="12"/>
  <c r="L151" i="12"/>
  <c r="N150" i="12"/>
  <c r="L150" i="12"/>
  <c r="N149" i="12"/>
  <c r="L149" i="12"/>
  <c r="N148" i="12"/>
  <c r="L148" i="12"/>
  <c r="N147" i="12"/>
  <c r="L147" i="12"/>
  <c r="N146" i="12"/>
  <c r="L146" i="12"/>
  <c r="N145" i="12"/>
  <c r="L145" i="12"/>
  <c r="N144" i="12"/>
  <c r="L144" i="12"/>
  <c r="S144" i="12" s="1"/>
  <c r="AF144" i="31" s="1"/>
  <c r="N143" i="12"/>
  <c r="L143" i="12"/>
  <c r="N142" i="12"/>
  <c r="L142" i="12"/>
  <c r="N141" i="12"/>
  <c r="L141" i="12"/>
  <c r="N140" i="12"/>
  <c r="L140" i="12"/>
  <c r="N139" i="12"/>
  <c r="L139" i="12"/>
  <c r="N138" i="12"/>
  <c r="L138" i="12"/>
  <c r="N137" i="12"/>
  <c r="L137" i="12"/>
  <c r="N136" i="12"/>
  <c r="L136" i="12"/>
  <c r="S136" i="12" s="1"/>
  <c r="AF136" i="31" s="1"/>
  <c r="N135" i="12"/>
  <c r="L135" i="12"/>
  <c r="N134" i="12"/>
  <c r="L134" i="12"/>
  <c r="N133" i="12"/>
  <c r="L133" i="12"/>
  <c r="N132" i="12"/>
  <c r="L132" i="12"/>
  <c r="N131" i="12"/>
  <c r="L131" i="12"/>
  <c r="N130" i="12"/>
  <c r="L130" i="12"/>
  <c r="N129" i="12"/>
  <c r="L129" i="12"/>
  <c r="S129" i="12" s="1"/>
  <c r="AF129" i="31" s="1"/>
  <c r="N128" i="12"/>
  <c r="L128" i="12"/>
  <c r="N127" i="12"/>
  <c r="L127" i="12"/>
  <c r="N126" i="12"/>
  <c r="L126" i="12"/>
  <c r="N125" i="12"/>
  <c r="L125" i="12"/>
  <c r="N124" i="12"/>
  <c r="L124" i="12"/>
  <c r="N123" i="12"/>
  <c r="L123" i="12"/>
  <c r="N122" i="12"/>
  <c r="L122" i="12"/>
  <c r="N121" i="12"/>
  <c r="L121" i="12"/>
  <c r="N120" i="12"/>
  <c r="L120" i="12"/>
  <c r="N119" i="12"/>
  <c r="L119" i="12"/>
  <c r="N118" i="12"/>
  <c r="L118" i="12"/>
  <c r="S118" i="12" s="1"/>
  <c r="AF118" i="31" s="1"/>
  <c r="N117" i="12"/>
  <c r="L117" i="12"/>
  <c r="N116" i="12"/>
  <c r="L116" i="12"/>
  <c r="S116" i="12" s="1"/>
  <c r="AF116" i="31" s="1"/>
  <c r="N115" i="12"/>
  <c r="L115" i="12"/>
  <c r="N114" i="12"/>
  <c r="L114" i="12"/>
  <c r="N113" i="12"/>
  <c r="L113" i="12"/>
  <c r="N112" i="12"/>
  <c r="L112" i="12"/>
  <c r="N111" i="12"/>
  <c r="L111" i="12"/>
  <c r="N110" i="12"/>
  <c r="L110" i="12"/>
  <c r="N109" i="12"/>
  <c r="L109" i="12"/>
  <c r="N108" i="12"/>
  <c r="L108" i="12"/>
  <c r="N107" i="12"/>
  <c r="L107" i="12"/>
  <c r="N106" i="12"/>
  <c r="L106" i="12"/>
  <c r="S106" i="12" s="1"/>
  <c r="AF106" i="31" s="1"/>
  <c r="N105" i="12"/>
  <c r="L105" i="12"/>
  <c r="N104" i="12"/>
  <c r="L104" i="12"/>
  <c r="N103" i="12"/>
  <c r="L103" i="12"/>
  <c r="N102" i="12"/>
  <c r="L102" i="12"/>
  <c r="N101" i="12"/>
  <c r="L101" i="12"/>
  <c r="N100" i="12"/>
  <c r="L100" i="12"/>
  <c r="N99" i="12"/>
  <c r="L99" i="12"/>
  <c r="N98" i="12"/>
  <c r="L98" i="12"/>
  <c r="N97" i="12"/>
  <c r="L97" i="12"/>
  <c r="N96" i="12"/>
  <c r="L96" i="12"/>
  <c r="N95" i="12"/>
  <c r="L95" i="12"/>
  <c r="N94" i="12"/>
  <c r="L94" i="12"/>
  <c r="N93" i="12"/>
  <c r="L93" i="12"/>
  <c r="N92" i="12"/>
  <c r="L92" i="12"/>
  <c r="N91" i="12"/>
  <c r="L91" i="12"/>
  <c r="N90" i="12"/>
  <c r="L90" i="12"/>
  <c r="S90" i="12" s="1"/>
  <c r="AF90" i="31" s="1"/>
  <c r="N89" i="12"/>
  <c r="L89" i="12"/>
  <c r="N88" i="12"/>
  <c r="L88" i="12"/>
  <c r="N87" i="12"/>
  <c r="L87" i="12"/>
  <c r="N86" i="12"/>
  <c r="L86" i="12"/>
  <c r="N85" i="12"/>
  <c r="L85" i="12"/>
  <c r="N84" i="12"/>
  <c r="L84" i="12"/>
  <c r="S84" i="12" s="1"/>
  <c r="AF84" i="31" s="1"/>
  <c r="N83" i="12"/>
  <c r="L83" i="12"/>
  <c r="N82" i="12"/>
  <c r="L82" i="12"/>
  <c r="N81" i="12"/>
  <c r="L81" i="12"/>
  <c r="N80" i="12"/>
  <c r="L80" i="12"/>
  <c r="N79" i="12"/>
  <c r="L79" i="12"/>
  <c r="N78" i="12"/>
  <c r="L78" i="12"/>
  <c r="N77" i="12"/>
  <c r="L77" i="12"/>
  <c r="N76" i="12"/>
  <c r="L76" i="12"/>
  <c r="N75" i="12"/>
  <c r="L75" i="12"/>
  <c r="N74" i="12"/>
  <c r="L74" i="12"/>
  <c r="N73" i="12"/>
  <c r="L73" i="12"/>
  <c r="N72" i="12"/>
  <c r="L72" i="12"/>
  <c r="N71" i="12"/>
  <c r="L71" i="12"/>
  <c r="N70" i="12"/>
  <c r="L70" i="12"/>
  <c r="N69" i="12"/>
  <c r="L69" i="12"/>
  <c r="N68" i="12"/>
  <c r="L68" i="12"/>
  <c r="N67" i="12"/>
  <c r="L67" i="12"/>
  <c r="N66" i="12"/>
  <c r="L66" i="12"/>
  <c r="N65" i="12"/>
  <c r="L65" i="12"/>
  <c r="N64" i="12"/>
  <c r="L64" i="12"/>
  <c r="N63" i="12"/>
  <c r="L63" i="12"/>
  <c r="N62" i="12"/>
  <c r="L62" i="12"/>
  <c r="N61" i="12"/>
  <c r="L61" i="12"/>
  <c r="N60" i="12"/>
  <c r="L60" i="12"/>
  <c r="N59" i="12"/>
  <c r="L59" i="12"/>
  <c r="N58" i="12"/>
  <c r="L58" i="12"/>
  <c r="N57" i="12"/>
  <c r="L57" i="12"/>
  <c r="S57" i="12" s="1"/>
  <c r="AF57" i="31" s="1"/>
  <c r="N56" i="12"/>
  <c r="L56" i="12"/>
  <c r="N55" i="12"/>
  <c r="L55" i="12"/>
  <c r="N54" i="12"/>
  <c r="L54" i="12"/>
  <c r="N53" i="12"/>
  <c r="L53" i="12"/>
  <c r="N52" i="12"/>
  <c r="L52" i="12"/>
  <c r="N51" i="12"/>
  <c r="L51" i="12"/>
  <c r="N50" i="12"/>
  <c r="L50" i="12"/>
  <c r="N49" i="12"/>
  <c r="L49" i="12"/>
  <c r="N48" i="12"/>
  <c r="L48" i="12"/>
  <c r="N47" i="12"/>
  <c r="L47" i="12"/>
  <c r="N46" i="12"/>
  <c r="L46" i="12"/>
  <c r="N45" i="12"/>
  <c r="L45" i="12"/>
  <c r="N44" i="12"/>
  <c r="L44" i="12"/>
  <c r="N43" i="12"/>
  <c r="L43" i="12"/>
  <c r="N42" i="12"/>
  <c r="L42" i="12"/>
  <c r="N41" i="12"/>
  <c r="L41" i="12"/>
  <c r="N40" i="12"/>
  <c r="L40" i="12"/>
  <c r="N39" i="12"/>
  <c r="L39" i="12"/>
  <c r="N38" i="12"/>
  <c r="L38" i="12"/>
  <c r="N37" i="12"/>
  <c r="L37" i="12"/>
  <c r="N36" i="12"/>
  <c r="L36" i="12"/>
  <c r="N35" i="12"/>
  <c r="L35" i="12"/>
  <c r="N34" i="12"/>
  <c r="L34" i="12"/>
  <c r="N33" i="12"/>
  <c r="L33" i="12"/>
  <c r="N32" i="12"/>
  <c r="L32" i="12"/>
  <c r="N31" i="12"/>
  <c r="L31" i="12"/>
  <c r="N30" i="12"/>
  <c r="L30" i="12"/>
  <c r="N29" i="12"/>
  <c r="L29" i="12"/>
  <c r="N28" i="12"/>
  <c r="L28" i="12"/>
  <c r="N27" i="12"/>
  <c r="L27" i="12"/>
  <c r="N26" i="12"/>
  <c r="L26" i="12"/>
  <c r="N25" i="12"/>
  <c r="L25" i="12"/>
  <c r="N24" i="12"/>
  <c r="L24" i="12"/>
  <c r="N23" i="12"/>
  <c r="L23" i="12"/>
  <c r="N22" i="12"/>
  <c r="L22" i="12"/>
  <c r="S22" i="12" s="1"/>
  <c r="AF22" i="31" s="1"/>
  <c r="N21" i="12"/>
  <c r="L21" i="12"/>
  <c r="N20" i="12"/>
  <c r="L20" i="12"/>
  <c r="N19" i="12"/>
  <c r="L19" i="12"/>
  <c r="N18" i="12"/>
  <c r="L18" i="12"/>
  <c r="N17" i="12"/>
  <c r="L17" i="12"/>
  <c r="N16" i="12"/>
  <c r="L16" i="12"/>
  <c r="N15" i="12"/>
  <c r="L15" i="12"/>
  <c r="N14" i="12"/>
  <c r="L14" i="12"/>
  <c r="N13" i="12"/>
  <c r="L13" i="12"/>
  <c r="N12" i="12"/>
  <c r="L12" i="12"/>
  <c r="N11" i="12"/>
  <c r="L11" i="12"/>
  <c r="N10" i="12"/>
  <c r="L10" i="12"/>
  <c r="L190" i="8"/>
  <c r="M190" i="8" s="1"/>
  <c r="I190" i="8"/>
  <c r="J190" i="8" s="1"/>
  <c r="L189" i="8"/>
  <c r="M189" i="8" s="1"/>
  <c r="I189" i="8"/>
  <c r="L188" i="8"/>
  <c r="M188" i="8" s="1"/>
  <c r="I188" i="8"/>
  <c r="L187" i="8"/>
  <c r="M187" i="8" s="1"/>
  <c r="I187" i="8"/>
  <c r="J187" i="8" s="1"/>
  <c r="L186" i="8"/>
  <c r="I186" i="8"/>
  <c r="J186" i="8" s="1"/>
  <c r="L185" i="8"/>
  <c r="I185" i="8"/>
  <c r="J185" i="8" s="1"/>
  <c r="L184" i="8"/>
  <c r="M184" i="8" s="1"/>
  <c r="I184" i="8"/>
  <c r="J184" i="8" s="1"/>
  <c r="L183" i="8"/>
  <c r="M183" i="8" s="1"/>
  <c r="I183" i="8"/>
  <c r="J183" i="8" s="1"/>
  <c r="L182" i="8"/>
  <c r="M182" i="8" s="1"/>
  <c r="I182" i="8"/>
  <c r="J182" i="8" s="1"/>
  <c r="L181" i="8"/>
  <c r="M181" i="8" s="1"/>
  <c r="I181" i="8"/>
  <c r="L180" i="8"/>
  <c r="M180" i="8" s="1"/>
  <c r="I180" i="8"/>
  <c r="L179" i="8"/>
  <c r="M179" i="8" s="1"/>
  <c r="I179" i="8"/>
  <c r="J179" i="8" s="1"/>
  <c r="L178" i="8"/>
  <c r="I178" i="8"/>
  <c r="J178" i="8" s="1"/>
  <c r="L177" i="8"/>
  <c r="I177" i="8"/>
  <c r="J177" i="8" s="1"/>
  <c r="L176" i="8"/>
  <c r="M176" i="8" s="1"/>
  <c r="I176" i="8"/>
  <c r="J176" i="8" s="1"/>
  <c r="L175" i="8"/>
  <c r="M175" i="8" s="1"/>
  <c r="I175" i="8"/>
  <c r="J175" i="8" s="1"/>
  <c r="L174" i="8"/>
  <c r="M174" i="8" s="1"/>
  <c r="I174" i="8"/>
  <c r="J174" i="8" s="1"/>
  <c r="L173" i="8"/>
  <c r="M173" i="8" s="1"/>
  <c r="I173" i="8"/>
  <c r="L172" i="8"/>
  <c r="M172" i="8" s="1"/>
  <c r="I172" i="8"/>
  <c r="L171" i="8"/>
  <c r="M171" i="8" s="1"/>
  <c r="I171" i="8"/>
  <c r="J171" i="8" s="1"/>
  <c r="L170" i="8"/>
  <c r="I170" i="8"/>
  <c r="J170" i="8" s="1"/>
  <c r="L169" i="8"/>
  <c r="I169" i="8"/>
  <c r="J169" i="8" s="1"/>
  <c r="L168" i="8"/>
  <c r="M168" i="8" s="1"/>
  <c r="I168" i="8"/>
  <c r="J168" i="8" s="1"/>
  <c r="L167" i="8"/>
  <c r="M167" i="8" s="1"/>
  <c r="I167" i="8"/>
  <c r="J167" i="8" s="1"/>
  <c r="L166" i="8"/>
  <c r="M166" i="8" s="1"/>
  <c r="I166" i="8"/>
  <c r="J166" i="8" s="1"/>
  <c r="L165" i="8"/>
  <c r="M165" i="8" s="1"/>
  <c r="I165" i="8"/>
  <c r="L164" i="8"/>
  <c r="M164" i="8" s="1"/>
  <c r="I164" i="8"/>
  <c r="L163" i="8"/>
  <c r="M163" i="8" s="1"/>
  <c r="I163" i="8"/>
  <c r="J163" i="8" s="1"/>
  <c r="L162" i="8"/>
  <c r="I162" i="8"/>
  <c r="J162" i="8" s="1"/>
  <c r="L161" i="8"/>
  <c r="I161" i="8"/>
  <c r="J161" i="8" s="1"/>
  <c r="L160" i="8"/>
  <c r="M160" i="8" s="1"/>
  <c r="I160" i="8"/>
  <c r="J160" i="8" s="1"/>
  <c r="L159" i="8"/>
  <c r="M159" i="8" s="1"/>
  <c r="I159" i="8"/>
  <c r="J159" i="8" s="1"/>
  <c r="L158" i="8"/>
  <c r="M158" i="8" s="1"/>
  <c r="I158" i="8"/>
  <c r="J158" i="8" s="1"/>
  <c r="L157" i="8"/>
  <c r="M157" i="8" s="1"/>
  <c r="I157" i="8"/>
  <c r="L156" i="8"/>
  <c r="M156" i="8" s="1"/>
  <c r="I156" i="8"/>
  <c r="L155" i="8"/>
  <c r="M155" i="8" s="1"/>
  <c r="I155" i="8"/>
  <c r="J155" i="8" s="1"/>
  <c r="L154" i="8"/>
  <c r="M154" i="8" s="1"/>
  <c r="I154" i="8"/>
  <c r="J154" i="8" s="1"/>
  <c r="L153" i="8"/>
  <c r="M153" i="8" s="1"/>
  <c r="I153" i="8"/>
  <c r="J153" i="8" s="1"/>
  <c r="L152" i="8"/>
  <c r="M152" i="8" s="1"/>
  <c r="I152" i="8"/>
  <c r="J152" i="8" s="1"/>
  <c r="L151" i="8"/>
  <c r="M151" i="8" s="1"/>
  <c r="I151" i="8"/>
  <c r="J151" i="8" s="1"/>
  <c r="L150" i="8"/>
  <c r="M150" i="8" s="1"/>
  <c r="I150" i="8"/>
  <c r="J150" i="8" s="1"/>
  <c r="L149" i="8"/>
  <c r="M149" i="8" s="1"/>
  <c r="I149" i="8"/>
  <c r="L148" i="8"/>
  <c r="M148" i="8" s="1"/>
  <c r="I148" i="8"/>
  <c r="L147" i="8"/>
  <c r="I147" i="8"/>
  <c r="J147" i="8" s="1"/>
  <c r="L146" i="8"/>
  <c r="M146" i="8" s="1"/>
  <c r="I146" i="8"/>
  <c r="J146" i="8" s="1"/>
  <c r="L145" i="8"/>
  <c r="M145" i="8" s="1"/>
  <c r="I145" i="8"/>
  <c r="J145" i="8" s="1"/>
  <c r="L144" i="8"/>
  <c r="M144" i="8" s="1"/>
  <c r="I144" i="8"/>
  <c r="J144" i="8" s="1"/>
  <c r="L143" i="8"/>
  <c r="M143" i="8" s="1"/>
  <c r="I143" i="8"/>
  <c r="J143" i="8" s="1"/>
  <c r="L142" i="8"/>
  <c r="M142" i="8" s="1"/>
  <c r="I142" i="8"/>
  <c r="J142" i="8" s="1"/>
  <c r="L141" i="8"/>
  <c r="M141" i="8" s="1"/>
  <c r="I141" i="8"/>
  <c r="L140" i="8"/>
  <c r="M140" i="8" s="1"/>
  <c r="I140" i="8"/>
  <c r="L139" i="8"/>
  <c r="I139" i="8"/>
  <c r="J139" i="8" s="1"/>
  <c r="L138" i="8"/>
  <c r="M138" i="8" s="1"/>
  <c r="I138" i="8"/>
  <c r="J138" i="8" s="1"/>
  <c r="L137" i="8"/>
  <c r="M137" i="8" s="1"/>
  <c r="I137" i="8"/>
  <c r="J137" i="8" s="1"/>
  <c r="L136" i="8"/>
  <c r="M136" i="8" s="1"/>
  <c r="I136" i="8"/>
  <c r="J136" i="8" s="1"/>
  <c r="L135" i="8"/>
  <c r="M135" i="8" s="1"/>
  <c r="I135" i="8"/>
  <c r="J135" i="8" s="1"/>
  <c r="L134" i="8"/>
  <c r="M134" i="8" s="1"/>
  <c r="I134" i="8"/>
  <c r="J134" i="8" s="1"/>
  <c r="L133" i="8"/>
  <c r="M133" i="8" s="1"/>
  <c r="I133" i="8"/>
  <c r="J133" i="8" s="1"/>
  <c r="L132" i="8"/>
  <c r="M132" i="8" s="1"/>
  <c r="I132" i="8"/>
  <c r="L131" i="8"/>
  <c r="M131" i="8" s="1"/>
  <c r="I131" i="8"/>
  <c r="J131" i="8" s="1"/>
  <c r="L130" i="8"/>
  <c r="M130" i="8" s="1"/>
  <c r="I130" i="8"/>
  <c r="J130" i="8" s="1"/>
  <c r="L129" i="8"/>
  <c r="M129" i="8" s="1"/>
  <c r="I129" i="8"/>
  <c r="J129" i="8" s="1"/>
  <c r="L128" i="8"/>
  <c r="M128" i="8" s="1"/>
  <c r="I128" i="8"/>
  <c r="L127" i="8"/>
  <c r="M127" i="8" s="1"/>
  <c r="I127" i="8"/>
  <c r="J127" i="8" s="1"/>
  <c r="L126" i="8"/>
  <c r="M126" i="8" s="1"/>
  <c r="I126" i="8"/>
  <c r="L125" i="8"/>
  <c r="M125" i="8" s="1"/>
  <c r="I125" i="8"/>
  <c r="J125" i="8" s="1"/>
  <c r="L124" i="8"/>
  <c r="M124" i="8" s="1"/>
  <c r="I124" i="8"/>
  <c r="J124" i="8" s="1"/>
  <c r="L123" i="8"/>
  <c r="M123" i="8" s="1"/>
  <c r="I123" i="8"/>
  <c r="J123" i="8" s="1"/>
  <c r="L122" i="8"/>
  <c r="M122" i="8" s="1"/>
  <c r="I122" i="8"/>
  <c r="L121" i="8"/>
  <c r="M121" i="8" s="1"/>
  <c r="I121" i="8"/>
  <c r="J121" i="8" s="1"/>
  <c r="L120" i="8"/>
  <c r="M120" i="8" s="1"/>
  <c r="I120" i="8"/>
  <c r="L119" i="8"/>
  <c r="M119" i="8" s="1"/>
  <c r="I119" i="8"/>
  <c r="J119" i="8" s="1"/>
  <c r="L118" i="8"/>
  <c r="M118" i="8" s="1"/>
  <c r="I118" i="8"/>
  <c r="L117" i="8"/>
  <c r="M117" i="8" s="1"/>
  <c r="I117" i="8"/>
  <c r="J117" i="8" s="1"/>
  <c r="L116" i="8"/>
  <c r="M116" i="8" s="1"/>
  <c r="I116" i="8"/>
  <c r="J116" i="8" s="1"/>
  <c r="L115" i="8"/>
  <c r="M115" i="8" s="1"/>
  <c r="I115" i="8"/>
  <c r="J115" i="8" s="1"/>
  <c r="L114" i="8"/>
  <c r="M114" i="8" s="1"/>
  <c r="I114" i="8"/>
  <c r="L113" i="8"/>
  <c r="M113" i="8" s="1"/>
  <c r="I113" i="8"/>
  <c r="J113" i="8" s="1"/>
  <c r="L112" i="8"/>
  <c r="M112" i="8" s="1"/>
  <c r="I112" i="8"/>
  <c r="J112" i="8" s="1"/>
  <c r="L111" i="8"/>
  <c r="M111" i="8" s="1"/>
  <c r="I111" i="8"/>
  <c r="J111" i="8" s="1"/>
  <c r="L110" i="8"/>
  <c r="M110" i="8" s="1"/>
  <c r="I110" i="8"/>
  <c r="L109" i="8"/>
  <c r="M109" i="8" s="1"/>
  <c r="I109" i="8"/>
  <c r="J109" i="8" s="1"/>
  <c r="L108" i="8"/>
  <c r="M108" i="8" s="1"/>
  <c r="I108" i="8"/>
  <c r="L107" i="8"/>
  <c r="M107" i="8" s="1"/>
  <c r="I107" i="8"/>
  <c r="J107" i="8" s="1"/>
  <c r="L106" i="8"/>
  <c r="M106" i="8" s="1"/>
  <c r="I106" i="8"/>
  <c r="L105" i="8"/>
  <c r="M105" i="8" s="1"/>
  <c r="I105" i="8"/>
  <c r="J105" i="8" s="1"/>
  <c r="L104" i="8"/>
  <c r="M104" i="8" s="1"/>
  <c r="I104" i="8"/>
  <c r="J104" i="8" s="1"/>
  <c r="L103" i="8"/>
  <c r="M103" i="8" s="1"/>
  <c r="I103" i="8"/>
  <c r="J103" i="8" s="1"/>
  <c r="L102" i="8"/>
  <c r="M102" i="8" s="1"/>
  <c r="I102" i="8"/>
  <c r="L101" i="8"/>
  <c r="M101" i="8" s="1"/>
  <c r="I101" i="8"/>
  <c r="J101" i="8" s="1"/>
  <c r="L100" i="8"/>
  <c r="M100" i="8" s="1"/>
  <c r="I100" i="8"/>
  <c r="L99" i="8"/>
  <c r="M99" i="8" s="1"/>
  <c r="I99" i="8"/>
  <c r="J99" i="8" s="1"/>
  <c r="L98" i="8"/>
  <c r="M98" i="8" s="1"/>
  <c r="I98" i="8"/>
  <c r="L97" i="8"/>
  <c r="M97" i="8" s="1"/>
  <c r="I97" i="8"/>
  <c r="L96" i="8"/>
  <c r="M96" i="8" s="1"/>
  <c r="I96" i="8"/>
  <c r="J96" i="8" s="1"/>
  <c r="L95" i="8"/>
  <c r="M95" i="8" s="1"/>
  <c r="I95" i="8"/>
  <c r="J95" i="8" s="1"/>
  <c r="L94" i="8"/>
  <c r="M94" i="8" s="1"/>
  <c r="I94" i="8"/>
  <c r="L93" i="8"/>
  <c r="M93" i="8" s="1"/>
  <c r="I93" i="8"/>
  <c r="J93" i="8" s="1"/>
  <c r="L92" i="8"/>
  <c r="M92" i="8" s="1"/>
  <c r="I92" i="8"/>
  <c r="J92" i="8" s="1"/>
  <c r="L91" i="8"/>
  <c r="M91" i="8" s="1"/>
  <c r="I91" i="8"/>
  <c r="J91" i="8" s="1"/>
  <c r="L90" i="8"/>
  <c r="M90" i="8" s="1"/>
  <c r="I90" i="8"/>
  <c r="L89" i="8"/>
  <c r="M89" i="8" s="1"/>
  <c r="I89" i="8"/>
  <c r="L88" i="8"/>
  <c r="M88" i="8" s="1"/>
  <c r="I88" i="8"/>
  <c r="L87" i="8"/>
  <c r="M87" i="8" s="1"/>
  <c r="I87" i="8"/>
  <c r="J87" i="8" s="1"/>
  <c r="L86" i="8"/>
  <c r="M86" i="8" s="1"/>
  <c r="I86" i="8"/>
  <c r="L85" i="8"/>
  <c r="M85" i="8" s="1"/>
  <c r="I85" i="8"/>
  <c r="J85" i="8" s="1"/>
  <c r="L84" i="8"/>
  <c r="M84" i="8" s="1"/>
  <c r="I84" i="8"/>
  <c r="J84" i="8" s="1"/>
  <c r="L83" i="8"/>
  <c r="M83" i="8" s="1"/>
  <c r="I83" i="8"/>
  <c r="J83" i="8" s="1"/>
  <c r="L82" i="8"/>
  <c r="M82" i="8" s="1"/>
  <c r="I82" i="8"/>
  <c r="L81" i="8"/>
  <c r="M81" i="8" s="1"/>
  <c r="I81" i="8"/>
  <c r="L80" i="8"/>
  <c r="M80" i="8" s="1"/>
  <c r="I80" i="8"/>
  <c r="J80" i="8" s="1"/>
  <c r="L79" i="8"/>
  <c r="M79" i="8" s="1"/>
  <c r="I79" i="8"/>
  <c r="J79" i="8" s="1"/>
  <c r="L78" i="8"/>
  <c r="M78" i="8" s="1"/>
  <c r="I78" i="8"/>
  <c r="J78" i="8" s="1"/>
  <c r="L77" i="8"/>
  <c r="M77" i="8" s="1"/>
  <c r="I77" i="8"/>
  <c r="J77" i="8" s="1"/>
  <c r="L76" i="8"/>
  <c r="M76" i="8" s="1"/>
  <c r="I76" i="8"/>
  <c r="J76" i="8" s="1"/>
  <c r="L75" i="8"/>
  <c r="M75" i="8" s="1"/>
  <c r="I75" i="8"/>
  <c r="J75" i="8" s="1"/>
  <c r="L74" i="8"/>
  <c r="M74" i="8" s="1"/>
  <c r="I74" i="8"/>
  <c r="L73" i="8"/>
  <c r="M73" i="8" s="1"/>
  <c r="I73" i="8"/>
  <c r="L72" i="8"/>
  <c r="M72" i="8" s="1"/>
  <c r="I72" i="8"/>
  <c r="L71" i="8"/>
  <c r="M71" i="8" s="1"/>
  <c r="I71" i="8"/>
  <c r="J71" i="8" s="1"/>
  <c r="L70" i="8"/>
  <c r="M70" i="8" s="1"/>
  <c r="I70" i="8"/>
  <c r="J70" i="8" s="1"/>
  <c r="L69" i="8"/>
  <c r="M69" i="8" s="1"/>
  <c r="I69" i="8"/>
  <c r="J69" i="8" s="1"/>
  <c r="L68" i="8"/>
  <c r="M68" i="8" s="1"/>
  <c r="I68" i="8"/>
  <c r="J68" i="8" s="1"/>
  <c r="L67" i="8"/>
  <c r="M67" i="8" s="1"/>
  <c r="I67" i="8"/>
  <c r="J67" i="8" s="1"/>
  <c r="L66" i="8"/>
  <c r="M66" i="8" s="1"/>
  <c r="I66" i="8"/>
  <c r="L65" i="8"/>
  <c r="M65" i="8" s="1"/>
  <c r="I65" i="8"/>
  <c r="L64" i="8"/>
  <c r="M64" i="8" s="1"/>
  <c r="I64" i="8"/>
  <c r="L63" i="8"/>
  <c r="M63" i="8" s="1"/>
  <c r="I63" i="8"/>
  <c r="J63" i="8" s="1"/>
  <c r="L62" i="8"/>
  <c r="M62" i="8" s="1"/>
  <c r="I62" i="8"/>
  <c r="L61" i="8"/>
  <c r="M61" i="8" s="1"/>
  <c r="I61" i="8"/>
  <c r="J61" i="8" s="1"/>
  <c r="L60" i="8"/>
  <c r="M60" i="8" s="1"/>
  <c r="I60" i="8"/>
  <c r="J60" i="8" s="1"/>
  <c r="L59" i="8"/>
  <c r="M59" i="8" s="1"/>
  <c r="I59" i="8"/>
  <c r="J59" i="8" s="1"/>
  <c r="L58" i="8"/>
  <c r="M58" i="8" s="1"/>
  <c r="I58" i="8"/>
  <c r="L57" i="8"/>
  <c r="M57" i="8" s="1"/>
  <c r="I57" i="8"/>
  <c r="L56" i="8"/>
  <c r="M56" i="8" s="1"/>
  <c r="I56" i="8"/>
  <c r="L55" i="8"/>
  <c r="M55" i="8" s="1"/>
  <c r="I55" i="8"/>
  <c r="J55" i="8" s="1"/>
  <c r="L54" i="8"/>
  <c r="M54" i="8" s="1"/>
  <c r="I54" i="8"/>
  <c r="L53" i="8"/>
  <c r="M53" i="8" s="1"/>
  <c r="I53" i="8"/>
  <c r="J53" i="8" s="1"/>
  <c r="L52" i="8"/>
  <c r="M52" i="8" s="1"/>
  <c r="I52" i="8"/>
  <c r="J52" i="8" s="1"/>
  <c r="L51" i="8"/>
  <c r="M51" i="8" s="1"/>
  <c r="I51" i="8"/>
  <c r="J51" i="8" s="1"/>
  <c r="L50" i="8"/>
  <c r="M50" i="8" s="1"/>
  <c r="I50" i="8"/>
  <c r="L49" i="8"/>
  <c r="M49" i="8" s="1"/>
  <c r="I49" i="8"/>
  <c r="L48" i="8"/>
  <c r="M48" i="8" s="1"/>
  <c r="I48" i="8"/>
  <c r="L47" i="8"/>
  <c r="M47" i="8" s="1"/>
  <c r="I47" i="8"/>
  <c r="J47" i="8" s="1"/>
  <c r="L46" i="8"/>
  <c r="M46" i="8" s="1"/>
  <c r="I46" i="8"/>
  <c r="J46" i="8" s="1"/>
  <c r="L45" i="8"/>
  <c r="M45" i="8" s="1"/>
  <c r="I45" i="8"/>
  <c r="J45" i="8" s="1"/>
  <c r="L44" i="8"/>
  <c r="M44" i="8" s="1"/>
  <c r="I44" i="8"/>
  <c r="J44" i="8" s="1"/>
  <c r="L43" i="8"/>
  <c r="M43" i="8" s="1"/>
  <c r="I43" i="8"/>
  <c r="L42" i="8"/>
  <c r="M42" i="8" s="1"/>
  <c r="I42" i="8"/>
  <c r="L41" i="8"/>
  <c r="M41" i="8" s="1"/>
  <c r="I41" i="8"/>
  <c r="L40" i="8"/>
  <c r="M40" i="8" s="1"/>
  <c r="I40" i="8"/>
  <c r="L39" i="8"/>
  <c r="M39" i="8" s="1"/>
  <c r="I39" i="8"/>
  <c r="J39" i="8" s="1"/>
  <c r="L38" i="8"/>
  <c r="M38" i="8" s="1"/>
  <c r="I38" i="8"/>
  <c r="J38" i="8" s="1"/>
  <c r="L37" i="8"/>
  <c r="M37" i="8" s="1"/>
  <c r="I37" i="8"/>
  <c r="J37" i="8" s="1"/>
  <c r="L36" i="8"/>
  <c r="M36" i="8" s="1"/>
  <c r="I36" i="8"/>
  <c r="J36" i="8" s="1"/>
  <c r="L35" i="8"/>
  <c r="M35" i="8" s="1"/>
  <c r="I35" i="8"/>
  <c r="J35" i="8" s="1"/>
  <c r="L34" i="8"/>
  <c r="M34" i="8" s="1"/>
  <c r="I34" i="8"/>
  <c r="J34" i="8" s="1"/>
  <c r="L33" i="8"/>
  <c r="M33" i="8" s="1"/>
  <c r="I33" i="8"/>
  <c r="J33" i="8" s="1"/>
  <c r="L32" i="8"/>
  <c r="M32" i="8" s="1"/>
  <c r="I32" i="8"/>
  <c r="J32" i="8" s="1"/>
  <c r="L31" i="8"/>
  <c r="M31" i="8" s="1"/>
  <c r="I31" i="8"/>
  <c r="J31" i="8" s="1"/>
  <c r="L30" i="8"/>
  <c r="M30" i="8" s="1"/>
  <c r="I30" i="8"/>
  <c r="J30" i="8" s="1"/>
  <c r="L29" i="8"/>
  <c r="M29" i="8" s="1"/>
  <c r="I29" i="8"/>
  <c r="J29" i="8" s="1"/>
  <c r="L28" i="8"/>
  <c r="M28" i="8" s="1"/>
  <c r="I28" i="8"/>
  <c r="J28" i="8" s="1"/>
  <c r="L27" i="8"/>
  <c r="M27" i="8" s="1"/>
  <c r="I27" i="8"/>
  <c r="J27" i="8" s="1"/>
  <c r="L26" i="8"/>
  <c r="M26" i="8" s="1"/>
  <c r="I26" i="8"/>
  <c r="J26" i="8" s="1"/>
  <c r="L25" i="8"/>
  <c r="M25" i="8" s="1"/>
  <c r="I25" i="8"/>
  <c r="L24" i="8"/>
  <c r="M24" i="8" s="1"/>
  <c r="I24" i="8"/>
  <c r="J24" i="8" s="1"/>
  <c r="L23" i="8"/>
  <c r="M23" i="8" s="1"/>
  <c r="I23" i="8"/>
  <c r="N23" i="8" s="1"/>
  <c r="O23" i="8" s="1"/>
  <c r="L22" i="8"/>
  <c r="M22" i="8" s="1"/>
  <c r="I22" i="8"/>
  <c r="J22" i="8" s="1"/>
  <c r="L21" i="8"/>
  <c r="M21" i="8" s="1"/>
  <c r="I21" i="8"/>
  <c r="J21" i="8" s="1"/>
  <c r="L20" i="8"/>
  <c r="M20" i="8" s="1"/>
  <c r="I20" i="8"/>
  <c r="J20" i="8" s="1"/>
  <c r="L19" i="8"/>
  <c r="M19" i="8" s="1"/>
  <c r="I19" i="8"/>
  <c r="J19" i="8" s="1"/>
  <c r="L18" i="8"/>
  <c r="M18" i="8" s="1"/>
  <c r="I18" i="8"/>
  <c r="J18" i="8" s="1"/>
  <c r="L17" i="8"/>
  <c r="M17" i="8" s="1"/>
  <c r="I17" i="8"/>
  <c r="L16" i="8"/>
  <c r="M16" i="8" s="1"/>
  <c r="I16" i="8"/>
  <c r="J16" i="8" s="1"/>
  <c r="L15" i="8"/>
  <c r="M15" i="8" s="1"/>
  <c r="I15" i="8"/>
  <c r="J15" i="8" s="1"/>
  <c r="K13" i="8"/>
  <c r="K14" i="8" s="1"/>
  <c r="L14" i="8" s="1"/>
  <c r="M14" i="8" s="1"/>
  <c r="H13" i="8"/>
  <c r="H14" i="8" s="1"/>
  <c r="I14" i="8" s="1"/>
  <c r="L12" i="8"/>
  <c r="M12" i="8" s="1"/>
  <c r="I12" i="8"/>
  <c r="J12" i="8" s="1"/>
  <c r="L11" i="8"/>
  <c r="M11" i="8" s="1"/>
  <c r="I11" i="8"/>
  <c r="J11" i="8" s="1"/>
  <c r="L10" i="8"/>
  <c r="M10" i="8" s="1"/>
  <c r="I10" i="8"/>
  <c r="J10" i="8" s="1"/>
  <c r="B11" i="8"/>
  <c r="B11" i="12" s="1"/>
  <c r="C11" i="8"/>
  <c r="C11" i="12" s="1"/>
  <c r="C11" i="21" s="1"/>
  <c r="D11" i="8"/>
  <c r="D11" i="12" s="1"/>
  <c r="E11" i="8"/>
  <c r="E11" i="12" s="1"/>
  <c r="F11" i="8"/>
  <c r="F11" i="12" s="1"/>
  <c r="F11" i="21" s="1"/>
  <c r="G11" i="8"/>
  <c r="G11" i="12" s="1"/>
  <c r="E9" i="22" s="1"/>
  <c r="B12" i="8"/>
  <c r="B12" i="12" s="1"/>
  <c r="C12" i="8"/>
  <c r="C12" i="12" s="1"/>
  <c r="C12" i="21" s="1"/>
  <c r="D12" i="8"/>
  <c r="D12" i="12" s="1"/>
  <c r="E12" i="8"/>
  <c r="E12" i="12" s="1"/>
  <c r="F12" i="8"/>
  <c r="F12" i="12" s="1"/>
  <c r="F12" i="21" s="1"/>
  <c r="G12" i="8"/>
  <c r="G12" i="12" s="1"/>
  <c r="E10" i="22" s="1"/>
  <c r="B13" i="8"/>
  <c r="B13" i="12" s="1"/>
  <c r="C13" i="8"/>
  <c r="C13" i="12" s="1"/>
  <c r="C13" i="21" s="1"/>
  <c r="D13" i="8"/>
  <c r="D13" i="12" s="1"/>
  <c r="E13" i="8"/>
  <c r="E13" i="12" s="1"/>
  <c r="F13" i="8"/>
  <c r="F13" i="12" s="1"/>
  <c r="F13" i="21" s="1"/>
  <c r="G13" i="8"/>
  <c r="G13" i="12" s="1"/>
  <c r="E11" i="22" s="1"/>
  <c r="B14" i="8"/>
  <c r="B14" i="12" s="1"/>
  <c r="C14" i="8"/>
  <c r="C14" i="12" s="1"/>
  <c r="C14" i="21" s="1"/>
  <c r="D14" i="8"/>
  <c r="D14" i="12" s="1"/>
  <c r="E14" i="8"/>
  <c r="E14" i="12" s="1"/>
  <c r="F14" i="8"/>
  <c r="F14" i="12" s="1"/>
  <c r="F14" i="21" s="1"/>
  <c r="G14" i="8"/>
  <c r="G14" i="12" s="1"/>
  <c r="E12" i="22" s="1"/>
  <c r="B15" i="8"/>
  <c r="B15" i="12" s="1"/>
  <c r="C15" i="8"/>
  <c r="C15" i="12" s="1"/>
  <c r="C15" i="21" s="1"/>
  <c r="D15" i="8"/>
  <c r="D15" i="12" s="1"/>
  <c r="E15" i="8"/>
  <c r="E15" i="12" s="1"/>
  <c r="F15" i="8"/>
  <c r="F15" i="12" s="1"/>
  <c r="F15" i="21" s="1"/>
  <c r="G15" i="8"/>
  <c r="G15" i="12" s="1"/>
  <c r="E13" i="22" s="1"/>
  <c r="B16" i="8"/>
  <c r="B16" i="12" s="1"/>
  <c r="C16" i="8"/>
  <c r="C16" i="12" s="1"/>
  <c r="C16" i="21" s="1"/>
  <c r="D16" i="8"/>
  <c r="D16" i="12" s="1"/>
  <c r="E16" i="8"/>
  <c r="E16" i="12" s="1"/>
  <c r="F16" i="8"/>
  <c r="F16" i="12" s="1"/>
  <c r="F16" i="21" s="1"/>
  <c r="G16" i="8"/>
  <c r="G16" i="12" s="1"/>
  <c r="E14" i="22" s="1"/>
  <c r="B17" i="8"/>
  <c r="B17" i="12" s="1"/>
  <c r="C17" i="8"/>
  <c r="C17" i="12" s="1"/>
  <c r="C17" i="21" s="1"/>
  <c r="D17" i="8"/>
  <c r="D17" i="12" s="1"/>
  <c r="E17" i="8"/>
  <c r="E17" i="12" s="1"/>
  <c r="F17" i="8"/>
  <c r="F17" i="12" s="1"/>
  <c r="F17" i="21" s="1"/>
  <c r="G17" i="8"/>
  <c r="G17" i="12" s="1"/>
  <c r="E15" i="22" s="1"/>
  <c r="B18" i="8"/>
  <c r="B18" i="12" s="1"/>
  <c r="C18" i="8"/>
  <c r="C18" i="12" s="1"/>
  <c r="C18" i="21" s="1"/>
  <c r="D18" i="8"/>
  <c r="D18" i="12" s="1"/>
  <c r="E18" i="8"/>
  <c r="E18" i="12" s="1"/>
  <c r="F18" i="8"/>
  <c r="F18" i="12" s="1"/>
  <c r="F18" i="21" s="1"/>
  <c r="G18" i="8"/>
  <c r="G18" i="12" s="1"/>
  <c r="E16" i="22" s="1"/>
  <c r="B19" i="8"/>
  <c r="B19" i="12" s="1"/>
  <c r="C19" i="8"/>
  <c r="C19" i="12" s="1"/>
  <c r="C19" i="21" s="1"/>
  <c r="D19" i="8"/>
  <c r="D19" i="12" s="1"/>
  <c r="E19" i="8"/>
  <c r="E19" i="12" s="1"/>
  <c r="F19" i="8"/>
  <c r="F19" i="12" s="1"/>
  <c r="F19" i="21" s="1"/>
  <c r="G19" i="8"/>
  <c r="G19" i="12" s="1"/>
  <c r="E17" i="22" s="1"/>
  <c r="B20" i="8"/>
  <c r="B20" i="12" s="1"/>
  <c r="C20" i="8"/>
  <c r="C20" i="12" s="1"/>
  <c r="C20" i="21" s="1"/>
  <c r="D20" i="8"/>
  <c r="D20" i="12" s="1"/>
  <c r="E20" i="8"/>
  <c r="E20" i="12" s="1"/>
  <c r="F20" i="8"/>
  <c r="F20" i="12" s="1"/>
  <c r="F20" i="21" s="1"/>
  <c r="G20" i="8"/>
  <c r="G20" i="12" s="1"/>
  <c r="E18" i="22" s="1"/>
  <c r="B21" i="8"/>
  <c r="B21" i="12" s="1"/>
  <c r="C21" i="8"/>
  <c r="C21" i="12" s="1"/>
  <c r="C21" i="21" s="1"/>
  <c r="D21" i="8"/>
  <c r="D21" i="12" s="1"/>
  <c r="E21" i="8"/>
  <c r="E21" i="12" s="1"/>
  <c r="F21" i="8"/>
  <c r="F21" i="12" s="1"/>
  <c r="F21" i="21" s="1"/>
  <c r="G21" i="8"/>
  <c r="G21" i="12" s="1"/>
  <c r="E19" i="22" s="1"/>
  <c r="B22" i="8"/>
  <c r="B22" i="12" s="1"/>
  <c r="C22" i="8"/>
  <c r="C22" i="12" s="1"/>
  <c r="C22" i="21" s="1"/>
  <c r="D22" i="8"/>
  <c r="D22" i="12" s="1"/>
  <c r="E22" i="8"/>
  <c r="E22" i="12" s="1"/>
  <c r="F22" i="8"/>
  <c r="F22" i="12" s="1"/>
  <c r="F22" i="21" s="1"/>
  <c r="G22" i="8"/>
  <c r="G22" i="12" s="1"/>
  <c r="E20" i="22" s="1"/>
  <c r="B23" i="8"/>
  <c r="B23" i="12" s="1"/>
  <c r="C23" i="8"/>
  <c r="C23" i="12" s="1"/>
  <c r="C23" i="21" s="1"/>
  <c r="D23" i="8"/>
  <c r="D23" i="12" s="1"/>
  <c r="E23" i="8"/>
  <c r="E23" i="12" s="1"/>
  <c r="F23" i="8"/>
  <c r="F23" i="12" s="1"/>
  <c r="F23" i="21" s="1"/>
  <c r="G23" i="8"/>
  <c r="G23" i="12" s="1"/>
  <c r="E21" i="22" s="1"/>
  <c r="B24" i="8"/>
  <c r="B24" i="12" s="1"/>
  <c r="C24" i="8"/>
  <c r="C24" i="12" s="1"/>
  <c r="C24" i="21" s="1"/>
  <c r="D24" i="8"/>
  <c r="D24" i="12" s="1"/>
  <c r="E24" i="8"/>
  <c r="E24" i="12" s="1"/>
  <c r="F24" i="8"/>
  <c r="F24" i="12" s="1"/>
  <c r="F24" i="21" s="1"/>
  <c r="G24" i="8"/>
  <c r="G24" i="12" s="1"/>
  <c r="E22" i="22" s="1"/>
  <c r="B25" i="8"/>
  <c r="B25" i="12" s="1"/>
  <c r="C25" i="8"/>
  <c r="C25" i="12" s="1"/>
  <c r="C25" i="21" s="1"/>
  <c r="D25" i="8"/>
  <c r="D25" i="12" s="1"/>
  <c r="E25" i="8"/>
  <c r="E25" i="12" s="1"/>
  <c r="F25" i="8"/>
  <c r="F25" i="12" s="1"/>
  <c r="F25" i="21" s="1"/>
  <c r="G25" i="8"/>
  <c r="G25" i="12" s="1"/>
  <c r="E23" i="22" s="1"/>
  <c r="B26" i="8"/>
  <c r="B26" i="12" s="1"/>
  <c r="C26" i="8"/>
  <c r="C26" i="12" s="1"/>
  <c r="C26" i="21" s="1"/>
  <c r="D26" i="8"/>
  <c r="D26" i="12" s="1"/>
  <c r="E26" i="8"/>
  <c r="E26" i="12" s="1"/>
  <c r="F26" i="8"/>
  <c r="F26" i="12" s="1"/>
  <c r="F26" i="21" s="1"/>
  <c r="G26" i="8"/>
  <c r="G26" i="12" s="1"/>
  <c r="E24" i="22" s="1"/>
  <c r="B27" i="8"/>
  <c r="B27" i="12" s="1"/>
  <c r="C27" i="8"/>
  <c r="C27" i="12" s="1"/>
  <c r="C27" i="21" s="1"/>
  <c r="D27" i="8"/>
  <c r="D27" i="12" s="1"/>
  <c r="E27" i="8"/>
  <c r="E27" i="12" s="1"/>
  <c r="F27" i="8"/>
  <c r="F27" i="12" s="1"/>
  <c r="F27" i="21" s="1"/>
  <c r="G27" i="8"/>
  <c r="G27" i="12" s="1"/>
  <c r="E25" i="22" s="1"/>
  <c r="B28" i="8"/>
  <c r="B28" i="12" s="1"/>
  <c r="C28" i="8"/>
  <c r="C28" i="12" s="1"/>
  <c r="C28" i="21" s="1"/>
  <c r="D28" i="8"/>
  <c r="D28" i="12" s="1"/>
  <c r="E28" i="8"/>
  <c r="E28" i="12" s="1"/>
  <c r="F28" i="8"/>
  <c r="F28" i="12" s="1"/>
  <c r="F28" i="21" s="1"/>
  <c r="G28" i="8"/>
  <c r="G28" i="12" s="1"/>
  <c r="E26" i="22" s="1"/>
  <c r="B29" i="8"/>
  <c r="B29" i="12" s="1"/>
  <c r="C29" i="8"/>
  <c r="C29" i="12" s="1"/>
  <c r="C29" i="21" s="1"/>
  <c r="D29" i="8"/>
  <c r="D29" i="12" s="1"/>
  <c r="E29" i="8"/>
  <c r="E29" i="12" s="1"/>
  <c r="F29" i="8"/>
  <c r="F29" i="12" s="1"/>
  <c r="F29" i="21" s="1"/>
  <c r="G29" i="8"/>
  <c r="G29" i="12" s="1"/>
  <c r="E27" i="22" s="1"/>
  <c r="B30" i="8"/>
  <c r="B30" i="12" s="1"/>
  <c r="C30" i="8"/>
  <c r="C30" i="12" s="1"/>
  <c r="C30" i="21" s="1"/>
  <c r="D30" i="8"/>
  <c r="D30" i="12" s="1"/>
  <c r="E30" i="8"/>
  <c r="E30" i="12" s="1"/>
  <c r="F30" i="8"/>
  <c r="F30" i="12" s="1"/>
  <c r="F30" i="21" s="1"/>
  <c r="G30" i="8"/>
  <c r="G30" i="12" s="1"/>
  <c r="E28" i="22" s="1"/>
  <c r="B31" i="8"/>
  <c r="B31" i="12" s="1"/>
  <c r="C31" i="8"/>
  <c r="C31" i="12" s="1"/>
  <c r="C31" i="21" s="1"/>
  <c r="D31" i="8"/>
  <c r="D31" i="12" s="1"/>
  <c r="E31" i="8"/>
  <c r="E31" i="12" s="1"/>
  <c r="F31" i="8"/>
  <c r="F31" i="12" s="1"/>
  <c r="F31" i="21" s="1"/>
  <c r="G31" i="8"/>
  <c r="G31" i="12" s="1"/>
  <c r="E29" i="22" s="1"/>
  <c r="B32" i="8"/>
  <c r="B32" i="12" s="1"/>
  <c r="C32" i="8"/>
  <c r="C32" i="12" s="1"/>
  <c r="C32" i="21" s="1"/>
  <c r="D32" i="8"/>
  <c r="D32" i="12" s="1"/>
  <c r="E32" i="8"/>
  <c r="E32" i="12" s="1"/>
  <c r="F32" i="8"/>
  <c r="F32" i="12" s="1"/>
  <c r="F32" i="21" s="1"/>
  <c r="G32" i="8"/>
  <c r="G32" i="12" s="1"/>
  <c r="E30" i="22" s="1"/>
  <c r="B33" i="8"/>
  <c r="B33" i="12" s="1"/>
  <c r="C33" i="8"/>
  <c r="C33" i="12" s="1"/>
  <c r="C33" i="21" s="1"/>
  <c r="D33" i="8"/>
  <c r="D33" i="12" s="1"/>
  <c r="E33" i="8"/>
  <c r="E33" i="12" s="1"/>
  <c r="F33" i="8"/>
  <c r="F33" i="12" s="1"/>
  <c r="F33" i="21" s="1"/>
  <c r="G33" i="8"/>
  <c r="G33" i="12" s="1"/>
  <c r="E31" i="22" s="1"/>
  <c r="B34" i="8"/>
  <c r="B34" i="12" s="1"/>
  <c r="C34" i="8"/>
  <c r="C34" i="12" s="1"/>
  <c r="C34" i="21" s="1"/>
  <c r="D34" i="8"/>
  <c r="D34" i="12" s="1"/>
  <c r="E34" i="8"/>
  <c r="E34" i="12" s="1"/>
  <c r="F34" i="8"/>
  <c r="F34" i="12" s="1"/>
  <c r="F34" i="21" s="1"/>
  <c r="G34" i="8"/>
  <c r="G34" i="12" s="1"/>
  <c r="E32" i="22" s="1"/>
  <c r="B35" i="8"/>
  <c r="B35" i="12" s="1"/>
  <c r="C35" i="8"/>
  <c r="C35" i="12" s="1"/>
  <c r="C35" i="21" s="1"/>
  <c r="D35" i="8"/>
  <c r="D35" i="12" s="1"/>
  <c r="E35" i="8"/>
  <c r="E35" i="12" s="1"/>
  <c r="F35" i="8"/>
  <c r="F35" i="12" s="1"/>
  <c r="F35" i="21" s="1"/>
  <c r="G35" i="8"/>
  <c r="G35" i="12" s="1"/>
  <c r="E33" i="22" s="1"/>
  <c r="B36" i="8"/>
  <c r="B36" i="12" s="1"/>
  <c r="C36" i="8"/>
  <c r="C36" i="12" s="1"/>
  <c r="C36" i="21" s="1"/>
  <c r="D36" i="8"/>
  <c r="D36" i="12" s="1"/>
  <c r="E36" i="8"/>
  <c r="E36" i="12" s="1"/>
  <c r="F36" i="8"/>
  <c r="F36" i="12" s="1"/>
  <c r="F36" i="21" s="1"/>
  <c r="G36" i="8"/>
  <c r="G36" i="12" s="1"/>
  <c r="E34" i="22" s="1"/>
  <c r="B37" i="8"/>
  <c r="B37" i="12" s="1"/>
  <c r="C37" i="8"/>
  <c r="C37" i="12" s="1"/>
  <c r="C37" i="21" s="1"/>
  <c r="D37" i="8"/>
  <c r="D37" i="12" s="1"/>
  <c r="E37" i="8"/>
  <c r="E37" i="12" s="1"/>
  <c r="F37" i="8"/>
  <c r="F37" i="12" s="1"/>
  <c r="F37" i="21" s="1"/>
  <c r="G37" i="8"/>
  <c r="G37" i="12" s="1"/>
  <c r="E35" i="22" s="1"/>
  <c r="B38" i="8"/>
  <c r="B38" i="12" s="1"/>
  <c r="C38" i="8"/>
  <c r="C38" i="12" s="1"/>
  <c r="C38" i="21" s="1"/>
  <c r="D38" i="8"/>
  <c r="D38" i="12" s="1"/>
  <c r="E38" i="8"/>
  <c r="E38" i="12" s="1"/>
  <c r="F38" i="8"/>
  <c r="F38" i="12" s="1"/>
  <c r="F38" i="21" s="1"/>
  <c r="G38" i="8"/>
  <c r="G38" i="12" s="1"/>
  <c r="E36" i="22" s="1"/>
  <c r="B39" i="8"/>
  <c r="B39" i="12" s="1"/>
  <c r="C39" i="8"/>
  <c r="C39" i="12" s="1"/>
  <c r="C39" i="21" s="1"/>
  <c r="D39" i="8"/>
  <c r="D39" i="12" s="1"/>
  <c r="E39" i="8"/>
  <c r="E39" i="12" s="1"/>
  <c r="F39" i="8"/>
  <c r="F39" i="12" s="1"/>
  <c r="F39" i="21" s="1"/>
  <c r="G39" i="8"/>
  <c r="G39" i="12" s="1"/>
  <c r="E37" i="22" s="1"/>
  <c r="B40" i="8"/>
  <c r="B40" i="12" s="1"/>
  <c r="C40" i="8"/>
  <c r="C40" i="12" s="1"/>
  <c r="C40" i="21" s="1"/>
  <c r="D40" i="8"/>
  <c r="D40" i="12" s="1"/>
  <c r="E40" i="8"/>
  <c r="E40" i="12" s="1"/>
  <c r="F40" i="8"/>
  <c r="F40" i="12" s="1"/>
  <c r="F40" i="21" s="1"/>
  <c r="G40" i="8"/>
  <c r="G40" i="12" s="1"/>
  <c r="E38" i="22" s="1"/>
  <c r="B41" i="8"/>
  <c r="B41" i="12" s="1"/>
  <c r="C41" i="8"/>
  <c r="C41" i="12" s="1"/>
  <c r="C41" i="21" s="1"/>
  <c r="D41" i="8"/>
  <c r="D41" i="12" s="1"/>
  <c r="E41" i="8"/>
  <c r="E41" i="12" s="1"/>
  <c r="F41" i="8"/>
  <c r="F41" i="12" s="1"/>
  <c r="F41" i="21" s="1"/>
  <c r="G41" i="8"/>
  <c r="G41" i="12" s="1"/>
  <c r="E39" i="22" s="1"/>
  <c r="B42" i="8"/>
  <c r="B42" i="12" s="1"/>
  <c r="C42" i="8"/>
  <c r="C42" i="12" s="1"/>
  <c r="C42" i="21" s="1"/>
  <c r="D42" i="8"/>
  <c r="D42" i="12" s="1"/>
  <c r="E42" i="8"/>
  <c r="E42" i="12" s="1"/>
  <c r="F42" i="8"/>
  <c r="F42" i="12" s="1"/>
  <c r="F42" i="21" s="1"/>
  <c r="G42" i="8"/>
  <c r="G42" i="12" s="1"/>
  <c r="E40" i="22" s="1"/>
  <c r="B43" i="8"/>
  <c r="B43" i="12" s="1"/>
  <c r="C43" i="8"/>
  <c r="C43" i="12" s="1"/>
  <c r="C43" i="21" s="1"/>
  <c r="D43" i="8"/>
  <c r="D43" i="12" s="1"/>
  <c r="E43" i="8"/>
  <c r="E43" i="12" s="1"/>
  <c r="F43" i="8"/>
  <c r="F43" i="12" s="1"/>
  <c r="F43" i="21" s="1"/>
  <c r="G43" i="8"/>
  <c r="G43" i="12" s="1"/>
  <c r="E41" i="22" s="1"/>
  <c r="B44" i="8"/>
  <c r="B44" i="12" s="1"/>
  <c r="C44" i="8"/>
  <c r="C44" i="12" s="1"/>
  <c r="C44" i="21" s="1"/>
  <c r="D44" i="8"/>
  <c r="D44" i="12" s="1"/>
  <c r="E44" i="8"/>
  <c r="E44" i="12" s="1"/>
  <c r="F44" i="8"/>
  <c r="F44" i="12" s="1"/>
  <c r="F44" i="21" s="1"/>
  <c r="G44" i="8"/>
  <c r="G44" i="12" s="1"/>
  <c r="E42" i="22" s="1"/>
  <c r="B45" i="8"/>
  <c r="B45" i="12" s="1"/>
  <c r="C45" i="8"/>
  <c r="C45" i="12" s="1"/>
  <c r="C45" i="21" s="1"/>
  <c r="D45" i="8"/>
  <c r="D45" i="12" s="1"/>
  <c r="E45" i="8"/>
  <c r="E45" i="12" s="1"/>
  <c r="F45" i="8"/>
  <c r="F45" i="12" s="1"/>
  <c r="F45" i="21" s="1"/>
  <c r="G45" i="8"/>
  <c r="G45" i="12" s="1"/>
  <c r="E43" i="22" s="1"/>
  <c r="B46" i="8"/>
  <c r="B46" i="12" s="1"/>
  <c r="C46" i="8"/>
  <c r="C46" i="12" s="1"/>
  <c r="C46" i="21" s="1"/>
  <c r="D46" i="8"/>
  <c r="D46" i="12" s="1"/>
  <c r="E46" i="8"/>
  <c r="E46" i="12" s="1"/>
  <c r="F46" i="8"/>
  <c r="F46" i="12" s="1"/>
  <c r="F46" i="21" s="1"/>
  <c r="G46" i="8"/>
  <c r="G46" i="12" s="1"/>
  <c r="E44" i="22" s="1"/>
  <c r="B47" i="8"/>
  <c r="B47" i="12" s="1"/>
  <c r="C47" i="8"/>
  <c r="C47" i="12" s="1"/>
  <c r="C47" i="21" s="1"/>
  <c r="D47" i="8"/>
  <c r="D47" i="12" s="1"/>
  <c r="E47" i="8"/>
  <c r="E47" i="12" s="1"/>
  <c r="F47" i="8"/>
  <c r="F47" i="12" s="1"/>
  <c r="F47" i="21" s="1"/>
  <c r="G47" i="8"/>
  <c r="G47" i="12" s="1"/>
  <c r="E45" i="22" s="1"/>
  <c r="B48" i="8"/>
  <c r="B48" i="12" s="1"/>
  <c r="C48" i="8"/>
  <c r="C48" i="12" s="1"/>
  <c r="C48" i="21" s="1"/>
  <c r="D48" i="8"/>
  <c r="D48" i="12" s="1"/>
  <c r="E48" i="8"/>
  <c r="E48" i="12" s="1"/>
  <c r="F48" i="8"/>
  <c r="F48" i="12" s="1"/>
  <c r="F48" i="21" s="1"/>
  <c r="G48" i="8"/>
  <c r="G48" i="12" s="1"/>
  <c r="E46" i="22" s="1"/>
  <c r="B49" i="8"/>
  <c r="B49" i="12" s="1"/>
  <c r="C49" i="8"/>
  <c r="C49" i="12" s="1"/>
  <c r="C49" i="21" s="1"/>
  <c r="D49" i="8"/>
  <c r="D49" i="12" s="1"/>
  <c r="E49" i="8"/>
  <c r="E49" i="12" s="1"/>
  <c r="F49" i="8"/>
  <c r="F49" i="12" s="1"/>
  <c r="F49" i="21" s="1"/>
  <c r="G49" i="8"/>
  <c r="G49" i="12" s="1"/>
  <c r="E47" i="22" s="1"/>
  <c r="B50" i="8"/>
  <c r="B50" i="12" s="1"/>
  <c r="C50" i="8"/>
  <c r="C50" i="12" s="1"/>
  <c r="C50" i="21" s="1"/>
  <c r="D50" i="8"/>
  <c r="D50" i="12" s="1"/>
  <c r="E50" i="8"/>
  <c r="E50" i="12" s="1"/>
  <c r="F50" i="8"/>
  <c r="F50" i="12" s="1"/>
  <c r="F50" i="21" s="1"/>
  <c r="G50" i="8"/>
  <c r="G50" i="12" s="1"/>
  <c r="E48" i="22" s="1"/>
  <c r="B51" i="8"/>
  <c r="B51" i="12" s="1"/>
  <c r="C51" i="8"/>
  <c r="C51" i="12" s="1"/>
  <c r="C51" i="21" s="1"/>
  <c r="D51" i="8"/>
  <c r="D51" i="12" s="1"/>
  <c r="E51" i="8"/>
  <c r="E51" i="12" s="1"/>
  <c r="F51" i="8"/>
  <c r="F51" i="12" s="1"/>
  <c r="F51" i="21" s="1"/>
  <c r="G51" i="8"/>
  <c r="G51" i="12" s="1"/>
  <c r="E49" i="22" s="1"/>
  <c r="B52" i="8"/>
  <c r="B52" i="12" s="1"/>
  <c r="C52" i="8"/>
  <c r="C52" i="12" s="1"/>
  <c r="C52" i="21" s="1"/>
  <c r="D52" i="8"/>
  <c r="D52" i="12" s="1"/>
  <c r="E52" i="8"/>
  <c r="E52" i="12" s="1"/>
  <c r="F52" i="8"/>
  <c r="F52" i="12" s="1"/>
  <c r="F52" i="21" s="1"/>
  <c r="G52" i="8"/>
  <c r="G52" i="12" s="1"/>
  <c r="E50" i="22" s="1"/>
  <c r="B53" i="8"/>
  <c r="B53" i="12" s="1"/>
  <c r="C53" i="8"/>
  <c r="C53" i="12" s="1"/>
  <c r="C53" i="21" s="1"/>
  <c r="D53" i="8"/>
  <c r="D53" i="12" s="1"/>
  <c r="E53" i="8"/>
  <c r="E53" i="12" s="1"/>
  <c r="E53" i="21" s="1"/>
  <c r="F53" i="8"/>
  <c r="F53" i="12" s="1"/>
  <c r="F53" i="21" s="1"/>
  <c r="G53" i="8"/>
  <c r="G53" i="12" s="1"/>
  <c r="E51" i="22" s="1"/>
  <c r="B54" i="8"/>
  <c r="B54" i="12" s="1"/>
  <c r="C54" i="8"/>
  <c r="C54" i="12" s="1"/>
  <c r="C54" i="21" s="1"/>
  <c r="D54" i="8"/>
  <c r="D54" i="12" s="1"/>
  <c r="E54" i="8"/>
  <c r="E54" i="12" s="1"/>
  <c r="E54" i="21" s="1"/>
  <c r="F54" i="8"/>
  <c r="F54" i="12" s="1"/>
  <c r="F54" i="21" s="1"/>
  <c r="G54" i="8"/>
  <c r="G54" i="12" s="1"/>
  <c r="E52" i="22" s="1"/>
  <c r="B55" i="8"/>
  <c r="B55" i="12" s="1"/>
  <c r="C55" i="8"/>
  <c r="C55" i="12" s="1"/>
  <c r="C55" i="21" s="1"/>
  <c r="D55" i="8"/>
  <c r="D55" i="12" s="1"/>
  <c r="E55" i="8"/>
  <c r="E55" i="12" s="1"/>
  <c r="E55" i="21" s="1"/>
  <c r="F55" i="8"/>
  <c r="F55" i="12" s="1"/>
  <c r="F55" i="21" s="1"/>
  <c r="G55" i="8"/>
  <c r="G55" i="12" s="1"/>
  <c r="E53" i="22" s="1"/>
  <c r="B56" i="8"/>
  <c r="B56" i="12" s="1"/>
  <c r="C56" i="8"/>
  <c r="C56" i="12" s="1"/>
  <c r="C56" i="21" s="1"/>
  <c r="D56" i="8"/>
  <c r="D56" i="12" s="1"/>
  <c r="E56" i="8"/>
  <c r="E56" i="12" s="1"/>
  <c r="E56" i="21" s="1"/>
  <c r="F56" i="8"/>
  <c r="F56" i="12" s="1"/>
  <c r="F56" i="21" s="1"/>
  <c r="G56" i="8"/>
  <c r="G56" i="12" s="1"/>
  <c r="E54" i="22" s="1"/>
  <c r="B57" i="8"/>
  <c r="B57" i="12" s="1"/>
  <c r="C57" i="8"/>
  <c r="C57" i="12" s="1"/>
  <c r="C57" i="21" s="1"/>
  <c r="D57" i="8"/>
  <c r="D57" i="12" s="1"/>
  <c r="E57" i="8"/>
  <c r="E57" i="12" s="1"/>
  <c r="E57" i="21" s="1"/>
  <c r="F57" i="8"/>
  <c r="F57" i="12" s="1"/>
  <c r="F57" i="21" s="1"/>
  <c r="G57" i="8"/>
  <c r="G57" i="12" s="1"/>
  <c r="E55" i="22" s="1"/>
  <c r="B58" i="8"/>
  <c r="B58" i="12" s="1"/>
  <c r="C58" i="8"/>
  <c r="C58" i="12" s="1"/>
  <c r="C58" i="21" s="1"/>
  <c r="D58" i="8"/>
  <c r="D58" i="12" s="1"/>
  <c r="E58" i="8"/>
  <c r="E58" i="12" s="1"/>
  <c r="E58" i="21" s="1"/>
  <c r="F58" i="8"/>
  <c r="F58" i="12" s="1"/>
  <c r="F58" i="21" s="1"/>
  <c r="G58" i="8"/>
  <c r="G58" i="12" s="1"/>
  <c r="E56" i="22" s="1"/>
  <c r="B59" i="8"/>
  <c r="B59" i="12" s="1"/>
  <c r="C59" i="8"/>
  <c r="C59" i="12" s="1"/>
  <c r="C59" i="21" s="1"/>
  <c r="D59" i="8"/>
  <c r="D59" i="12" s="1"/>
  <c r="E59" i="8"/>
  <c r="E59" i="12" s="1"/>
  <c r="E59" i="21" s="1"/>
  <c r="F59" i="8"/>
  <c r="F59" i="12" s="1"/>
  <c r="F59" i="21" s="1"/>
  <c r="G59" i="8"/>
  <c r="G59" i="12" s="1"/>
  <c r="E57" i="22" s="1"/>
  <c r="B60" i="8"/>
  <c r="B60" i="12" s="1"/>
  <c r="C60" i="8"/>
  <c r="C60" i="12" s="1"/>
  <c r="C60" i="21" s="1"/>
  <c r="D60" i="8"/>
  <c r="D60" i="12" s="1"/>
  <c r="E60" i="8"/>
  <c r="E60" i="12" s="1"/>
  <c r="E60" i="21" s="1"/>
  <c r="F60" i="8"/>
  <c r="F60" i="12" s="1"/>
  <c r="F60" i="21" s="1"/>
  <c r="G60" i="8"/>
  <c r="G60" i="12" s="1"/>
  <c r="E58" i="22" s="1"/>
  <c r="B61" i="8"/>
  <c r="B61" i="12" s="1"/>
  <c r="C61" i="8"/>
  <c r="C61" i="12" s="1"/>
  <c r="C61" i="21" s="1"/>
  <c r="D61" i="8"/>
  <c r="D61" i="12" s="1"/>
  <c r="E61" i="8"/>
  <c r="E61" i="12" s="1"/>
  <c r="E61" i="21" s="1"/>
  <c r="F61" i="8"/>
  <c r="F61" i="12" s="1"/>
  <c r="F61" i="21" s="1"/>
  <c r="G61" i="8"/>
  <c r="G61" i="12" s="1"/>
  <c r="E59" i="22" s="1"/>
  <c r="B62" i="8"/>
  <c r="B62" i="12" s="1"/>
  <c r="C62" i="8"/>
  <c r="C62" i="12" s="1"/>
  <c r="C62" i="21" s="1"/>
  <c r="D62" i="8"/>
  <c r="D62" i="12" s="1"/>
  <c r="E62" i="8"/>
  <c r="E62" i="12" s="1"/>
  <c r="E62" i="21" s="1"/>
  <c r="F62" i="8"/>
  <c r="F62" i="12" s="1"/>
  <c r="F62" i="21" s="1"/>
  <c r="G62" i="8"/>
  <c r="G62" i="12" s="1"/>
  <c r="E60" i="22" s="1"/>
  <c r="B63" i="8"/>
  <c r="B63" i="12" s="1"/>
  <c r="C63" i="8"/>
  <c r="C63" i="12" s="1"/>
  <c r="C63" i="21" s="1"/>
  <c r="D63" i="8"/>
  <c r="D63" i="12" s="1"/>
  <c r="E63" i="8"/>
  <c r="E63" i="12" s="1"/>
  <c r="E63" i="21" s="1"/>
  <c r="F63" i="8"/>
  <c r="F63" i="12" s="1"/>
  <c r="F63" i="21" s="1"/>
  <c r="G63" i="8"/>
  <c r="G63" i="12" s="1"/>
  <c r="E61" i="22" s="1"/>
  <c r="B64" i="8"/>
  <c r="B64" i="12" s="1"/>
  <c r="C64" i="8"/>
  <c r="C64" i="12" s="1"/>
  <c r="C64" i="21" s="1"/>
  <c r="D64" i="8"/>
  <c r="D64" i="12" s="1"/>
  <c r="E64" i="8"/>
  <c r="E64" i="12" s="1"/>
  <c r="E64" i="21" s="1"/>
  <c r="F64" i="8"/>
  <c r="F64" i="12" s="1"/>
  <c r="F64" i="21" s="1"/>
  <c r="G64" i="8"/>
  <c r="G64" i="12" s="1"/>
  <c r="E62" i="22" s="1"/>
  <c r="B65" i="8"/>
  <c r="B65" i="12" s="1"/>
  <c r="C65" i="8"/>
  <c r="C65" i="12" s="1"/>
  <c r="C65" i="21" s="1"/>
  <c r="D65" i="8"/>
  <c r="D65" i="12" s="1"/>
  <c r="E65" i="8"/>
  <c r="E65" i="12" s="1"/>
  <c r="E65" i="21" s="1"/>
  <c r="F65" i="8"/>
  <c r="F65" i="12" s="1"/>
  <c r="F65" i="21" s="1"/>
  <c r="G65" i="8"/>
  <c r="G65" i="12" s="1"/>
  <c r="E63" i="22" s="1"/>
  <c r="B66" i="8"/>
  <c r="B66" i="12" s="1"/>
  <c r="C66" i="8"/>
  <c r="C66" i="12" s="1"/>
  <c r="C66" i="21" s="1"/>
  <c r="D66" i="8"/>
  <c r="D66" i="12" s="1"/>
  <c r="E66" i="8"/>
  <c r="E66" i="12" s="1"/>
  <c r="E66" i="21" s="1"/>
  <c r="F66" i="8"/>
  <c r="F66" i="12" s="1"/>
  <c r="F66" i="21" s="1"/>
  <c r="G66" i="8"/>
  <c r="G66" i="12" s="1"/>
  <c r="E64" i="22" s="1"/>
  <c r="B67" i="8"/>
  <c r="B67" i="12" s="1"/>
  <c r="C67" i="8"/>
  <c r="C67" i="12" s="1"/>
  <c r="C67" i="21" s="1"/>
  <c r="D67" i="8"/>
  <c r="D67" i="12" s="1"/>
  <c r="E67" i="8"/>
  <c r="E67" i="12" s="1"/>
  <c r="E67" i="21" s="1"/>
  <c r="F67" i="8"/>
  <c r="F67" i="12" s="1"/>
  <c r="F67" i="21" s="1"/>
  <c r="G67" i="8"/>
  <c r="G67" i="12" s="1"/>
  <c r="E65" i="22" s="1"/>
  <c r="B68" i="8"/>
  <c r="B68" i="12" s="1"/>
  <c r="C68" i="8"/>
  <c r="C68" i="12" s="1"/>
  <c r="C68" i="21" s="1"/>
  <c r="D68" i="8"/>
  <c r="D68" i="12" s="1"/>
  <c r="E68" i="8"/>
  <c r="E68" i="12" s="1"/>
  <c r="E68" i="21" s="1"/>
  <c r="F68" i="8"/>
  <c r="F68" i="12" s="1"/>
  <c r="F68" i="21" s="1"/>
  <c r="G68" i="8"/>
  <c r="G68" i="12" s="1"/>
  <c r="E66" i="22" s="1"/>
  <c r="B69" i="8"/>
  <c r="B69" i="12" s="1"/>
  <c r="C69" i="8"/>
  <c r="C69" i="12" s="1"/>
  <c r="C69" i="21" s="1"/>
  <c r="D69" i="8"/>
  <c r="D69" i="12" s="1"/>
  <c r="E69" i="8"/>
  <c r="E69" i="12" s="1"/>
  <c r="E69" i="21" s="1"/>
  <c r="F69" i="8"/>
  <c r="F69" i="12" s="1"/>
  <c r="F69" i="21" s="1"/>
  <c r="G69" i="8"/>
  <c r="G69" i="12" s="1"/>
  <c r="E67" i="22" s="1"/>
  <c r="B70" i="8"/>
  <c r="B70" i="12" s="1"/>
  <c r="C70" i="8"/>
  <c r="C70" i="12" s="1"/>
  <c r="C70" i="21" s="1"/>
  <c r="D70" i="8"/>
  <c r="D70" i="12" s="1"/>
  <c r="E70" i="8"/>
  <c r="E70" i="12" s="1"/>
  <c r="E70" i="21" s="1"/>
  <c r="F70" i="8"/>
  <c r="F70" i="12" s="1"/>
  <c r="F70" i="21" s="1"/>
  <c r="G70" i="8"/>
  <c r="G70" i="12" s="1"/>
  <c r="E68" i="22" s="1"/>
  <c r="B71" i="8"/>
  <c r="B71" i="12" s="1"/>
  <c r="C71" i="8"/>
  <c r="C71" i="12" s="1"/>
  <c r="C71" i="21" s="1"/>
  <c r="D71" i="8"/>
  <c r="D71" i="12" s="1"/>
  <c r="E71" i="8"/>
  <c r="E71" i="12" s="1"/>
  <c r="E71" i="21" s="1"/>
  <c r="F71" i="8"/>
  <c r="F71" i="12" s="1"/>
  <c r="F71" i="21" s="1"/>
  <c r="G71" i="8"/>
  <c r="G71" i="12" s="1"/>
  <c r="E69" i="22" s="1"/>
  <c r="B72" i="8"/>
  <c r="B72" i="12" s="1"/>
  <c r="C72" i="8"/>
  <c r="C72" i="12" s="1"/>
  <c r="C72" i="21" s="1"/>
  <c r="D72" i="8"/>
  <c r="D72" i="12" s="1"/>
  <c r="E72" i="8"/>
  <c r="E72" i="12" s="1"/>
  <c r="E72" i="21" s="1"/>
  <c r="F72" i="8"/>
  <c r="F72" i="12" s="1"/>
  <c r="F72" i="21" s="1"/>
  <c r="G72" i="8"/>
  <c r="G72" i="12" s="1"/>
  <c r="E70" i="22" s="1"/>
  <c r="B73" i="8"/>
  <c r="B73" i="12" s="1"/>
  <c r="C73" i="8"/>
  <c r="C73" i="12" s="1"/>
  <c r="C73" i="21" s="1"/>
  <c r="D73" i="8"/>
  <c r="D73" i="12" s="1"/>
  <c r="E73" i="8"/>
  <c r="E73" i="12" s="1"/>
  <c r="E73" i="21" s="1"/>
  <c r="F73" i="8"/>
  <c r="F73" i="12" s="1"/>
  <c r="F73" i="21" s="1"/>
  <c r="G73" i="8"/>
  <c r="G73" i="12" s="1"/>
  <c r="E71" i="22" s="1"/>
  <c r="B74" i="8"/>
  <c r="B74" i="12" s="1"/>
  <c r="C74" i="8"/>
  <c r="C74" i="12" s="1"/>
  <c r="C74" i="21" s="1"/>
  <c r="D74" i="8"/>
  <c r="D74" i="12" s="1"/>
  <c r="E74" i="8"/>
  <c r="E74" i="12" s="1"/>
  <c r="E74" i="21" s="1"/>
  <c r="F74" i="8"/>
  <c r="F74" i="12" s="1"/>
  <c r="F74" i="21" s="1"/>
  <c r="G74" i="8"/>
  <c r="G74" i="12" s="1"/>
  <c r="E72" i="22" s="1"/>
  <c r="B75" i="8"/>
  <c r="B75" i="12" s="1"/>
  <c r="C75" i="8"/>
  <c r="C75" i="12" s="1"/>
  <c r="C75" i="21" s="1"/>
  <c r="D75" i="8"/>
  <c r="D75" i="12" s="1"/>
  <c r="E75" i="8"/>
  <c r="E75" i="12" s="1"/>
  <c r="E75" i="21" s="1"/>
  <c r="F75" i="8"/>
  <c r="F75" i="12" s="1"/>
  <c r="F75" i="21" s="1"/>
  <c r="G75" i="8"/>
  <c r="G75" i="12" s="1"/>
  <c r="E73" i="22" s="1"/>
  <c r="B76" i="8"/>
  <c r="B76" i="12" s="1"/>
  <c r="C76" i="8"/>
  <c r="C76" i="12" s="1"/>
  <c r="C76" i="21" s="1"/>
  <c r="D76" i="8"/>
  <c r="D76" i="12" s="1"/>
  <c r="E76" i="8"/>
  <c r="E76" i="12" s="1"/>
  <c r="E76" i="21" s="1"/>
  <c r="F76" i="8"/>
  <c r="F76" i="12" s="1"/>
  <c r="F76" i="21" s="1"/>
  <c r="G76" i="8"/>
  <c r="G76" i="12" s="1"/>
  <c r="E74" i="22" s="1"/>
  <c r="B77" i="8"/>
  <c r="B77" i="12" s="1"/>
  <c r="C77" i="8"/>
  <c r="C77" i="12" s="1"/>
  <c r="C77" i="21" s="1"/>
  <c r="D77" i="8"/>
  <c r="D77" i="12" s="1"/>
  <c r="E77" i="8"/>
  <c r="E77" i="12" s="1"/>
  <c r="E77" i="21" s="1"/>
  <c r="F77" i="8"/>
  <c r="F77" i="12" s="1"/>
  <c r="F77" i="21" s="1"/>
  <c r="G77" i="8"/>
  <c r="G77" i="12" s="1"/>
  <c r="E75" i="22" s="1"/>
  <c r="B78" i="8"/>
  <c r="B78" i="12" s="1"/>
  <c r="C78" i="8"/>
  <c r="C78" i="12" s="1"/>
  <c r="C78" i="21" s="1"/>
  <c r="D78" i="8"/>
  <c r="D78" i="12" s="1"/>
  <c r="E78" i="8"/>
  <c r="E78" i="12" s="1"/>
  <c r="E78" i="21" s="1"/>
  <c r="F78" i="8"/>
  <c r="F78" i="12" s="1"/>
  <c r="F78" i="21" s="1"/>
  <c r="G78" i="8"/>
  <c r="G78" i="12" s="1"/>
  <c r="E76" i="22" s="1"/>
  <c r="B79" i="8"/>
  <c r="B79" i="12" s="1"/>
  <c r="C79" i="8"/>
  <c r="C79" i="12" s="1"/>
  <c r="C79" i="21" s="1"/>
  <c r="D79" i="8"/>
  <c r="D79" i="12" s="1"/>
  <c r="E79" i="8"/>
  <c r="E79" i="12" s="1"/>
  <c r="E79" i="21" s="1"/>
  <c r="F79" i="8"/>
  <c r="F79" i="12" s="1"/>
  <c r="F79" i="21" s="1"/>
  <c r="G79" i="8"/>
  <c r="G79" i="12" s="1"/>
  <c r="E77" i="22" s="1"/>
  <c r="B80" i="8"/>
  <c r="B80" i="12" s="1"/>
  <c r="C80" i="8"/>
  <c r="C80" i="12" s="1"/>
  <c r="C80" i="21" s="1"/>
  <c r="D80" i="8"/>
  <c r="D80" i="12" s="1"/>
  <c r="E80" i="8"/>
  <c r="E80" i="12" s="1"/>
  <c r="E80" i="21" s="1"/>
  <c r="F80" i="8"/>
  <c r="F80" i="12" s="1"/>
  <c r="F80" i="21" s="1"/>
  <c r="G80" i="8"/>
  <c r="G80" i="12" s="1"/>
  <c r="E78" i="22" s="1"/>
  <c r="B81" i="8"/>
  <c r="B81" i="12" s="1"/>
  <c r="C81" i="8"/>
  <c r="C81" i="12" s="1"/>
  <c r="C81" i="21" s="1"/>
  <c r="D81" i="8"/>
  <c r="D81" i="12" s="1"/>
  <c r="E81" i="8"/>
  <c r="E81" i="12" s="1"/>
  <c r="E81" i="21" s="1"/>
  <c r="F81" i="8"/>
  <c r="F81" i="12" s="1"/>
  <c r="F81" i="21" s="1"/>
  <c r="G81" i="8"/>
  <c r="G81" i="12" s="1"/>
  <c r="E79" i="22" s="1"/>
  <c r="B82" i="8"/>
  <c r="B82" i="12" s="1"/>
  <c r="C82" i="8"/>
  <c r="C82" i="12" s="1"/>
  <c r="C82" i="21" s="1"/>
  <c r="D82" i="8"/>
  <c r="D82" i="12" s="1"/>
  <c r="E82" i="8"/>
  <c r="E82" i="12" s="1"/>
  <c r="E82" i="21" s="1"/>
  <c r="F82" i="8"/>
  <c r="F82" i="12" s="1"/>
  <c r="F82" i="21" s="1"/>
  <c r="G82" i="8"/>
  <c r="G82" i="12" s="1"/>
  <c r="E80" i="22" s="1"/>
  <c r="B83" i="8"/>
  <c r="B83" i="12" s="1"/>
  <c r="C83" i="8"/>
  <c r="C83" i="12" s="1"/>
  <c r="C83" i="21" s="1"/>
  <c r="D83" i="8"/>
  <c r="D83" i="12" s="1"/>
  <c r="E83" i="8"/>
  <c r="E83" i="12" s="1"/>
  <c r="E83" i="21" s="1"/>
  <c r="F83" i="8"/>
  <c r="F83" i="12" s="1"/>
  <c r="F83" i="21" s="1"/>
  <c r="G83" i="8"/>
  <c r="G83" i="12" s="1"/>
  <c r="E81" i="22" s="1"/>
  <c r="B84" i="8"/>
  <c r="B84" i="12" s="1"/>
  <c r="C84" i="8"/>
  <c r="C84" i="12" s="1"/>
  <c r="C84" i="21" s="1"/>
  <c r="D84" i="8"/>
  <c r="D84" i="12" s="1"/>
  <c r="E84" i="8"/>
  <c r="E84" i="12" s="1"/>
  <c r="E84" i="21" s="1"/>
  <c r="F84" i="8"/>
  <c r="F84" i="12" s="1"/>
  <c r="F84" i="21" s="1"/>
  <c r="G84" i="8"/>
  <c r="G84" i="12" s="1"/>
  <c r="E82" i="22" s="1"/>
  <c r="B85" i="8"/>
  <c r="B85" i="12" s="1"/>
  <c r="C85" i="8"/>
  <c r="C85" i="12" s="1"/>
  <c r="C85" i="21" s="1"/>
  <c r="D85" i="8"/>
  <c r="D85" i="12" s="1"/>
  <c r="E85" i="8"/>
  <c r="E85" i="12" s="1"/>
  <c r="E85" i="21" s="1"/>
  <c r="F85" i="8"/>
  <c r="F85" i="12" s="1"/>
  <c r="F85" i="21" s="1"/>
  <c r="G85" i="8"/>
  <c r="G85" i="12" s="1"/>
  <c r="E83" i="22" s="1"/>
  <c r="B86" i="8"/>
  <c r="B86" i="12" s="1"/>
  <c r="C86" i="8"/>
  <c r="C86" i="12" s="1"/>
  <c r="C86" i="21" s="1"/>
  <c r="D86" i="8"/>
  <c r="D86" i="12" s="1"/>
  <c r="E86" i="8"/>
  <c r="E86" i="12" s="1"/>
  <c r="E86" i="21" s="1"/>
  <c r="F86" i="8"/>
  <c r="F86" i="12" s="1"/>
  <c r="F86" i="21" s="1"/>
  <c r="G86" i="8"/>
  <c r="G86" i="12" s="1"/>
  <c r="E84" i="22" s="1"/>
  <c r="B87" i="8"/>
  <c r="B87" i="12" s="1"/>
  <c r="C87" i="8"/>
  <c r="C87" i="12" s="1"/>
  <c r="C87" i="21" s="1"/>
  <c r="D87" i="8"/>
  <c r="D87" i="12" s="1"/>
  <c r="E87" i="8"/>
  <c r="E87" i="12" s="1"/>
  <c r="E87" i="21" s="1"/>
  <c r="F87" i="8"/>
  <c r="F87" i="12" s="1"/>
  <c r="F87" i="21" s="1"/>
  <c r="G87" i="8"/>
  <c r="G87" i="12" s="1"/>
  <c r="E85" i="22" s="1"/>
  <c r="B88" i="8"/>
  <c r="B88" i="12" s="1"/>
  <c r="C88" i="8"/>
  <c r="C88" i="12" s="1"/>
  <c r="C88" i="21" s="1"/>
  <c r="D88" i="8"/>
  <c r="D88" i="12" s="1"/>
  <c r="E88" i="8"/>
  <c r="E88" i="12" s="1"/>
  <c r="E88" i="21" s="1"/>
  <c r="F88" i="8"/>
  <c r="F88" i="12" s="1"/>
  <c r="F88" i="21" s="1"/>
  <c r="G88" i="8"/>
  <c r="G88" i="12" s="1"/>
  <c r="E86" i="22" s="1"/>
  <c r="B89" i="8"/>
  <c r="B89" i="12" s="1"/>
  <c r="C89" i="8"/>
  <c r="C89" i="12" s="1"/>
  <c r="C89" i="21" s="1"/>
  <c r="D89" i="8"/>
  <c r="D89" i="12" s="1"/>
  <c r="E89" i="8"/>
  <c r="E89" i="12" s="1"/>
  <c r="E89" i="21" s="1"/>
  <c r="F89" i="8"/>
  <c r="F89" i="12" s="1"/>
  <c r="F89" i="21" s="1"/>
  <c r="G89" i="8"/>
  <c r="G89" i="12" s="1"/>
  <c r="E87" i="22" s="1"/>
  <c r="B90" i="8"/>
  <c r="B90" i="12" s="1"/>
  <c r="C90" i="8"/>
  <c r="C90" i="12" s="1"/>
  <c r="C90" i="21" s="1"/>
  <c r="D90" i="8"/>
  <c r="D90" i="12" s="1"/>
  <c r="E90" i="8"/>
  <c r="E90" i="12" s="1"/>
  <c r="E90" i="21" s="1"/>
  <c r="F90" i="8"/>
  <c r="F90" i="12" s="1"/>
  <c r="F90" i="21" s="1"/>
  <c r="G90" i="8"/>
  <c r="G90" i="12" s="1"/>
  <c r="E88" i="22" s="1"/>
  <c r="B91" i="8"/>
  <c r="B91" i="12" s="1"/>
  <c r="C91" i="8"/>
  <c r="C91" i="12" s="1"/>
  <c r="C91" i="21" s="1"/>
  <c r="D91" i="8"/>
  <c r="D91" i="12" s="1"/>
  <c r="E91" i="8"/>
  <c r="E91" i="12" s="1"/>
  <c r="E91" i="21" s="1"/>
  <c r="F91" i="8"/>
  <c r="F91" i="12" s="1"/>
  <c r="F91" i="21" s="1"/>
  <c r="G91" i="8"/>
  <c r="G91" i="12" s="1"/>
  <c r="E89" i="22" s="1"/>
  <c r="B92" i="8"/>
  <c r="B92" i="12" s="1"/>
  <c r="C92" i="8"/>
  <c r="C92" i="12" s="1"/>
  <c r="C92" i="21" s="1"/>
  <c r="D92" i="8"/>
  <c r="D92" i="12" s="1"/>
  <c r="E92" i="8"/>
  <c r="E92" i="12" s="1"/>
  <c r="E92" i="21" s="1"/>
  <c r="F92" i="8"/>
  <c r="F92" i="12" s="1"/>
  <c r="F92" i="21" s="1"/>
  <c r="G92" i="8"/>
  <c r="G92" i="12" s="1"/>
  <c r="E90" i="22" s="1"/>
  <c r="B93" i="8"/>
  <c r="B93" i="12" s="1"/>
  <c r="C93" i="8"/>
  <c r="C93" i="12" s="1"/>
  <c r="C93" i="21" s="1"/>
  <c r="D93" i="8"/>
  <c r="D93" i="12" s="1"/>
  <c r="E93" i="8"/>
  <c r="E93" i="12" s="1"/>
  <c r="E93" i="21" s="1"/>
  <c r="F93" i="8"/>
  <c r="F93" i="12" s="1"/>
  <c r="F93" i="21" s="1"/>
  <c r="G93" i="8"/>
  <c r="G93" i="12" s="1"/>
  <c r="E91" i="22" s="1"/>
  <c r="B94" i="8"/>
  <c r="B94" i="12" s="1"/>
  <c r="C94" i="8"/>
  <c r="C94" i="12" s="1"/>
  <c r="C94" i="21" s="1"/>
  <c r="D94" i="8"/>
  <c r="D94" i="12" s="1"/>
  <c r="E94" i="8"/>
  <c r="E94" i="12" s="1"/>
  <c r="E94" i="21" s="1"/>
  <c r="F94" i="8"/>
  <c r="F94" i="12" s="1"/>
  <c r="F94" i="21" s="1"/>
  <c r="G94" i="8"/>
  <c r="G94" i="12" s="1"/>
  <c r="E92" i="22" s="1"/>
  <c r="B95" i="8"/>
  <c r="B95" i="12" s="1"/>
  <c r="C95" i="8"/>
  <c r="C95" i="12" s="1"/>
  <c r="C95" i="21" s="1"/>
  <c r="D95" i="8"/>
  <c r="D95" i="12" s="1"/>
  <c r="E95" i="8"/>
  <c r="E95" i="12" s="1"/>
  <c r="E95" i="21" s="1"/>
  <c r="F95" i="8"/>
  <c r="F95" i="12" s="1"/>
  <c r="F95" i="21" s="1"/>
  <c r="G95" i="8"/>
  <c r="G95" i="12" s="1"/>
  <c r="E93" i="22" s="1"/>
  <c r="B96" i="8"/>
  <c r="B96" i="12" s="1"/>
  <c r="C96" i="8"/>
  <c r="C96" i="12" s="1"/>
  <c r="C96" i="21" s="1"/>
  <c r="D96" i="8"/>
  <c r="D96" i="12" s="1"/>
  <c r="E96" i="8"/>
  <c r="E96" i="12" s="1"/>
  <c r="E96" i="21" s="1"/>
  <c r="F96" i="8"/>
  <c r="F96" i="12" s="1"/>
  <c r="F96" i="21" s="1"/>
  <c r="G96" i="8"/>
  <c r="G96" i="12" s="1"/>
  <c r="E94" i="22" s="1"/>
  <c r="B97" i="8"/>
  <c r="B97" i="12" s="1"/>
  <c r="C97" i="8"/>
  <c r="C97" i="12" s="1"/>
  <c r="C97" i="21" s="1"/>
  <c r="D97" i="8"/>
  <c r="D97" i="12" s="1"/>
  <c r="E97" i="8"/>
  <c r="E97" i="12" s="1"/>
  <c r="E97" i="21" s="1"/>
  <c r="F97" i="8"/>
  <c r="F97" i="12" s="1"/>
  <c r="F97" i="21" s="1"/>
  <c r="G97" i="8"/>
  <c r="G97" i="12" s="1"/>
  <c r="E95" i="22" s="1"/>
  <c r="B98" i="8"/>
  <c r="B98" i="12" s="1"/>
  <c r="C98" i="8"/>
  <c r="C98" i="12" s="1"/>
  <c r="C98" i="21" s="1"/>
  <c r="D98" i="8"/>
  <c r="D98" i="12" s="1"/>
  <c r="E98" i="8"/>
  <c r="E98" i="12" s="1"/>
  <c r="E98" i="21" s="1"/>
  <c r="F98" i="8"/>
  <c r="F98" i="12" s="1"/>
  <c r="F98" i="21" s="1"/>
  <c r="G98" i="8"/>
  <c r="G98" i="12" s="1"/>
  <c r="E96" i="22" s="1"/>
  <c r="B99" i="8"/>
  <c r="B99" i="12" s="1"/>
  <c r="C99" i="8"/>
  <c r="C99" i="12" s="1"/>
  <c r="C99" i="21" s="1"/>
  <c r="D99" i="8"/>
  <c r="D99" i="12" s="1"/>
  <c r="E99" i="8"/>
  <c r="E99" i="12" s="1"/>
  <c r="E99" i="21" s="1"/>
  <c r="F99" i="8"/>
  <c r="F99" i="12" s="1"/>
  <c r="F99" i="21" s="1"/>
  <c r="G99" i="8"/>
  <c r="G99" i="12" s="1"/>
  <c r="E97" i="22" s="1"/>
  <c r="B100" i="8"/>
  <c r="B100" i="12" s="1"/>
  <c r="C100" i="8"/>
  <c r="C100" i="12" s="1"/>
  <c r="C100" i="21" s="1"/>
  <c r="D100" i="8"/>
  <c r="D100" i="12" s="1"/>
  <c r="E100" i="8"/>
  <c r="E100" i="12" s="1"/>
  <c r="E100" i="21" s="1"/>
  <c r="F100" i="8"/>
  <c r="F100" i="12" s="1"/>
  <c r="F100" i="21" s="1"/>
  <c r="G100" i="8"/>
  <c r="G100" i="12" s="1"/>
  <c r="E98" i="22" s="1"/>
  <c r="B101" i="8"/>
  <c r="B101" i="12" s="1"/>
  <c r="C101" i="8"/>
  <c r="C101" i="12" s="1"/>
  <c r="C101" i="21" s="1"/>
  <c r="D101" i="8"/>
  <c r="D101" i="12" s="1"/>
  <c r="E101" i="8"/>
  <c r="E101" i="12" s="1"/>
  <c r="E101" i="21" s="1"/>
  <c r="F101" i="8"/>
  <c r="F101" i="12" s="1"/>
  <c r="F101" i="21" s="1"/>
  <c r="G101" i="8"/>
  <c r="G101" i="12" s="1"/>
  <c r="E99" i="22" s="1"/>
  <c r="B102" i="8"/>
  <c r="B102" i="12" s="1"/>
  <c r="C102" i="8"/>
  <c r="C102" i="12" s="1"/>
  <c r="C102" i="21" s="1"/>
  <c r="D102" i="8"/>
  <c r="D102" i="12" s="1"/>
  <c r="E102" i="8"/>
  <c r="E102" i="12" s="1"/>
  <c r="E102" i="21" s="1"/>
  <c r="F102" i="8"/>
  <c r="F102" i="12" s="1"/>
  <c r="F102" i="21" s="1"/>
  <c r="G102" i="8"/>
  <c r="G102" i="12" s="1"/>
  <c r="E100" i="22" s="1"/>
  <c r="B103" i="8"/>
  <c r="B103" i="12" s="1"/>
  <c r="C103" i="8"/>
  <c r="C103" i="12" s="1"/>
  <c r="C103" i="21" s="1"/>
  <c r="D103" i="8"/>
  <c r="D103" i="12" s="1"/>
  <c r="E103" i="8"/>
  <c r="E103" i="12" s="1"/>
  <c r="E103" i="21" s="1"/>
  <c r="F103" i="8"/>
  <c r="F103" i="12" s="1"/>
  <c r="F103" i="21" s="1"/>
  <c r="G103" i="8"/>
  <c r="G103" i="12" s="1"/>
  <c r="E101" i="22" s="1"/>
  <c r="B104" i="8"/>
  <c r="B104" i="12" s="1"/>
  <c r="C104" i="8"/>
  <c r="C104" i="12" s="1"/>
  <c r="C104" i="21" s="1"/>
  <c r="D104" i="8"/>
  <c r="D104" i="12" s="1"/>
  <c r="E104" i="8"/>
  <c r="E104" i="12" s="1"/>
  <c r="E104" i="21" s="1"/>
  <c r="F104" i="8"/>
  <c r="F104" i="12" s="1"/>
  <c r="F104" i="21" s="1"/>
  <c r="G104" i="8"/>
  <c r="G104" i="12" s="1"/>
  <c r="E102" i="22" s="1"/>
  <c r="B105" i="8"/>
  <c r="B105" i="12" s="1"/>
  <c r="C105" i="8"/>
  <c r="C105" i="12" s="1"/>
  <c r="C105" i="21" s="1"/>
  <c r="D105" i="8"/>
  <c r="D105" i="12" s="1"/>
  <c r="E105" i="8"/>
  <c r="E105" i="12" s="1"/>
  <c r="E105" i="21" s="1"/>
  <c r="F105" i="8"/>
  <c r="F105" i="12" s="1"/>
  <c r="F105" i="21" s="1"/>
  <c r="G105" i="8"/>
  <c r="G105" i="12" s="1"/>
  <c r="E103" i="22" s="1"/>
  <c r="B106" i="8"/>
  <c r="B106" i="12" s="1"/>
  <c r="C106" i="8"/>
  <c r="C106" i="12" s="1"/>
  <c r="C106" i="21" s="1"/>
  <c r="D106" i="8"/>
  <c r="D106" i="12" s="1"/>
  <c r="E106" i="8"/>
  <c r="E106" i="12" s="1"/>
  <c r="E106" i="21" s="1"/>
  <c r="F106" i="8"/>
  <c r="F106" i="12" s="1"/>
  <c r="F106" i="21" s="1"/>
  <c r="G106" i="8"/>
  <c r="G106" i="12" s="1"/>
  <c r="E104" i="22" s="1"/>
  <c r="B107" i="8"/>
  <c r="B107" i="12" s="1"/>
  <c r="C107" i="8"/>
  <c r="C107" i="12" s="1"/>
  <c r="C107" i="21" s="1"/>
  <c r="D107" i="8"/>
  <c r="D107" i="12" s="1"/>
  <c r="E107" i="8"/>
  <c r="E107" i="12" s="1"/>
  <c r="E107" i="21" s="1"/>
  <c r="F107" i="8"/>
  <c r="F107" i="12" s="1"/>
  <c r="F107" i="21" s="1"/>
  <c r="G107" i="8"/>
  <c r="G107" i="12" s="1"/>
  <c r="E105" i="22" s="1"/>
  <c r="B108" i="8"/>
  <c r="B108" i="12" s="1"/>
  <c r="C108" i="8"/>
  <c r="C108" i="12" s="1"/>
  <c r="C108" i="21" s="1"/>
  <c r="D108" i="8"/>
  <c r="D108" i="12" s="1"/>
  <c r="E108" i="8"/>
  <c r="E108" i="12" s="1"/>
  <c r="E108" i="21" s="1"/>
  <c r="F108" i="8"/>
  <c r="F108" i="12" s="1"/>
  <c r="F108" i="21" s="1"/>
  <c r="G108" i="8"/>
  <c r="G108" i="12" s="1"/>
  <c r="E106" i="22" s="1"/>
  <c r="B109" i="8"/>
  <c r="B109" i="12" s="1"/>
  <c r="C109" i="8"/>
  <c r="C109" i="12" s="1"/>
  <c r="C109" i="21" s="1"/>
  <c r="D109" i="8"/>
  <c r="D109" i="12" s="1"/>
  <c r="E109" i="8"/>
  <c r="E109" i="12" s="1"/>
  <c r="E109" i="21" s="1"/>
  <c r="F109" i="8"/>
  <c r="F109" i="12" s="1"/>
  <c r="F109" i="21" s="1"/>
  <c r="G109" i="8"/>
  <c r="G109" i="12" s="1"/>
  <c r="E107" i="22" s="1"/>
  <c r="B110" i="8"/>
  <c r="B110" i="12" s="1"/>
  <c r="C110" i="8"/>
  <c r="C110" i="12" s="1"/>
  <c r="C110" i="21" s="1"/>
  <c r="D110" i="8"/>
  <c r="D110" i="12" s="1"/>
  <c r="E110" i="8"/>
  <c r="E110" i="12" s="1"/>
  <c r="E110" i="21" s="1"/>
  <c r="F110" i="8"/>
  <c r="F110" i="12" s="1"/>
  <c r="F110" i="21" s="1"/>
  <c r="G110" i="8"/>
  <c r="G110" i="12" s="1"/>
  <c r="E108" i="22" s="1"/>
  <c r="B111" i="8"/>
  <c r="B111" i="12" s="1"/>
  <c r="C111" i="8"/>
  <c r="C111" i="12" s="1"/>
  <c r="C111" i="21" s="1"/>
  <c r="D111" i="8"/>
  <c r="D111" i="12" s="1"/>
  <c r="E111" i="8"/>
  <c r="E111" i="12" s="1"/>
  <c r="E111" i="21" s="1"/>
  <c r="F111" i="8"/>
  <c r="F111" i="12" s="1"/>
  <c r="F111" i="21" s="1"/>
  <c r="G111" i="8"/>
  <c r="G111" i="12" s="1"/>
  <c r="E109" i="22" s="1"/>
  <c r="B112" i="8"/>
  <c r="B112" i="12" s="1"/>
  <c r="C112" i="8"/>
  <c r="C112" i="12" s="1"/>
  <c r="C112" i="21" s="1"/>
  <c r="D112" i="8"/>
  <c r="D112" i="12" s="1"/>
  <c r="E112" i="8"/>
  <c r="E112" i="12" s="1"/>
  <c r="E112" i="21" s="1"/>
  <c r="F112" i="8"/>
  <c r="F112" i="12" s="1"/>
  <c r="F112" i="21" s="1"/>
  <c r="G112" i="8"/>
  <c r="G112" i="12" s="1"/>
  <c r="E110" i="22" s="1"/>
  <c r="B113" i="8"/>
  <c r="B113" i="12" s="1"/>
  <c r="C113" i="8"/>
  <c r="C113" i="12" s="1"/>
  <c r="C113" i="21" s="1"/>
  <c r="D113" i="8"/>
  <c r="D113" i="12" s="1"/>
  <c r="E113" i="8"/>
  <c r="E113" i="12" s="1"/>
  <c r="E113" i="21" s="1"/>
  <c r="F113" i="8"/>
  <c r="F113" i="12" s="1"/>
  <c r="F113" i="21" s="1"/>
  <c r="G113" i="8"/>
  <c r="G113" i="12" s="1"/>
  <c r="E111" i="22" s="1"/>
  <c r="B114" i="8"/>
  <c r="B114" i="12" s="1"/>
  <c r="C114" i="8"/>
  <c r="C114" i="12" s="1"/>
  <c r="C114" i="21" s="1"/>
  <c r="D114" i="8"/>
  <c r="D114" i="12" s="1"/>
  <c r="E114" i="8"/>
  <c r="E114" i="12" s="1"/>
  <c r="E114" i="21" s="1"/>
  <c r="F114" i="8"/>
  <c r="F114" i="12" s="1"/>
  <c r="F114" i="21" s="1"/>
  <c r="G114" i="8"/>
  <c r="G114" i="12" s="1"/>
  <c r="E112" i="22" s="1"/>
  <c r="B115" i="8"/>
  <c r="B115" i="12" s="1"/>
  <c r="C115" i="8"/>
  <c r="C115" i="12" s="1"/>
  <c r="C115" i="21" s="1"/>
  <c r="D115" i="8"/>
  <c r="D115" i="12" s="1"/>
  <c r="E115" i="8"/>
  <c r="E115" i="12" s="1"/>
  <c r="E115" i="21" s="1"/>
  <c r="F115" i="8"/>
  <c r="F115" i="12" s="1"/>
  <c r="F115" i="21" s="1"/>
  <c r="G115" i="8"/>
  <c r="G115" i="12" s="1"/>
  <c r="E113" i="22" s="1"/>
  <c r="B116" i="8"/>
  <c r="B116" i="12" s="1"/>
  <c r="C116" i="8"/>
  <c r="C116" i="12" s="1"/>
  <c r="C116" i="21" s="1"/>
  <c r="D116" i="8"/>
  <c r="D116" i="12" s="1"/>
  <c r="E116" i="8"/>
  <c r="E116" i="12" s="1"/>
  <c r="E116" i="21" s="1"/>
  <c r="F116" i="8"/>
  <c r="F116" i="12" s="1"/>
  <c r="F116" i="21" s="1"/>
  <c r="G116" i="8"/>
  <c r="G116" i="12" s="1"/>
  <c r="E114" i="22" s="1"/>
  <c r="B117" i="8"/>
  <c r="B117" i="12" s="1"/>
  <c r="C117" i="8"/>
  <c r="C117" i="12" s="1"/>
  <c r="C117" i="21" s="1"/>
  <c r="D117" i="8"/>
  <c r="D117" i="12" s="1"/>
  <c r="E117" i="8"/>
  <c r="E117" i="12" s="1"/>
  <c r="E117" i="21" s="1"/>
  <c r="F117" i="8"/>
  <c r="F117" i="12" s="1"/>
  <c r="F117" i="21" s="1"/>
  <c r="G117" i="8"/>
  <c r="G117" i="12" s="1"/>
  <c r="E115" i="22" s="1"/>
  <c r="B118" i="8"/>
  <c r="B118" i="12" s="1"/>
  <c r="C118" i="8"/>
  <c r="C118" i="12" s="1"/>
  <c r="C118" i="21" s="1"/>
  <c r="D118" i="8"/>
  <c r="D118" i="12" s="1"/>
  <c r="E118" i="8"/>
  <c r="E118" i="12" s="1"/>
  <c r="E118" i="21" s="1"/>
  <c r="F118" i="8"/>
  <c r="F118" i="12" s="1"/>
  <c r="F118" i="21" s="1"/>
  <c r="G118" i="8"/>
  <c r="G118" i="12" s="1"/>
  <c r="E116" i="22" s="1"/>
  <c r="B119" i="8"/>
  <c r="B119" i="12" s="1"/>
  <c r="C119" i="8"/>
  <c r="C119" i="12" s="1"/>
  <c r="C119" i="21" s="1"/>
  <c r="D119" i="8"/>
  <c r="D119" i="12" s="1"/>
  <c r="E119" i="8"/>
  <c r="E119" i="12" s="1"/>
  <c r="E119" i="21" s="1"/>
  <c r="F119" i="8"/>
  <c r="F119" i="12" s="1"/>
  <c r="F119" i="21" s="1"/>
  <c r="G119" i="8"/>
  <c r="G119" i="12" s="1"/>
  <c r="E117" i="22" s="1"/>
  <c r="B120" i="8"/>
  <c r="B120" i="12" s="1"/>
  <c r="C120" i="8"/>
  <c r="C120" i="12" s="1"/>
  <c r="C120" i="21" s="1"/>
  <c r="D120" i="8"/>
  <c r="D120" i="12" s="1"/>
  <c r="E120" i="8"/>
  <c r="E120" i="12" s="1"/>
  <c r="E120" i="21" s="1"/>
  <c r="F120" i="8"/>
  <c r="F120" i="12" s="1"/>
  <c r="F120" i="21" s="1"/>
  <c r="G120" i="8"/>
  <c r="G120" i="12" s="1"/>
  <c r="E118" i="22" s="1"/>
  <c r="B121" i="8"/>
  <c r="B121" i="12" s="1"/>
  <c r="C121" i="8"/>
  <c r="C121" i="12" s="1"/>
  <c r="C121" i="21" s="1"/>
  <c r="D121" i="8"/>
  <c r="D121" i="12" s="1"/>
  <c r="E121" i="8"/>
  <c r="E121" i="12" s="1"/>
  <c r="E121" i="21" s="1"/>
  <c r="F121" i="8"/>
  <c r="F121" i="12" s="1"/>
  <c r="F121" i="21" s="1"/>
  <c r="G121" i="8"/>
  <c r="G121" i="12" s="1"/>
  <c r="E119" i="22" s="1"/>
  <c r="B122" i="8"/>
  <c r="B122" i="12" s="1"/>
  <c r="C122" i="8"/>
  <c r="C122" i="12" s="1"/>
  <c r="C122" i="21" s="1"/>
  <c r="D122" i="8"/>
  <c r="D122" i="12" s="1"/>
  <c r="E122" i="8"/>
  <c r="E122" i="12" s="1"/>
  <c r="E122" i="21" s="1"/>
  <c r="F122" i="8"/>
  <c r="F122" i="12" s="1"/>
  <c r="F122" i="21" s="1"/>
  <c r="G122" i="8"/>
  <c r="G122" i="12" s="1"/>
  <c r="E120" i="22" s="1"/>
  <c r="B123" i="8"/>
  <c r="B123" i="12" s="1"/>
  <c r="C123" i="8"/>
  <c r="C123" i="12" s="1"/>
  <c r="C123" i="21" s="1"/>
  <c r="D123" i="8"/>
  <c r="D123" i="12" s="1"/>
  <c r="E123" i="8"/>
  <c r="E123" i="12" s="1"/>
  <c r="E123" i="21" s="1"/>
  <c r="F123" i="8"/>
  <c r="F123" i="12" s="1"/>
  <c r="F123" i="21" s="1"/>
  <c r="G123" i="8"/>
  <c r="G123" i="12" s="1"/>
  <c r="E121" i="22" s="1"/>
  <c r="B124" i="8"/>
  <c r="B124" i="12" s="1"/>
  <c r="C124" i="8"/>
  <c r="C124" i="12" s="1"/>
  <c r="C124" i="21" s="1"/>
  <c r="D124" i="8"/>
  <c r="D124" i="12" s="1"/>
  <c r="E124" i="8"/>
  <c r="E124" i="12" s="1"/>
  <c r="E124" i="21" s="1"/>
  <c r="F124" i="8"/>
  <c r="F124" i="12" s="1"/>
  <c r="F124" i="21" s="1"/>
  <c r="G124" i="8"/>
  <c r="G124" i="12" s="1"/>
  <c r="E122" i="22" s="1"/>
  <c r="B125" i="8"/>
  <c r="B125" i="12" s="1"/>
  <c r="C125" i="8"/>
  <c r="C125" i="12" s="1"/>
  <c r="C125" i="21" s="1"/>
  <c r="D125" i="8"/>
  <c r="D125" i="12" s="1"/>
  <c r="E125" i="8"/>
  <c r="E125" i="12" s="1"/>
  <c r="E125" i="21" s="1"/>
  <c r="F125" i="8"/>
  <c r="F125" i="12" s="1"/>
  <c r="F125" i="21" s="1"/>
  <c r="G125" i="8"/>
  <c r="G125" i="12" s="1"/>
  <c r="E123" i="22" s="1"/>
  <c r="B126" i="8"/>
  <c r="B126" i="12" s="1"/>
  <c r="C126" i="8"/>
  <c r="C126" i="12" s="1"/>
  <c r="C126" i="21" s="1"/>
  <c r="D126" i="8"/>
  <c r="D126" i="12" s="1"/>
  <c r="E126" i="8"/>
  <c r="E126" i="12" s="1"/>
  <c r="E126" i="21" s="1"/>
  <c r="F126" i="8"/>
  <c r="F126" i="12" s="1"/>
  <c r="F126" i="21" s="1"/>
  <c r="G126" i="8"/>
  <c r="G126" i="12" s="1"/>
  <c r="E124" i="22" s="1"/>
  <c r="B127" i="8"/>
  <c r="B127" i="12" s="1"/>
  <c r="C127" i="8"/>
  <c r="C127" i="12" s="1"/>
  <c r="C127" i="21" s="1"/>
  <c r="D127" i="8"/>
  <c r="D127" i="12" s="1"/>
  <c r="E127" i="8"/>
  <c r="E127" i="12" s="1"/>
  <c r="E127" i="21" s="1"/>
  <c r="F127" i="8"/>
  <c r="F127" i="12" s="1"/>
  <c r="F127" i="21" s="1"/>
  <c r="G127" i="8"/>
  <c r="G127" i="12" s="1"/>
  <c r="E125" i="22" s="1"/>
  <c r="B128" i="8"/>
  <c r="B128" i="12" s="1"/>
  <c r="C128" i="8"/>
  <c r="C128" i="12" s="1"/>
  <c r="C128" i="21" s="1"/>
  <c r="D128" i="8"/>
  <c r="D128" i="12" s="1"/>
  <c r="E128" i="8"/>
  <c r="E128" i="12" s="1"/>
  <c r="E128" i="21" s="1"/>
  <c r="F128" i="8"/>
  <c r="F128" i="12" s="1"/>
  <c r="F128" i="21" s="1"/>
  <c r="G128" i="8"/>
  <c r="G128" i="12" s="1"/>
  <c r="E126" i="22" s="1"/>
  <c r="B129" i="8"/>
  <c r="B129" i="12" s="1"/>
  <c r="C129" i="8"/>
  <c r="C129" i="12" s="1"/>
  <c r="C129" i="21" s="1"/>
  <c r="D129" i="8"/>
  <c r="D129" i="12" s="1"/>
  <c r="E129" i="8"/>
  <c r="E129" i="12" s="1"/>
  <c r="E129" i="21" s="1"/>
  <c r="F129" i="8"/>
  <c r="F129" i="12" s="1"/>
  <c r="F129" i="21" s="1"/>
  <c r="G129" i="8"/>
  <c r="G129" i="12" s="1"/>
  <c r="E127" i="22" s="1"/>
  <c r="B130" i="8"/>
  <c r="B130" i="12" s="1"/>
  <c r="C130" i="8"/>
  <c r="C130" i="12" s="1"/>
  <c r="C130" i="21" s="1"/>
  <c r="D130" i="8"/>
  <c r="D130" i="12" s="1"/>
  <c r="E130" i="8"/>
  <c r="E130" i="12" s="1"/>
  <c r="E130" i="21" s="1"/>
  <c r="F130" i="8"/>
  <c r="F130" i="12" s="1"/>
  <c r="F130" i="21" s="1"/>
  <c r="G130" i="8"/>
  <c r="G130" i="12" s="1"/>
  <c r="E128" i="22" s="1"/>
  <c r="B131" i="8"/>
  <c r="B131" i="12" s="1"/>
  <c r="C131" i="8"/>
  <c r="C131" i="12" s="1"/>
  <c r="C131" i="21" s="1"/>
  <c r="D131" i="8"/>
  <c r="D131" i="12" s="1"/>
  <c r="E131" i="8"/>
  <c r="E131" i="12" s="1"/>
  <c r="E131" i="21" s="1"/>
  <c r="F131" i="8"/>
  <c r="F131" i="12" s="1"/>
  <c r="F131" i="21" s="1"/>
  <c r="G131" i="8"/>
  <c r="G131" i="12" s="1"/>
  <c r="E129" i="22" s="1"/>
  <c r="B132" i="8"/>
  <c r="B132" i="12" s="1"/>
  <c r="C132" i="8"/>
  <c r="C132" i="12" s="1"/>
  <c r="C132" i="21" s="1"/>
  <c r="D132" i="8"/>
  <c r="D132" i="12" s="1"/>
  <c r="E132" i="8"/>
  <c r="E132" i="12" s="1"/>
  <c r="E132" i="21" s="1"/>
  <c r="F132" i="8"/>
  <c r="F132" i="12" s="1"/>
  <c r="F132" i="21" s="1"/>
  <c r="G132" i="8"/>
  <c r="G132" i="12" s="1"/>
  <c r="E130" i="22" s="1"/>
  <c r="B133" i="8"/>
  <c r="B133" i="12" s="1"/>
  <c r="C133" i="8"/>
  <c r="C133" i="12" s="1"/>
  <c r="C133" i="21" s="1"/>
  <c r="D133" i="8"/>
  <c r="D133" i="12" s="1"/>
  <c r="E133" i="8"/>
  <c r="E133" i="12" s="1"/>
  <c r="E133" i="21" s="1"/>
  <c r="F133" i="8"/>
  <c r="F133" i="12" s="1"/>
  <c r="F133" i="21" s="1"/>
  <c r="G133" i="8"/>
  <c r="G133" i="12" s="1"/>
  <c r="E131" i="22" s="1"/>
  <c r="B134" i="8"/>
  <c r="B134" i="12" s="1"/>
  <c r="C134" i="8"/>
  <c r="C134" i="12" s="1"/>
  <c r="C134" i="21" s="1"/>
  <c r="D134" i="8"/>
  <c r="D134" i="12" s="1"/>
  <c r="E134" i="8"/>
  <c r="E134" i="12" s="1"/>
  <c r="E134" i="21" s="1"/>
  <c r="F134" i="8"/>
  <c r="F134" i="12" s="1"/>
  <c r="F134" i="21" s="1"/>
  <c r="G134" i="8"/>
  <c r="G134" i="12" s="1"/>
  <c r="E132" i="22" s="1"/>
  <c r="B135" i="8"/>
  <c r="B135" i="12" s="1"/>
  <c r="C135" i="8"/>
  <c r="C135" i="12" s="1"/>
  <c r="C135" i="21" s="1"/>
  <c r="D135" i="8"/>
  <c r="D135" i="12" s="1"/>
  <c r="E135" i="8"/>
  <c r="E135" i="12" s="1"/>
  <c r="E135" i="21" s="1"/>
  <c r="F135" i="8"/>
  <c r="F135" i="12" s="1"/>
  <c r="F135" i="21" s="1"/>
  <c r="G135" i="8"/>
  <c r="G135" i="12" s="1"/>
  <c r="E133" i="22" s="1"/>
  <c r="B136" i="8"/>
  <c r="B136" i="12" s="1"/>
  <c r="C136" i="8"/>
  <c r="C136" i="12" s="1"/>
  <c r="C136" i="21" s="1"/>
  <c r="D136" i="8"/>
  <c r="D136" i="12" s="1"/>
  <c r="E136" i="8"/>
  <c r="E136" i="12" s="1"/>
  <c r="E136" i="21" s="1"/>
  <c r="F136" i="8"/>
  <c r="F136" i="12" s="1"/>
  <c r="F136" i="21" s="1"/>
  <c r="G136" i="8"/>
  <c r="G136" i="12" s="1"/>
  <c r="E134" i="22" s="1"/>
  <c r="B137" i="8"/>
  <c r="B137" i="12" s="1"/>
  <c r="C137" i="8"/>
  <c r="C137" i="12" s="1"/>
  <c r="C137" i="21" s="1"/>
  <c r="D137" i="8"/>
  <c r="D137" i="12" s="1"/>
  <c r="E137" i="8"/>
  <c r="E137" i="12" s="1"/>
  <c r="E137" i="21" s="1"/>
  <c r="F137" i="8"/>
  <c r="F137" i="12" s="1"/>
  <c r="F137" i="21" s="1"/>
  <c r="G137" i="8"/>
  <c r="G137" i="12" s="1"/>
  <c r="E135" i="22" s="1"/>
  <c r="B138" i="8"/>
  <c r="B138" i="12" s="1"/>
  <c r="C138" i="8"/>
  <c r="C138" i="12" s="1"/>
  <c r="C138" i="21" s="1"/>
  <c r="D138" i="8"/>
  <c r="D138" i="12" s="1"/>
  <c r="E138" i="8"/>
  <c r="E138" i="12" s="1"/>
  <c r="E138" i="21" s="1"/>
  <c r="F138" i="8"/>
  <c r="F138" i="12" s="1"/>
  <c r="F138" i="21" s="1"/>
  <c r="G138" i="8"/>
  <c r="G138" i="12" s="1"/>
  <c r="E136" i="22" s="1"/>
  <c r="B139" i="8"/>
  <c r="B139" i="12" s="1"/>
  <c r="C139" i="8"/>
  <c r="C139" i="12" s="1"/>
  <c r="C139" i="21" s="1"/>
  <c r="D139" i="8"/>
  <c r="D139" i="12" s="1"/>
  <c r="E139" i="8"/>
  <c r="E139" i="12" s="1"/>
  <c r="E139" i="21" s="1"/>
  <c r="F139" i="8"/>
  <c r="F139" i="12" s="1"/>
  <c r="F139" i="21" s="1"/>
  <c r="G139" i="8"/>
  <c r="G139" i="12" s="1"/>
  <c r="E137" i="22" s="1"/>
  <c r="B140" i="8"/>
  <c r="B140" i="12" s="1"/>
  <c r="C140" i="8"/>
  <c r="C140" i="12" s="1"/>
  <c r="C140" i="21" s="1"/>
  <c r="D140" i="8"/>
  <c r="D140" i="12" s="1"/>
  <c r="E140" i="8"/>
  <c r="E140" i="12" s="1"/>
  <c r="E140" i="21" s="1"/>
  <c r="F140" i="8"/>
  <c r="F140" i="12" s="1"/>
  <c r="F140" i="21" s="1"/>
  <c r="G140" i="8"/>
  <c r="G140" i="12" s="1"/>
  <c r="E138" i="22" s="1"/>
  <c r="B141" i="8"/>
  <c r="B141" i="12" s="1"/>
  <c r="C141" i="8"/>
  <c r="C141" i="12" s="1"/>
  <c r="C141" i="21" s="1"/>
  <c r="D141" i="8"/>
  <c r="D141" i="12" s="1"/>
  <c r="E141" i="8"/>
  <c r="E141" i="12" s="1"/>
  <c r="E141" i="21" s="1"/>
  <c r="F141" i="8"/>
  <c r="F141" i="12" s="1"/>
  <c r="F141" i="21" s="1"/>
  <c r="G141" i="8"/>
  <c r="G141" i="12" s="1"/>
  <c r="E139" i="22" s="1"/>
  <c r="B142" i="8"/>
  <c r="B142" i="12" s="1"/>
  <c r="C142" i="8"/>
  <c r="C142" i="12" s="1"/>
  <c r="C142" i="21" s="1"/>
  <c r="D142" i="8"/>
  <c r="D142" i="12" s="1"/>
  <c r="E142" i="8"/>
  <c r="E142" i="12" s="1"/>
  <c r="E142" i="21" s="1"/>
  <c r="F142" i="8"/>
  <c r="F142" i="12" s="1"/>
  <c r="F142" i="21" s="1"/>
  <c r="G142" i="8"/>
  <c r="G142" i="12" s="1"/>
  <c r="E140" i="22" s="1"/>
  <c r="B143" i="8"/>
  <c r="B143" i="12" s="1"/>
  <c r="C143" i="8"/>
  <c r="C143" i="12" s="1"/>
  <c r="C143" i="21" s="1"/>
  <c r="D143" i="8"/>
  <c r="D143" i="12" s="1"/>
  <c r="E143" i="8"/>
  <c r="E143" i="12" s="1"/>
  <c r="E143" i="21" s="1"/>
  <c r="F143" i="8"/>
  <c r="F143" i="12" s="1"/>
  <c r="F143" i="21" s="1"/>
  <c r="G143" i="8"/>
  <c r="G143" i="12" s="1"/>
  <c r="E141" i="22" s="1"/>
  <c r="B144" i="8"/>
  <c r="B144" i="12" s="1"/>
  <c r="C144" i="8"/>
  <c r="C144" i="12" s="1"/>
  <c r="C144" i="21" s="1"/>
  <c r="D144" i="8"/>
  <c r="D144" i="12" s="1"/>
  <c r="E144" i="8"/>
  <c r="E144" i="12" s="1"/>
  <c r="E144" i="21" s="1"/>
  <c r="F144" i="8"/>
  <c r="F144" i="12" s="1"/>
  <c r="F144" i="21" s="1"/>
  <c r="G144" i="8"/>
  <c r="G144" i="12" s="1"/>
  <c r="E142" i="22" s="1"/>
  <c r="B145" i="8"/>
  <c r="B145" i="12" s="1"/>
  <c r="C145" i="8"/>
  <c r="C145" i="12" s="1"/>
  <c r="C145" i="21" s="1"/>
  <c r="D145" i="8"/>
  <c r="D145" i="12" s="1"/>
  <c r="E145" i="8"/>
  <c r="E145" i="12" s="1"/>
  <c r="E145" i="21" s="1"/>
  <c r="F145" i="8"/>
  <c r="F145" i="12" s="1"/>
  <c r="F145" i="21" s="1"/>
  <c r="G145" i="8"/>
  <c r="G145" i="12" s="1"/>
  <c r="E143" i="22" s="1"/>
  <c r="B146" i="8"/>
  <c r="B146" i="12" s="1"/>
  <c r="C146" i="8"/>
  <c r="C146" i="12" s="1"/>
  <c r="C146" i="21" s="1"/>
  <c r="D146" i="8"/>
  <c r="D146" i="12" s="1"/>
  <c r="E146" i="8"/>
  <c r="E146" i="12" s="1"/>
  <c r="E146" i="21" s="1"/>
  <c r="F146" i="8"/>
  <c r="F146" i="12" s="1"/>
  <c r="F146" i="21" s="1"/>
  <c r="G146" i="8"/>
  <c r="G146" i="12" s="1"/>
  <c r="E144" i="22" s="1"/>
  <c r="B147" i="8"/>
  <c r="B147" i="12" s="1"/>
  <c r="C147" i="8"/>
  <c r="C147" i="12" s="1"/>
  <c r="C147" i="21" s="1"/>
  <c r="D147" i="8"/>
  <c r="D147" i="12" s="1"/>
  <c r="E147" i="8"/>
  <c r="E147" i="12" s="1"/>
  <c r="E147" i="21" s="1"/>
  <c r="F147" i="8"/>
  <c r="F147" i="12" s="1"/>
  <c r="F147" i="21" s="1"/>
  <c r="G147" i="8"/>
  <c r="G147" i="12" s="1"/>
  <c r="E145" i="22" s="1"/>
  <c r="B148" i="8"/>
  <c r="B148" i="12" s="1"/>
  <c r="C148" i="8"/>
  <c r="C148" i="12" s="1"/>
  <c r="C148" i="21" s="1"/>
  <c r="D148" i="8"/>
  <c r="D148" i="12" s="1"/>
  <c r="E148" i="8"/>
  <c r="E148" i="12" s="1"/>
  <c r="E148" i="21" s="1"/>
  <c r="F148" i="8"/>
  <c r="F148" i="12" s="1"/>
  <c r="F148" i="21" s="1"/>
  <c r="G148" i="8"/>
  <c r="G148" i="12" s="1"/>
  <c r="E146" i="22" s="1"/>
  <c r="B149" i="8"/>
  <c r="B149" i="12" s="1"/>
  <c r="C149" i="8"/>
  <c r="C149" i="12" s="1"/>
  <c r="C149" i="21" s="1"/>
  <c r="D149" i="8"/>
  <c r="D149" i="12" s="1"/>
  <c r="E149" i="8"/>
  <c r="E149" i="12" s="1"/>
  <c r="E149" i="21" s="1"/>
  <c r="F149" i="8"/>
  <c r="F149" i="12" s="1"/>
  <c r="F149" i="21" s="1"/>
  <c r="G149" i="8"/>
  <c r="G149" i="12" s="1"/>
  <c r="E147" i="22" s="1"/>
  <c r="B150" i="8"/>
  <c r="B150" i="12" s="1"/>
  <c r="C150" i="8"/>
  <c r="C150" i="12" s="1"/>
  <c r="C150" i="21" s="1"/>
  <c r="D150" i="8"/>
  <c r="D150" i="12" s="1"/>
  <c r="E150" i="8"/>
  <c r="E150" i="12" s="1"/>
  <c r="E150" i="21" s="1"/>
  <c r="F150" i="8"/>
  <c r="F150" i="12" s="1"/>
  <c r="F150" i="21" s="1"/>
  <c r="G150" i="8"/>
  <c r="G150" i="12" s="1"/>
  <c r="E148" i="22" s="1"/>
  <c r="B151" i="8"/>
  <c r="B151" i="12" s="1"/>
  <c r="C151" i="8"/>
  <c r="C151" i="12" s="1"/>
  <c r="C151" i="21" s="1"/>
  <c r="D151" i="8"/>
  <c r="D151" i="12" s="1"/>
  <c r="E151" i="8"/>
  <c r="E151" i="12" s="1"/>
  <c r="E151" i="21" s="1"/>
  <c r="F151" i="8"/>
  <c r="F151" i="12" s="1"/>
  <c r="F151" i="21" s="1"/>
  <c r="G151" i="8"/>
  <c r="G151" i="12" s="1"/>
  <c r="E149" i="22" s="1"/>
  <c r="B152" i="8"/>
  <c r="B152" i="12" s="1"/>
  <c r="C152" i="8"/>
  <c r="C152" i="12" s="1"/>
  <c r="C152" i="21" s="1"/>
  <c r="D152" i="8"/>
  <c r="D152" i="12" s="1"/>
  <c r="E152" i="8"/>
  <c r="E152" i="12" s="1"/>
  <c r="E152" i="21" s="1"/>
  <c r="F152" i="8"/>
  <c r="F152" i="12" s="1"/>
  <c r="F152" i="21" s="1"/>
  <c r="G152" i="8"/>
  <c r="G152" i="12" s="1"/>
  <c r="E150" i="22" s="1"/>
  <c r="B153" i="8"/>
  <c r="B153" i="12" s="1"/>
  <c r="C153" i="8"/>
  <c r="C153" i="12" s="1"/>
  <c r="C153" i="21" s="1"/>
  <c r="D153" i="8"/>
  <c r="D153" i="12" s="1"/>
  <c r="E153" i="8"/>
  <c r="E153" i="12" s="1"/>
  <c r="E153" i="21" s="1"/>
  <c r="F153" i="8"/>
  <c r="F153" i="12" s="1"/>
  <c r="F153" i="21" s="1"/>
  <c r="G153" i="8"/>
  <c r="G153" i="12" s="1"/>
  <c r="E151" i="22" s="1"/>
  <c r="B154" i="8"/>
  <c r="B154" i="12" s="1"/>
  <c r="C154" i="8"/>
  <c r="C154" i="12" s="1"/>
  <c r="C154" i="21" s="1"/>
  <c r="D154" i="8"/>
  <c r="D154" i="12" s="1"/>
  <c r="E154" i="8"/>
  <c r="E154" i="12" s="1"/>
  <c r="E154" i="21" s="1"/>
  <c r="F154" i="8"/>
  <c r="F154" i="12" s="1"/>
  <c r="F154" i="21" s="1"/>
  <c r="G154" i="8"/>
  <c r="G154" i="12" s="1"/>
  <c r="E152" i="22" s="1"/>
  <c r="B155" i="8"/>
  <c r="B155" i="12" s="1"/>
  <c r="C155" i="8"/>
  <c r="C155" i="12" s="1"/>
  <c r="C155" i="21" s="1"/>
  <c r="D155" i="8"/>
  <c r="D155" i="12" s="1"/>
  <c r="E155" i="8"/>
  <c r="E155" i="12" s="1"/>
  <c r="E155" i="21" s="1"/>
  <c r="F155" i="8"/>
  <c r="F155" i="12" s="1"/>
  <c r="F155" i="21" s="1"/>
  <c r="G155" i="8"/>
  <c r="G155" i="12" s="1"/>
  <c r="E153" i="22" s="1"/>
  <c r="B156" i="8"/>
  <c r="B156" i="12" s="1"/>
  <c r="C156" i="8"/>
  <c r="C156" i="12" s="1"/>
  <c r="C156" i="21" s="1"/>
  <c r="D156" i="8"/>
  <c r="D156" i="12" s="1"/>
  <c r="E156" i="8"/>
  <c r="E156" i="12" s="1"/>
  <c r="E156" i="21" s="1"/>
  <c r="F156" i="8"/>
  <c r="F156" i="12" s="1"/>
  <c r="F156" i="21" s="1"/>
  <c r="G156" i="8"/>
  <c r="G156" i="12" s="1"/>
  <c r="E154" i="22" s="1"/>
  <c r="B157" i="8"/>
  <c r="B157" i="12" s="1"/>
  <c r="C157" i="8"/>
  <c r="C157" i="12" s="1"/>
  <c r="C157" i="21" s="1"/>
  <c r="D157" i="8"/>
  <c r="D157" i="12" s="1"/>
  <c r="E157" i="8"/>
  <c r="E157" i="12" s="1"/>
  <c r="E157" i="21" s="1"/>
  <c r="F157" i="8"/>
  <c r="F157" i="12" s="1"/>
  <c r="F157" i="21" s="1"/>
  <c r="G157" i="8"/>
  <c r="G157" i="12" s="1"/>
  <c r="E155" i="22" s="1"/>
  <c r="B158" i="8"/>
  <c r="B158" i="12" s="1"/>
  <c r="C158" i="8"/>
  <c r="C158" i="12" s="1"/>
  <c r="C158" i="21" s="1"/>
  <c r="D158" i="8"/>
  <c r="D158" i="12" s="1"/>
  <c r="E158" i="8"/>
  <c r="E158" i="12" s="1"/>
  <c r="E158" i="21" s="1"/>
  <c r="F158" i="8"/>
  <c r="F158" i="12" s="1"/>
  <c r="F158" i="21" s="1"/>
  <c r="G158" i="8"/>
  <c r="G158" i="12" s="1"/>
  <c r="E156" i="22" s="1"/>
  <c r="B159" i="8"/>
  <c r="B159" i="12" s="1"/>
  <c r="C159" i="8"/>
  <c r="C159" i="12" s="1"/>
  <c r="C159" i="21" s="1"/>
  <c r="D159" i="8"/>
  <c r="D159" i="12" s="1"/>
  <c r="E159" i="8"/>
  <c r="E159" i="12" s="1"/>
  <c r="E159" i="21" s="1"/>
  <c r="F159" i="8"/>
  <c r="F159" i="12" s="1"/>
  <c r="F159" i="21" s="1"/>
  <c r="G159" i="8"/>
  <c r="G159" i="12" s="1"/>
  <c r="E157" i="22" s="1"/>
  <c r="B160" i="8"/>
  <c r="B160" i="12" s="1"/>
  <c r="C160" i="8"/>
  <c r="C160" i="12" s="1"/>
  <c r="C160" i="21" s="1"/>
  <c r="D160" i="8"/>
  <c r="D160" i="12" s="1"/>
  <c r="E160" i="8"/>
  <c r="E160" i="12" s="1"/>
  <c r="E160" i="21" s="1"/>
  <c r="F160" i="8"/>
  <c r="F160" i="12" s="1"/>
  <c r="F160" i="21" s="1"/>
  <c r="G160" i="8"/>
  <c r="G160" i="12" s="1"/>
  <c r="E158" i="22" s="1"/>
  <c r="B161" i="8"/>
  <c r="B161" i="12" s="1"/>
  <c r="C161" i="8"/>
  <c r="C161" i="12" s="1"/>
  <c r="C161" i="21" s="1"/>
  <c r="D161" i="8"/>
  <c r="D161" i="12" s="1"/>
  <c r="E161" i="8"/>
  <c r="E161" i="12" s="1"/>
  <c r="E161" i="21" s="1"/>
  <c r="F161" i="8"/>
  <c r="F161" i="12" s="1"/>
  <c r="F161" i="21" s="1"/>
  <c r="G161" i="8"/>
  <c r="G161" i="12" s="1"/>
  <c r="E159" i="22" s="1"/>
  <c r="B162" i="8"/>
  <c r="B162" i="12" s="1"/>
  <c r="C162" i="8"/>
  <c r="C162" i="12" s="1"/>
  <c r="C162" i="21" s="1"/>
  <c r="D162" i="8"/>
  <c r="D162" i="12" s="1"/>
  <c r="E162" i="8"/>
  <c r="E162" i="12" s="1"/>
  <c r="E162" i="21" s="1"/>
  <c r="F162" i="8"/>
  <c r="F162" i="12" s="1"/>
  <c r="F162" i="21" s="1"/>
  <c r="G162" i="8"/>
  <c r="G162" i="12" s="1"/>
  <c r="E160" i="22" s="1"/>
  <c r="B163" i="8"/>
  <c r="B163" i="12" s="1"/>
  <c r="C163" i="8"/>
  <c r="C163" i="12" s="1"/>
  <c r="C163" i="21" s="1"/>
  <c r="D163" i="8"/>
  <c r="D163" i="12" s="1"/>
  <c r="E163" i="8"/>
  <c r="E163" i="12" s="1"/>
  <c r="E163" i="21" s="1"/>
  <c r="F163" i="8"/>
  <c r="F163" i="12" s="1"/>
  <c r="F163" i="21" s="1"/>
  <c r="G163" i="8"/>
  <c r="G163" i="12" s="1"/>
  <c r="E161" i="22" s="1"/>
  <c r="B164" i="8"/>
  <c r="B164" i="12" s="1"/>
  <c r="C164" i="8"/>
  <c r="C164" i="12" s="1"/>
  <c r="C164" i="21" s="1"/>
  <c r="D164" i="8"/>
  <c r="D164" i="12" s="1"/>
  <c r="E164" i="8"/>
  <c r="E164" i="12" s="1"/>
  <c r="E164" i="21" s="1"/>
  <c r="F164" i="8"/>
  <c r="F164" i="12" s="1"/>
  <c r="F164" i="21" s="1"/>
  <c r="G164" i="8"/>
  <c r="G164" i="12" s="1"/>
  <c r="E162" i="22" s="1"/>
  <c r="B165" i="8"/>
  <c r="B165" i="12" s="1"/>
  <c r="C165" i="8"/>
  <c r="C165" i="12" s="1"/>
  <c r="C165" i="21" s="1"/>
  <c r="D165" i="8"/>
  <c r="D165" i="12" s="1"/>
  <c r="E165" i="8"/>
  <c r="E165" i="12" s="1"/>
  <c r="E165" i="21" s="1"/>
  <c r="F165" i="8"/>
  <c r="F165" i="12" s="1"/>
  <c r="F165" i="21" s="1"/>
  <c r="G165" i="8"/>
  <c r="G165" i="12" s="1"/>
  <c r="E163" i="22" s="1"/>
  <c r="B166" i="8"/>
  <c r="B166" i="12" s="1"/>
  <c r="B166" i="21" s="1"/>
  <c r="C166" i="8"/>
  <c r="C166" i="12" s="1"/>
  <c r="C166" i="21" s="1"/>
  <c r="D166" i="8"/>
  <c r="D166" i="12" s="1"/>
  <c r="E166" i="8"/>
  <c r="E166" i="12" s="1"/>
  <c r="E166" i="21" s="1"/>
  <c r="F166" i="8"/>
  <c r="F166" i="12" s="1"/>
  <c r="F166" i="21" s="1"/>
  <c r="G166" i="8"/>
  <c r="G166" i="12" s="1"/>
  <c r="E164" i="22" s="1"/>
  <c r="B167" i="8"/>
  <c r="B167" i="12" s="1"/>
  <c r="B167" i="21" s="1"/>
  <c r="C167" i="8"/>
  <c r="C167" i="12" s="1"/>
  <c r="C167" i="21" s="1"/>
  <c r="D167" i="8"/>
  <c r="D167" i="12" s="1"/>
  <c r="E167" i="8"/>
  <c r="E167" i="12" s="1"/>
  <c r="E167" i="21" s="1"/>
  <c r="F167" i="8"/>
  <c r="F167" i="12" s="1"/>
  <c r="F167" i="21" s="1"/>
  <c r="G167" i="8"/>
  <c r="G167" i="12" s="1"/>
  <c r="E165" i="22" s="1"/>
  <c r="B168" i="8"/>
  <c r="B168" i="12" s="1"/>
  <c r="B168" i="21" s="1"/>
  <c r="C168" i="8"/>
  <c r="C168" i="12" s="1"/>
  <c r="C168" i="21" s="1"/>
  <c r="D168" i="8"/>
  <c r="D168" i="12" s="1"/>
  <c r="E168" i="8"/>
  <c r="E168" i="12" s="1"/>
  <c r="E168" i="21" s="1"/>
  <c r="F168" i="8"/>
  <c r="F168" i="12" s="1"/>
  <c r="F168" i="21" s="1"/>
  <c r="G168" i="8"/>
  <c r="G168" i="12" s="1"/>
  <c r="E166" i="22" s="1"/>
  <c r="B169" i="8"/>
  <c r="B169" i="12" s="1"/>
  <c r="B169" i="21" s="1"/>
  <c r="C169" i="8"/>
  <c r="C169" i="12" s="1"/>
  <c r="C169" i="21" s="1"/>
  <c r="D169" i="8"/>
  <c r="D169" i="12" s="1"/>
  <c r="E169" i="8"/>
  <c r="E169" i="12" s="1"/>
  <c r="E169" i="21" s="1"/>
  <c r="F169" i="8"/>
  <c r="F169" i="12" s="1"/>
  <c r="F169" i="21" s="1"/>
  <c r="G169" i="8"/>
  <c r="G169" i="12" s="1"/>
  <c r="E167" i="22" s="1"/>
  <c r="B170" i="8"/>
  <c r="B170" i="12" s="1"/>
  <c r="B170" i="21" s="1"/>
  <c r="C170" i="8"/>
  <c r="C170" i="12" s="1"/>
  <c r="C170" i="21" s="1"/>
  <c r="D170" i="8"/>
  <c r="D170" i="12" s="1"/>
  <c r="E170" i="8"/>
  <c r="E170" i="12" s="1"/>
  <c r="E170" i="21" s="1"/>
  <c r="F170" i="8"/>
  <c r="F170" i="12" s="1"/>
  <c r="F170" i="21" s="1"/>
  <c r="G170" i="8"/>
  <c r="G170" i="12" s="1"/>
  <c r="E168" i="22" s="1"/>
  <c r="B171" i="8"/>
  <c r="B171" i="12" s="1"/>
  <c r="B171" i="21" s="1"/>
  <c r="C171" i="8"/>
  <c r="C171" i="12" s="1"/>
  <c r="C171" i="21" s="1"/>
  <c r="D171" i="8"/>
  <c r="D171" i="12" s="1"/>
  <c r="E171" i="8"/>
  <c r="E171" i="12" s="1"/>
  <c r="E171" i="21" s="1"/>
  <c r="F171" i="8"/>
  <c r="F171" i="12" s="1"/>
  <c r="F171" i="21" s="1"/>
  <c r="G171" i="8"/>
  <c r="G171" i="12" s="1"/>
  <c r="E169" i="22" s="1"/>
  <c r="B172" i="8"/>
  <c r="B172" i="12" s="1"/>
  <c r="B172" i="21" s="1"/>
  <c r="C172" i="8"/>
  <c r="C172" i="12" s="1"/>
  <c r="C172" i="21" s="1"/>
  <c r="D172" i="8"/>
  <c r="D172" i="12" s="1"/>
  <c r="E172" i="8"/>
  <c r="E172" i="12" s="1"/>
  <c r="E172" i="21" s="1"/>
  <c r="F172" i="8"/>
  <c r="F172" i="12" s="1"/>
  <c r="F172" i="21" s="1"/>
  <c r="G172" i="8"/>
  <c r="G172" i="12" s="1"/>
  <c r="E170" i="22" s="1"/>
  <c r="B173" i="8"/>
  <c r="B173" i="12" s="1"/>
  <c r="B173" i="21" s="1"/>
  <c r="C173" i="8"/>
  <c r="C173" i="12" s="1"/>
  <c r="C173" i="21" s="1"/>
  <c r="D173" i="8"/>
  <c r="D173" i="12" s="1"/>
  <c r="E173" i="8"/>
  <c r="E173" i="12" s="1"/>
  <c r="E173" i="21" s="1"/>
  <c r="F173" i="8"/>
  <c r="F173" i="12" s="1"/>
  <c r="F173" i="21" s="1"/>
  <c r="G173" i="8"/>
  <c r="G173" i="12" s="1"/>
  <c r="E171" i="22" s="1"/>
  <c r="B174" i="8"/>
  <c r="B174" i="12" s="1"/>
  <c r="B174" i="21" s="1"/>
  <c r="C174" i="8"/>
  <c r="C174" i="12" s="1"/>
  <c r="C174" i="21" s="1"/>
  <c r="D174" i="8"/>
  <c r="D174" i="12" s="1"/>
  <c r="E174" i="8"/>
  <c r="E174" i="12" s="1"/>
  <c r="E174" i="21" s="1"/>
  <c r="F174" i="8"/>
  <c r="F174" i="12" s="1"/>
  <c r="F174" i="21" s="1"/>
  <c r="G174" i="8"/>
  <c r="G174" i="12" s="1"/>
  <c r="E172" i="22" s="1"/>
  <c r="B175" i="8"/>
  <c r="B175" i="12" s="1"/>
  <c r="B175" i="21" s="1"/>
  <c r="C175" i="8"/>
  <c r="C175" i="12" s="1"/>
  <c r="C175" i="21" s="1"/>
  <c r="D175" i="8"/>
  <c r="D175" i="12" s="1"/>
  <c r="E175" i="8"/>
  <c r="E175" i="12" s="1"/>
  <c r="E175" i="21" s="1"/>
  <c r="F175" i="8"/>
  <c r="F175" i="12" s="1"/>
  <c r="F175" i="21" s="1"/>
  <c r="G175" i="8"/>
  <c r="G175" i="12" s="1"/>
  <c r="E173" i="22" s="1"/>
  <c r="B176" i="8"/>
  <c r="B176" i="12" s="1"/>
  <c r="B176" i="21" s="1"/>
  <c r="C176" i="8"/>
  <c r="C176" i="12" s="1"/>
  <c r="C176" i="21" s="1"/>
  <c r="D176" i="8"/>
  <c r="D176" i="12" s="1"/>
  <c r="E176" i="8"/>
  <c r="E176" i="12" s="1"/>
  <c r="E176" i="21" s="1"/>
  <c r="F176" i="8"/>
  <c r="F176" i="12" s="1"/>
  <c r="F176" i="21" s="1"/>
  <c r="G176" i="8"/>
  <c r="G176" i="12" s="1"/>
  <c r="E174" i="22" s="1"/>
  <c r="B177" i="8"/>
  <c r="B177" i="12" s="1"/>
  <c r="B177" i="21" s="1"/>
  <c r="C177" i="8"/>
  <c r="C177" i="12" s="1"/>
  <c r="C177" i="21" s="1"/>
  <c r="D177" i="8"/>
  <c r="D177" i="12" s="1"/>
  <c r="E177" i="8"/>
  <c r="E177" i="12" s="1"/>
  <c r="E177" i="21" s="1"/>
  <c r="F177" i="8"/>
  <c r="F177" i="12" s="1"/>
  <c r="F177" i="21" s="1"/>
  <c r="G177" i="8"/>
  <c r="G177" i="12" s="1"/>
  <c r="E175" i="22" s="1"/>
  <c r="B178" i="8"/>
  <c r="B178" i="12" s="1"/>
  <c r="B178" i="21" s="1"/>
  <c r="C178" i="8"/>
  <c r="C178" i="12" s="1"/>
  <c r="C178" i="21" s="1"/>
  <c r="D178" i="8"/>
  <c r="D178" i="12" s="1"/>
  <c r="E178" i="8"/>
  <c r="E178" i="12" s="1"/>
  <c r="E178" i="21" s="1"/>
  <c r="F178" i="8"/>
  <c r="F178" i="12" s="1"/>
  <c r="F178" i="21" s="1"/>
  <c r="G178" i="8"/>
  <c r="G178" i="12" s="1"/>
  <c r="E176" i="22" s="1"/>
  <c r="B179" i="8"/>
  <c r="B179" i="12" s="1"/>
  <c r="B179" i="21" s="1"/>
  <c r="C179" i="8"/>
  <c r="C179" i="12" s="1"/>
  <c r="C179" i="21" s="1"/>
  <c r="D179" i="8"/>
  <c r="D179" i="12" s="1"/>
  <c r="E179" i="8"/>
  <c r="E179" i="12" s="1"/>
  <c r="E179" i="21" s="1"/>
  <c r="F179" i="8"/>
  <c r="F179" i="12" s="1"/>
  <c r="F179" i="21" s="1"/>
  <c r="G179" i="8"/>
  <c r="G179" i="12" s="1"/>
  <c r="E177" i="22" s="1"/>
  <c r="B180" i="8"/>
  <c r="B180" i="12" s="1"/>
  <c r="B180" i="21" s="1"/>
  <c r="C180" i="8"/>
  <c r="C180" i="12" s="1"/>
  <c r="C180" i="21" s="1"/>
  <c r="D180" i="8"/>
  <c r="D180" i="12" s="1"/>
  <c r="E180" i="8"/>
  <c r="E180" i="12" s="1"/>
  <c r="E180" i="21" s="1"/>
  <c r="F180" i="8"/>
  <c r="F180" i="12" s="1"/>
  <c r="F180" i="21" s="1"/>
  <c r="G180" i="8"/>
  <c r="G180" i="12" s="1"/>
  <c r="E178" i="22" s="1"/>
  <c r="B181" i="8"/>
  <c r="B181" i="12" s="1"/>
  <c r="B181" i="21" s="1"/>
  <c r="C181" i="8"/>
  <c r="C181" i="12" s="1"/>
  <c r="C181" i="21" s="1"/>
  <c r="D181" i="8"/>
  <c r="D181" i="12" s="1"/>
  <c r="E181" i="8"/>
  <c r="E181" i="12" s="1"/>
  <c r="E181" i="21" s="1"/>
  <c r="F181" i="8"/>
  <c r="F181" i="12" s="1"/>
  <c r="F181" i="21" s="1"/>
  <c r="G181" i="8"/>
  <c r="G181" i="12" s="1"/>
  <c r="E179" i="22" s="1"/>
  <c r="B182" i="8"/>
  <c r="B182" i="12" s="1"/>
  <c r="B182" i="21" s="1"/>
  <c r="C182" i="8"/>
  <c r="C182" i="12" s="1"/>
  <c r="C182" i="21" s="1"/>
  <c r="D182" i="8"/>
  <c r="D182" i="12" s="1"/>
  <c r="E182" i="8"/>
  <c r="E182" i="12" s="1"/>
  <c r="E182" i="21" s="1"/>
  <c r="F182" i="8"/>
  <c r="F182" i="12" s="1"/>
  <c r="F182" i="21" s="1"/>
  <c r="G182" i="8"/>
  <c r="G182" i="12" s="1"/>
  <c r="E180" i="22" s="1"/>
  <c r="B183" i="8"/>
  <c r="B183" i="12" s="1"/>
  <c r="B183" i="21" s="1"/>
  <c r="C183" i="8"/>
  <c r="C183" i="12" s="1"/>
  <c r="C183" i="21" s="1"/>
  <c r="D183" i="8"/>
  <c r="D183" i="12" s="1"/>
  <c r="E183" i="8"/>
  <c r="E183" i="12" s="1"/>
  <c r="E183" i="21" s="1"/>
  <c r="F183" i="8"/>
  <c r="F183" i="12" s="1"/>
  <c r="F183" i="21" s="1"/>
  <c r="G183" i="8"/>
  <c r="G183" i="12" s="1"/>
  <c r="E181" i="22" s="1"/>
  <c r="B184" i="8"/>
  <c r="B184" i="12" s="1"/>
  <c r="B184" i="21" s="1"/>
  <c r="C184" i="8"/>
  <c r="C184" i="12" s="1"/>
  <c r="C184" i="21" s="1"/>
  <c r="D184" i="8"/>
  <c r="D184" i="12" s="1"/>
  <c r="E184" i="8"/>
  <c r="E184" i="12" s="1"/>
  <c r="E184" i="21" s="1"/>
  <c r="F184" i="8"/>
  <c r="F184" i="12" s="1"/>
  <c r="F184" i="21" s="1"/>
  <c r="G184" i="8"/>
  <c r="G184" i="12" s="1"/>
  <c r="E182" i="22" s="1"/>
  <c r="B185" i="8"/>
  <c r="B185" i="12" s="1"/>
  <c r="B185" i="21" s="1"/>
  <c r="C185" i="8"/>
  <c r="C185" i="12" s="1"/>
  <c r="C185" i="21" s="1"/>
  <c r="D185" i="8"/>
  <c r="D185" i="12" s="1"/>
  <c r="C183" i="22" s="1"/>
  <c r="E185" i="8"/>
  <c r="E185" i="12" s="1"/>
  <c r="E185" i="21" s="1"/>
  <c r="F185" i="8"/>
  <c r="F185" i="12" s="1"/>
  <c r="F185" i="21" s="1"/>
  <c r="G185" i="8"/>
  <c r="G185" i="12" s="1"/>
  <c r="E183" i="22" s="1"/>
  <c r="B186" i="8"/>
  <c r="B186" i="12" s="1"/>
  <c r="B186" i="21" s="1"/>
  <c r="C186" i="8"/>
  <c r="C186" i="12" s="1"/>
  <c r="C186" i="21" s="1"/>
  <c r="D186" i="8"/>
  <c r="D186" i="12" s="1"/>
  <c r="E186" i="8"/>
  <c r="E186" i="12" s="1"/>
  <c r="E186" i="21" s="1"/>
  <c r="F186" i="8"/>
  <c r="F186" i="12" s="1"/>
  <c r="F186" i="21" s="1"/>
  <c r="G186" i="8"/>
  <c r="G186" i="12" s="1"/>
  <c r="E184" i="22" s="1"/>
  <c r="B187" i="8"/>
  <c r="B187" i="12" s="1"/>
  <c r="B187" i="21" s="1"/>
  <c r="C187" i="8"/>
  <c r="C187" i="12" s="1"/>
  <c r="C187" i="21" s="1"/>
  <c r="D187" i="8"/>
  <c r="D187" i="12" s="1"/>
  <c r="C185" i="22" s="1"/>
  <c r="E187" i="8"/>
  <c r="E187" i="12" s="1"/>
  <c r="E187" i="21" s="1"/>
  <c r="F187" i="8"/>
  <c r="F187" i="12" s="1"/>
  <c r="F187" i="21" s="1"/>
  <c r="G187" i="8"/>
  <c r="G187" i="12" s="1"/>
  <c r="E185" i="22" s="1"/>
  <c r="B188" i="8"/>
  <c r="B188" i="12" s="1"/>
  <c r="B188" i="21" s="1"/>
  <c r="C188" i="8"/>
  <c r="C188" i="12" s="1"/>
  <c r="C188" i="21" s="1"/>
  <c r="D188" i="8"/>
  <c r="D188" i="12" s="1"/>
  <c r="E188" i="8"/>
  <c r="E188" i="12" s="1"/>
  <c r="E188" i="21" s="1"/>
  <c r="F188" i="8"/>
  <c r="F188" i="12" s="1"/>
  <c r="F188" i="21" s="1"/>
  <c r="G188" i="8"/>
  <c r="G188" i="12" s="1"/>
  <c r="E186" i="22" s="1"/>
  <c r="B189" i="8"/>
  <c r="B189" i="12" s="1"/>
  <c r="B189" i="21" s="1"/>
  <c r="C189" i="8"/>
  <c r="C189" i="12" s="1"/>
  <c r="C189" i="21" s="1"/>
  <c r="D189" i="8"/>
  <c r="D189" i="12" s="1"/>
  <c r="C187" i="22" s="1"/>
  <c r="E189" i="8"/>
  <c r="E189" i="12" s="1"/>
  <c r="E189" i="21" s="1"/>
  <c r="F189" i="8"/>
  <c r="F189" i="12" s="1"/>
  <c r="F189" i="21" s="1"/>
  <c r="G189" i="8"/>
  <c r="G189" i="12" s="1"/>
  <c r="E187" i="22" s="1"/>
  <c r="B190" i="8"/>
  <c r="B190" i="12" s="1"/>
  <c r="B190" i="21" s="1"/>
  <c r="C190" i="8"/>
  <c r="C190" i="12" s="1"/>
  <c r="C190" i="21" s="1"/>
  <c r="D190" i="8"/>
  <c r="D190" i="12" s="1"/>
  <c r="E190" i="8"/>
  <c r="E190" i="12" s="1"/>
  <c r="E190" i="21" s="1"/>
  <c r="F190" i="8"/>
  <c r="F190" i="12" s="1"/>
  <c r="F190" i="21" s="1"/>
  <c r="G190" i="8"/>
  <c r="G190" i="12" s="1"/>
  <c r="E188" i="22" s="1"/>
  <c r="F10" i="8"/>
  <c r="F10" i="12" s="1"/>
  <c r="F10" i="21" s="1"/>
  <c r="G10" i="8"/>
  <c r="G10" i="12" s="1"/>
  <c r="E8" i="22" s="1"/>
  <c r="E10" i="8"/>
  <c r="E10" i="12" s="1"/>
  <c r="E10" i="21" s="1"/>
  <c r="D10" i="8"/>
  <c r="D10" i="12" s="1"/>
  <c r="C8" i="22" s="1"/>
  <c r="C10" i="8"/>
  <c r="C10" i="12" s="1"/>
  <c r="C10" i="21" s="1"/>
  <c r="B10" i="8"/>
  <c r="B10" i="12" s="1"/>
  <c r="B10" i="21" s="1"/>
  <c r="N182" i="7"/>
  <c r="L183" i="31" s="1"/>
  <c r="N180" i="7"/>
  <c r="L181" i="31" s="1"/>
  <c r="N178" i="7"/>
  <c r="L179" i="31" s="1"/>
  <c r="N33" i="7"/>
  <c r="L34" i="31" s="1"/>
  <c r="N31" i="7"/>
  <c r="L32" i="31" s="1"/>
  <c r="N17" i="7"/>
  <c r="L18" i="31" s="1"/>
  <c r="N15" i="7"/>
  <c r="L16" i="31" s="1"/>
  <c r="N12" i="7"/>
  <c r="N13" i="7" s="1"/>
  <c r="L14" i="31" s="1"/>
  <c r="AA190" i="31"/>
  <c r="Y190" i="31"/>
  <c r="AA189" i="31"/>
  <c r="Y189" i="31"/>
  <c r="AA188" i="31"/>
  <c r="Y188" i="31"/>
  <c r="AA187" i="31"/>
  <c r="Y187" i="31"/>
  <c r="AA186" i="31"/>
  <c r="Y186" i="31"/>
  <c r="AA185" i="31"/>
  <c r="Y185" i="31"/>
  <c r="AA184" i="31"/>
  <c r="Y184" i="31"/>
  <c r="AA183" i="31"/>
  <c r="Y183" i="31"/>
  <c r="AA182" i="31"/>
  <c r="Y182" i="31"/>
  <c r="AA181" i="31"/>
  <c r="Y181" i="31"/>
  <c r="AA180" i="31"/>
  <c r="Y180" i="31"/>
  <c r="AA179" i="31"/>
  <c r="Y179" i="31"/>
  <c r="AA178" i="31"/>
  <c r="Y178" i="31"/>
  <c r="AA177" i="31"/>
  <c r="Y177" i="31"/>
  <c r="AA176" i="31"/>
  <c r="Y176" i="31"/>
  <c r="AA175" i="31"/>
  <c r="Y175" i="31"/>
  <c r="AA174" i="31"/>
  <c r="Y174" i="31"/>
  <c r="AA173" i="31"/>
  <c r="Y173" i="31"/>
  <c r="AA172" i="31"/>
  <c r="Y172" i="31"/>
  <c r="AA171" i="31"/>
  <c r="Y171" i="31"/>
  <c r="AA170" i="31"/>
  <c r="Y170" i="31"/>
  <c r="AA169" i="31"/>
  <c r="Y169" i="31"/>
  <c r="AA168" i="31"/>
  <c r="Y168" i="31"/>
  <c r="AA167" i="31"/>
  <c r="Y167" i="31"/>
  <c r="AA166" i="31"/>
  <c r="Y166" i="31"/>
  <c r="AA165" i="31"/>
  <c r="Y165" i="31"/>
  <c r="AA164" i="31"/>
  <c r="Y164" i="31"/>
  <c r="AA163" i="31"/>
  <c r="Y163" i="31"/>
  <c r="AA162" i="31"/>
  <c r="Y162" i="31"/>
  <c r="AA161" i="31"/>
  <c r="Y161" i="31"/>
  <c r="AA160" i="31"/>
  <c r="Y160" i="31"/>
  <c r="AA159" i="31"/>
  <c r="Y159" i="31"/>
  <c r="AA158" i="31"/>
  <c r="Y158" i="31"/>
  <c r="AA157" i="31"/>
  <c r="Y157" i="31"/>
  <c r="AA156" i="31"/>
  <c r="Y156" i="31"/>
  <c r="AA155" i="31"/>
  <c r="Y155" i="31"/>
  <c r="AA154" i="31"/>
  <c r="Y154" i="31"/>
  <c r="AA153" i="31"/>
  <c r="Y153" i="31"/>
  <c r="AA152" i="31"/>
  <c r="Y152" i="31"/>
  <c r="AA151" i="31"/>
  <c r="Y151" i="31"/>
  <c r="AA150" i="31"/>
  <c r="Y150" i="31"/>
  <c r="AA149" i="31"/>
  <c r="Y149" i="31"/>
  <c r="AA148" i="31"/>
  <c r="Y148" i="31"/>
  <c r="AA147" i="31"/>
  <c r="Y147" i="31"/>
  <c r="AA146" i="31"/>
  <c r="Y146" i="31"/>
  <c r="AA145" i="31"/>
  <c r="Y145" i="31"/>
  <c r="AA144" i="31"/>
  <c r="Y144" i="31"/>
  <c r="AA143" i="31"/>
  <c r="Y143" i="31"/>
  <c r="AA142" i="31"/>
  <c r="Y142" i="31"/>
  <c r="AA141" i="31"/>
  <c r="Y141" i="31"/>
  <c r="AA140" i="31"/>
  <c r="Y140" i="31"/>
  <c r="AA139" i="31"/>
  <c r="Y139" i="31"/>
  <c r="AA138" i="31"/>
  <c r="Y138" i="31"/>
  <c r="AA137" i="31"/>
  <c r="Y137" i="31"/>
  <c r="AA136" i="31"/>
  <c r="Y136" i="31"/>
  <c r="AA135" i="31"/>
  <c r="Y135" i="31"/>
  <c r="AA134" i="31"/>
  <c r="Y134" i="31"/>
  <c r="AA133" i="31"/>
  <c r="Y133" i="31"/>
  <c r="AA132" i="31"/>
  <c r="Y132" i="31"/>
  <c r="AA131" i="31"/>
  <c r="Y131" i="31"/>
  <c r="AA130" i="31"/>
  <c r="Y130" i="31"/>
  <c r="AA129" i="31"/>
  <c r="Y129" i="31"/>
  <c r="AA128" i="31"/>
  <c r="Y128" i="31"/>
  <c r="AA127" i="31"/>
  <c r="Y127" i="31"/>
  <c r="AA126" i="31"/>
  <c r="Y126" i="31"/>
  <c r="AA125" i="31"/>
  <c r="Y125" i="31"/>
  <c r="AA124" i="31"/>
  <c r="Y124" i="31"/>
  <c r="AA123" i="31"/>
  <c r="Y123" i="31"/>
  <c r="AA122" i="31"/>
  <c r="Y122" i="31"/>
  <c r="AA121" i="31"/>
  <c r="Y121" i="31"/>
  <c r="AA120" i="31"/>
  <c r="Y120" i="31"/>
  <c r="AA119" i="31"/>
  <c r="Y119" i="31"/>
  <c r="AA118" i="31"/>
  <c r="Y118" i="31"/>
  <c r="AA117" i="31"/>
  <c r="Y117" i="31"/>
  <c r="AA116" i="31"/>
  <c r="Y116" i="31"/>
  <c r="AA115" i="31"/>
  <c r="Y115" i="31"/>
  <c r="AA114" i="31"/>
  <c r="Y114" i="31"/>
  <c r="AA113" i="31"/>
  <c r="Y113" i="31"/>
  <c r="AA112" i="31"/>
  <c r="Y112" i="31"/>
  <c r="AA111" i="31"/>
  <c r="Y111" i="31"/>
  <c r="AA110" i="31"/>
  <c r="Y110" i="31"/>
  <c r="AA109" i="31"/>
  <c r="Y109" i="31"/>
  <c r="AA108" i="31"/>
  <c r="Y108" i="31"/>
  <c r="AA107" i="31"/>
  <c r="Y107" i="31"/>
  <c r="AA106" i="31"/>
  <c r="Y106" i="31"/>
  <c r="AA105" i="31"/>
  <c r="Y105" i="31"/>
  <c r="AA104" i="31"/>
  <c r="Y104" i="31"/>
  <c r="AA103" i="31"/>
  <c r="Y103" i="31"/>
  <c r="AA102" i="31"/>
  <c r="Y102" i="31"/>
  <c r="AA101" i="31"/>
  <c r="Y101" i="31"/>
  <c r="AA100" i="31"/>
  <c r="Y100" i="31"/>
  <c r="AA99" i="31"/>
  <c r="Y99" i="31"/>
  <c r="AA98" i="31"/>
  <c r="Y98" i="31"/>
  <c r="AA97" i="31"/>
  <c r="Y97" i="31"/>
  <c r="AA96" i="31"/>
  <c r="Y96" i="31"/>
  <c r="AA95" i="31"/>
  <c r="Y95" i="31"/>
  <c r="AA94" i="31"/>
  <c r="Y94" i="31"/>
  <c r="AA93" i="31"/>
  <c r="Y93" i="31"/>
  <c r="AA92" i="31"/>
  <c r="Y92" i="31"/>
  <c r="AA91" i="31"/>
  <c r="Y91" i="31"/>
  <c r="AA90" i="31"/>
  <c r="Y90" i="31"/>
  <c r="AA89" i="31"/>
  <c r="Y89" i="31"/>
  <c r="AA88" i="31"/>
  <c r="Y88" i="31"/>
  <c r="AA87" i="31"/>
  <c r="Y87" i="31"/>
  <c r="AA86" i="31"/>
  <c r="Y86" i="31"/>
  <c r="AA85" i="31"/>
  <c r="Y85" i="31"/>
  <c r="AA84" i="31"/>
  <c r="Y84" i="31"/>
  <c r="AA83" i="31"/>
  <c r="Y83" i="31"/>
  <c r="AA82" i="31"/>
  <c r="Y82" i="31"/>
  <c r="AA81" i="31"/>
  <c r="Y81" i="31"/>
  <c r="AA80" i="31"/>
  <c r="Y80" i="31"/>
  <c r="AA79" i="31"/>
  <c r="Y79" i="31"/>
  <c r="AA78" i="31"/>
  <c r="Y78" i="31"/>
  <c r="AA77" i="31"/>
  <c r="Y77" i="31"/>
  <c r="AA76" i="31"/>
  <c r="Y76" i="31"/>
  <c r="AA75" i="31"/>
  <c r="Y75" i="31"/>
  <c r="AA74" i="31"/>
  <c r="Y74" i="31"/>
  <c r="AA73" i="31"/>
  <c r="Y73" i="31"/>
  <c r="AA72" i="31"/>
  <c r="Y72" i="31"/>
  <c r="AA71" i="31"/>
  <c r="Y71" i="31"/>
  <c r="AA70" i="31"/>
  <c r="Y70" i="31"/>
  <c r="AA69" i="31"/>
  <c r="Y69" i="31"/>
  <c r="AA68" i="31"/>
  <c r="Y68" i="31"/>
  <c r="AA67" i="31"/>
  <c r="Y67" i="31"/>
  <c r="AA66" i="31"/>
  <c r="Y66" i="31"/>
  <c r="AA65" i="31"/>
  <c r="Y65" i="31"/>
  <c r="AA64" i="31"/>
  <c r="Y64" i="31"/>
  <c r="AA63" i="31"/>
  <c r="Y63" i="31"/>
  <c r="AA62" i="31"/>
  <c r="Y62" i="31"/>
  <c r="AA61" i="31"/>
  <c r="Y61" i="31"/>
  <c r="AA60" i="31"/>
  <c r="Y60" i="31"/>
  <c r="AA59" i="31"/>
  <c r="Y59" i="31"/>
  <c r="AA58" i="31"/>
  <c r="Y58" i="31"/>
  <c r="AA57" i="31"/>
  <c r="Y57" i="31"/>
  <c r="AA56" i="31"/>
  <c r="Y56" i="31"/>
  <c r="AA55" i="31"/>
  <c r="Y55" i="31"/>
  <c r="AA54" i="31"/>
  <c r="Y54" i="31"/>
  <c r="AA53" i="31"/>
  <c r="Y53" i="31"/>
  <c r="AA52" i="31"/>
  <c r="Y52" i="31"/>
  <c r="AA51" i="31"/>
  <c r="Y51" i="31"/>
  <c r="AA50" i="31"/>
  <c r="Y50" i="31"/>
  <c r="AA49" i="31"/>
  <c r="Y49" i="31"/>
  <c r="AA48" i="31"/>
  <c r="Y48" i="31"/>
  <c r="AA47" i="31"/>
  <c r="Y47" i="31"/>
  <c r="AA46" i="31"/>
  <c r="Y46" i="31"/>
  <c r="AA45" i="31"/>
  <c r="Y45" i="31"/>
  <c r="AA44" i="31"/>
  <c r="Y44" i="31"/>
  <c r="AA43" i="31"/>
  <c r="Y43" i="31"/>
  <c r="AA42" i="31"/>
  <c r="Y42" i="31"/>
  <c r="AA41" i="31"/>
  <c r="Y41" i="31"/>
  <c r="AA40" i="31"/>
  <c r="Y40" i="31"/>
  <c r="AA39" i="31"/>
  <c r="Y39" i="31"/>
  <c r="AA38" i="31"/>
  <c r="Y38" i="31"/>
  <c r="AA37" i="31"/>
  <c r="Y37" i="31"/>
  <c r="AA36" i="31"/>
  <c r="Y36" i="31"/>
  <c r="AA35" i="31"/>
  <c r="Y35" i="31"/>
  <c r="AA34" i="31"/>
  <c r="Y34" i="31"/>
  <c r="AA33" i="31"/>
  <c r="Y33" i="31"/>
  <c r="AA32" i="31"/>
  <c r="Y32" i="31"/>
  <c r="AA31" i="31"/>
  <c r="Y31" i="31"/>
  <c r="AA30" i="31"/>
  <c r="Y30" i="31"/>
  <c r="AA29" i="31"/>
  <c r="Y29" i="31"/>
  <c r="AA28" i="31"/>
  <c r="Y28" i="31"/>
  <c r="AA27" i="31"/>
  <c r="Y27" i="31"/>
  <c r="AA26" i="31"/>
  <c r="Y26" i="31"/>
  <c r="AA25" i="31"/>
  <c r="Y25" i="31"/>
  <c r="AA24" i="31"/>
  <c r="Y24" i="31"/>
  <c r="AA23" i="31"/>
  <c r="Y23" i="31"/>
  <c r="AA22" i="31"/>
  <c r="Y22" i="31"/>
  <c r="AA21" i="31"/>
  <c r="Y21" i="31"/>
  <c r="AA20" i="31"/>
  <c r="Y20" i="31"/>
  <c r="AA19" i="31"/>
  <c r="Y19" i="31"/>
  <c r="AA18" i="31"/>
  <c r="Y18" i="31"/>
  <c r="AA17" i="31"/>
  <c r="Y17" i="31"/>
  <c r="AA16" i="31"/>
  <c r="Y16" i="31"/>
  <c r="AA15" i="31"/>
  <c r="Y15" i="31"/>
  <c r="AA14" i="31"/>
  <c r="Y14" i="31"/>
  <c r="AA13" i="31"/>
  <c r="Y13" i="31"/>
  <c r="AA12" i="31"/>
  <c r="Y12" i="31"/>
  <c r="AA11" i="31"/>
  <c r="Y11" i="31"/>
  <c r="Q11" i="31"/>
  <c r="R11" i="31" s="1"/>
  <c r="Q12" i="31"/>
  <c r="R12" i="31" s="1"/>
  <c r="Q13" i="31"/>
  <c r="R13" i="31" s="1"/>
  <c r="Q14" i="31"/>
  <c r="R14" i="31" s="1"/>
  <c r="Q15" i="31"/>
  <c r="R15" i="31" s="1"/>
  <c r="Q16" i="31"/>
  <c r="R16" i="31" s="1"/>
  <c r="Q17" i="31"/>
  <c r="R17" i="31" s="1"/>
  <c r="Q18" i="31"/>
  <c r="R18" i="31" s="1"/>
  <c r="Q19" i="31"/>
  <c r="R19" i="31" s="1"/>
  <c r="Q20" i="31"/>
  <c r="R20" i="31" s="1"/>
  <c r="Q21" i="31"/>
  <c r="R21" i="31" s="1"/>
  <c r="Q22" i="31"/>
  <c r="Q23" i="31"/>
  <c r="R23" i="31" s="1"/>
  <c r="Q24" i="31"/>
  <c r="R24" i="31" s="1"/>
  <c r="Q25" i="31"/>
  <c r="R25" i="31" s="1"/>
  <c r="Q26" i="31"/>
  <c r="Q27" i="31"/>
  <c r="R27" i="31" s="1"/>
  <c r="Q28" i="31"/>
  <c r="R28" i="31" s="1"/>
  <c r="Q29" i="31"/>
  <c r="R29" i="31" s="1"/>
  <c r="Q30" i="31"/>
  <c r="Q31" i="31"/>
  <c r="R31" i="31" s="1"/>
  <c r="Q32" i="31"/>
  <c r="R32" i="31" s="1"/>
  <c r="Q33" i="31"/>
  <c r="R33" i="31" s="1"/>
  <c r="Q34" i="31"/>
  <c r="Q35" i="31"/>
  <c r="R35" i="31" s="1"/>
  <c r="Q36" i="31"/>
  <c r="R36" i="31" s="1"/>
  <c r="Q37" i="31"/>
  <c r="R37" i="31" s="1"/>
  <c r="Q38" i="31"/>
  <c r="Q39" i="31"/>
  <c r="R39" i="31" s="1"/>
  <c r="Q40" i="31"/>
  <c r="R40" i="31" s="1"/>
  <c r="Q41" i="31"/>
  <c r="R41" i="31" s="1"/>
  <c r="Q42" i="31"/>
  <c r="Q43" i="31"/>
  <c r="R43" i="31" s="1"/>
  <c r="Q44" i="31"/>
  <c r="R44" i="31" s="1"/>
  <c r="Q45" i="31"/>
  <c r="R45" i="31" s="1"/>
  <c r="Q46" i="31"/>
  <c r="Q47" i="31"/>
  <c r="R47" i="31" s="1"/>
  <c r="Q48" i="31"/>
  <c r="R48" i="31" s="1"/>
  <c r="Q49" i="31"/>
  <c r="R49" i="31" s="1"/>
  <c r="Q50" i="31"/>
  <c r="Q51" i="31"/>
  <c r="R51" i="31" s="1"/>
  <c r="Q52" i="31"/>
  <c r="R52" i="31" s="1"/>
  <c r="Q53" i="31"/>
  <c r="R53" i="31" s="1"/>
  <c r="Q54" i="31"/>
  <c r="Q55" i="31"/>
  <c r="R55" i="31" s="1"/>
  <c r="Q56" i="31"/>
  <c r="R56" i="31" s="1"/>
  <c r="Q57" i="31"/>
  <c r="R57" i="31" s="1"/>
  <c r="Q58" i="31"/>
  <c r="Q59" i="31"/>
  <c r="R59" i="31" s="1"/>
  <c r="Q60" i="31"/>
  <c r="R60" i="31" s="1"/>
  <c r="Q61" i="31"/>
  <c r="R61" i="31" s="1"/>
  <c r="Q62" i="31"/>
  <c r="Q63" i="31"/>
  <c r="R63" i="31" s="1"/>
  <c r="Q64" i="31"/>
  <c r="R64" i="31" s="1"/>
  <c r="Q65" i="31"/>
  <c r="R65" i="31" s="1"/>
  <c r="Q66" i="31"/>
  <c r="Q67" i="31"/>
  <c r="R67" i="31" s="1"/>
  <c r="Q68" i="31"/>
  <c r="R68" i="31" s="1"/>
  <c r="Q69" i="31"/>
  <c r="R69" i="31" s="1"/>
  <c r="Q70" i="31"/>
  <c r="Q71" i="31"/>
  <c r="R71" i="31" s="1"/>
  <c r="Q72" i="31"/>
  <c r="R72" i="31" s="1"/>
  <c r="Q73" i="31"/>
  <c r="R73" i="31" s="1"/>
  <c r="Q74" i="31"/>
  <c r="Q75" i="31"/>
  <c r="R75" i="31" s="1"/>
  <c r="Q76" i="31"/>
  <c r="R76" i="31" s="1"/>
  <c r="Q77" i="31"/>
  <c r="R77" i="31" s="1"/>
  <c r="Q78" i="31"/>
  <c r="Q79" i="31"/>
  <c r="R79" i="31" s="1"/>
  <c r="Q80" i="31"/>
  <c r="R80" i="31" s="1"/>
  <c r="Q81" i="31"/>
  <c r="R81" i="31" s="1"/>
  <c r="Q82" i="31"/>
  <c r="Q83" i="31"/>
  <c r="R83" i="31" s="1"/>
  <c r="Q84" i="31"/>
  <c r="R84" i="31" s="1"/>
  <c r="Q85" i="31"/>
  <c r="R85" i="31" s="1"/>
  <c r="Q86" i="31"/>
  <c r="Q87" i="31"/>
  <c r="R87" i="31" s="1"/>
  <c r="Q88" i="31"/>
  <c r="R88" i="31" s="1"/>
  <c r="Q89" i="31"/>
  <c r="R89" i="31" s="1"/>
  <c r="Q90" i="31"/>
  <c r="Q91" i="31"/>
  <c r="R91" i="31" s="1"/>
  <c r="Q92" i="31"/>
  <c r="R92" i="31" s="1"/>
  <c r="Q93" i="31"/>
  <c r="R93" i="31" s="1"/>
  <c r="Q94" i="31"/>
  <c r="Q95" i="31"/>
  <c r="R95" i="31" s="1"/>
  <c r="Q96" i="31"/>
  <c r="R96" i="31" s="1"/>
  <c r="Q97" i="31"/>
  <c r="R97" i="31" s="1"/>
  <c r="Q98" i="31"/>
  <c r="Q99" i="31"/>
  <c r="R99" i="31" s="1"/>
  <c r="Q100" i="31"/>
  <c r="R100" i="31" s="1"/>
  <c r="Q101" i="31"/>
  <c r="R101" i="31" s="1"/>
  <c r="Q102" i="31"/>
  <c r="Q103" i="31"/>
  <c r="R103" i="31" s="1"/>
  <c r="Q104" i="31"/>
  <c r="R104" i="31" s="1"/>
  <c r="Q105" i="31"/>
  <c r="R105" i="31" s="1"/>
  <c r="Q106" i="31"/>
  <c r="Q107" i="31"/>
  <c r="R107" i="31" s="1"/>
  <c r="Q108" i="31"/>
  <c r="R108" i="31" s="1"/>
  <c r="Q109" i="31"/>
  <c r="R109" i="31" s="1"/>
  <c r="Q110" i="31"/>
  <c r="Q111" i="31"/>
  <c r="R111" i="31" s="1"/>
  <c r="Q112" i="31"/>
  <c r="R112" i="31" s="1"/>
  <c r="Q113" i="31"/>
  <c r="R113" i="31" s="1"/>
  <c r="Q114" i="31"/>
  <c r="Q115" i="31"/>
  <c r="R115" i="31" s="1"/>
  <c r="Q116" i="31"/>
  <c r="R116" i="31" s="1"/>
  <c r="Q117" i="31"/>
  <c r="R117" i="31" s="1"/>
  <c r="Q118" i="31"/>
  <c r="Q119" i="31"/>
  <c r="R119" i="31" s="1"/>
  <c r="Q120" i="31"/>
  <c r="R120" i="31" s="1"/>
  <c r="Q121" i="31"/>
  <c r="R121" i="31" s="1"/>
  <c r="Q122" i="31"/>
  <c r="Q123" i="31"/>
  <c r="R123" i="31" s="1"/>
  <c r="Q124" i="31"/>
  <c r="R124" i="31" s="1"/>
  <c r="Q125" i="31"/>
  <c r="R125" i="31" s="1"/>
  <c r="Q126" i="31"/>
  <c r="Q127" i="31"/>
  <c r="R127" i="31" s="1"/>
  <c r="Q128" i="31"/>
  <c r="R128" i="31" s="1"/>
  <c r="Q129" i="31"/>
  <c r="R129" i="31" s="1"/>
  <c r="Q130" i="31"/>
  <c r="Q131" i="31"/>
  <c r="R131" i="31" s="1"/>
  <c r="Q132" i="31"/>
  <c r="R132" i="31" s="1"/>
  <c r="Q133" i="31"/>
  <c r="R133" i="31" s="1"/>
  <c r="Q134" i="31"/>
  <c r="Q135" i="31"/>
  <c r="R135" i="31" s="1"/>
  <c r="Q136" i="31"/>
  <c r="R136" i="31" s="1"/>
  <c r="Q137" i="31"/>
  <c r="R137" i="31" s="1"/>
  <c r="Q138" i="31"/>
  <c r="Q139" i="31"/>
  <c r="R139" i="31" s="1"/>
  <c r="Q140" i="31"/>
  <c r="R140" i="31" s="1"/>
  <c r="Q141" i="31"/>
  <c r="R141" i="31" s="1"/>
  <c r="Q142" i="31"/>
  <c r="Q143" i="31"/>
  <c r="R143" i="31" s="1"/>
  <c r="Q144" i="31"/>
  <c r="R144" i="31" s="1"/>
  <c r="Q145" i="31"/>
  <c r="R145" i="31" s="1"/>
  <c r="Q146" i="31"/>
  <c r="Q147" i="31"/>
  <c r="R147" i="31" s="1"/>
  <c r="Q148" i="31"/>
  <c r="R148" i="31" s="1"/>
  <c r="Q149" i="31"/>
  <c r="R149" i="31" s="1"/>
  <c r="Q150" i="31"/>
  <c r="Q151" i="31"/>
  <c r="R151" i="31" s="1"/>
  <c r="Q152" i="31"/>
  <c r="R152" i="31" s="1"/>
  <c r="Q153" i="31"/>
  <c r="R153" i="31" s="1"/>
  <c r="Q154" i="31"/>
  <c r="Q155" i="31"/>
  <c r="R155" i="31" s="1"/>
  <c r="Q156" i="31"/>
  <c r="R156" i="31" s="1"/>
  <c r="Q157" i="31"/>
  <c r="R157" i="31" s="1"/>
  <c r="Q158" i="31"/>
  <c r="Q159" i="31"/>
  <c r="R159" i="31" s="1"/>
  <c r="Q160" i="31"/>
  <c r="R160" i="31" s="1"/>
  <c r="Q161" i="31"/>
  <c r="R161" i="31" s="1"/>
  <c r="Q162" i="31"/>
  <c r="Q163" i="31"/>
  <c r="R163" i="31" s="1"/>
  <c r="Q164" i="31"/>
  <c r="R164" i="31" s="1"/>
  <c r="Q165" i="31"/>
  <c r="R165" i="31" s="1"/>
  <c r="Q166" i="31"/>
  <c r="Q167" i="31"/>
  <c r="R167" i="31" s="1"/>
  <c r="Q168" i="31"/>
  <c r="R168" i="31" s="1"/>
  <c r="Q169" i="31"/>
  <c r="R169" i="31" s="1"/>
  <c r="Q170" i="31"/>
  <c r="Q171" i="31"/>
  <c r="R171" i="31" s="1"/>
  <c r="Q172" i="31"/>
  <c r="R172" i="31" s="1"/>
  <c r="Q173" i="31"/>
  <c r="R173" i="31" s="1"/>
  <c r="Q174" i="31"/>
  <c r="Q175" i="31"/>
  <c r="R175" i="31" s="1"/>
  <c r="Q176" i="31"/>
  <c r="R176" i="31" s="1"/>
  <c r="Q177" i="31"/>
  <c r="R177" i="31" s="1"/>
  <c r="Q178" i="31"/>
  <c r="Q179" i="31"/>
  <c r="R179" i="31" s="1"/>
  <c r="Q180" i="31"/>
  <c r="R180" i="31" s="1"/>
  <c r="Q181" i="31"/>
  <c r="R181" i="31" s="1"/>
  <c r="Q182" i="31"/>
  <c r="Q183" i="31"/>
  <c r="Q184" i="31"/>
  <c r="Q185" i="31"/>
  <c r="Q186" i="31"/>
  <c r="R186" i="31" s="1"/>
  <c r="Q187" i="31"/>
  <c r="R187" i="31" s="1"/>
  <c r="Q188" i="31"/>
  <c r="R188" i="31" s="1"/>
  <c r="Q189" i="31"/>
  <c r="Q190" i="31"/>
  <c r="R190" i="31" s="1"/>
  <c r="N11" i="31"/>
  <c r="O11" i="31" s="1"/>
  <c r="N12" i="31"/>
  <c r="O12" i="31" s="1"/>
  <c r="N13" i="31"/>
  <c r="S13" i="31" s="1"/>
  <c r="T13" i="31" s="1"/>
  <c r="N14" i="31"/>
  <c r="O14" i="31" s="1"/>
  <c r="N15" i="31"/>
  <c r="O15" i="31" s="1"/>
  <c r="N16" i="31"/>
  <c r="O16" i="31" s="1"/>
  <c r="N17" i="31"/>
  <c r="N18" i="31"/>
  <c r="O18" i="31" s="1"/>
  <c r="N19" i="31"/>
  <c r="O19" i="31" s="1"/>
  <c r="N20" i="31"/>
  <c r="O20" i="31" s="1"/>
  <c r="N21" i="31"/>
  <c r="O21" i="31" s="1"/>
  <c r="N22" i="31"/>
  <c r="O22" i="31" s="1"/>
  <c r="N23" i="31"/>
  <c r="O23" i="31" s="1"/>
  <c r="N24" i="31"/>
  <c r="O24" i="31" s="1"/>
  <c r="N25" i="31"/>
  <c r="O25" i="31" s="1"/>
  <c r="N26" i="31"/>
  <c r="O26" i="31" s="1"/>
  <c r="N27" i="31"/>
  <c r="O27" i="31" s="1"/>
  <c r="N28" i="31"/>
  <c r="O28" i="31" s="1"/>
  <c r="N29" i="31"/>
  <c r="O29" i="31" s="1"/>
  <c r="N30" i="31"/>
  <c r="O30" i="31" s="1"/>
  <c r="N31" i="31"/>
  <c r="O31" i="31" s="1"/>
  <c r="N32" i="31"/>
  <c r="O32" i="31" s="1"/>
  <c r="N33" i="31"/>
  <c r="O33" i="31" s="1"/>
  <c r="N34" i="31"/>
  <c r="O34" i="31" s="1"/>
  <c r="N35" i="31"/>
  <c r="O35" i="31" s="1"/>
  <c r="N36" i="31"/>
  <c r="O36" i="31" s="1"/>
  <c r="N37" i="31"/>
  <c r="O37" i="31" s="1"/>
  <c r="N38" i="31"/>
  <c r="O38" i="31" s="1"/>
  <c r="N39" i="31"/>
  <c r="O39" i="31" s="1"/>
  <c r="N40" i="31"/>
  <c r="O40" i="31" s="1"/>
  <c r="N41" i="31"/>
  <c r="O41" i="31" s="1"/>
  <c r="N42" i="31"/>
  <c r="O42" i="31" s="1"/>
  <c r="N43" i="31"/>
  <c r="O43" i="31" s="1"/>
  <c r="N44" i="31"/>
  <c r="O44" i="31" s="1"/>
  <c r="N45" i="31"/>
  <c r="O45" i="31" s="1"/>
  <c r="N46" i="31"/>
  <c r="O46" i="31" s="1"/>
  <c r="N47" i="31"/>
  <c r="O47" i="31" s="1"/>
  <c r="N48" i="31"/>
  <c r="O48" i="31" s="1"/>
  <c r="N49" i="31"/>
  <c r="O49" i="31" s="1"/>
  <c r="N50" i="31"/>
  <c r="O50" i="31" s="1"/>
  <c r="N51" i="31"/>
  <c r="O51" i="31" s="1"/>
  <c r="N52" i="31"/>
  <c r="O52" i="31" s="1"/>
  <c r="N53" i="31"/>
  <c r="O53" i="31" s="1"/>
  <c r="N54" i="31"/>
  <c r="O54" i="31" s="1"/>
  <c r="N55" i="31"/>
  <c r="O55" i="31" s="1"/>
  <c r="N56" i="31"/>
  <c r="O56" i="31" s="1"/>
  <c r="N57" i="31"/>
  <c r="O57" i="31" s="1"/>
  <c r="N58" i="31"/>
  <c r="O58" i="31" s="1"/>
  <c r="N59" i="31"/>
  <c r="O59" i="31" s="1"/>
  <c r="N60" i="31"/>
  <c r="O60" i="31" s="1"/>
  <c r="N61" i="31"/>
  <c r="O61" i="31" s="1"/>
  <c r="N62" i="31"/>
  <c r="O62" i="31" s="1"/>
  <c r="N63" i="31"/>
  <c r="O63" i="31" s="1"/>
  <c r="N64" i="31"/>
  <c r="O64" i="31" s="1"/>
  <c r="N65" i="31"/>
  <c r="O65" i="31" s="1"/>
  <c r="N66" i="31"/>
  <c r="O66" i="31" s="1"/>
  <c r="N67" i="31"/>
  <c r="O67" i="31" s="1"/>
  <c r="N68" i="31"/>
  <c r="O68" i="31" s="1"/>
  <c r="N69" i="31"/>
  <c r="O69" i="31" s="1"/>
  <c r="N70" i="31"/>
  <c r="O70" i="31" s="1"/>
  <c r="N71" i="31"/>
  <c r="O71" i="31" s="1"/>
  <c r="N72" i="31"/>
  <c r="O72" i="31" s="1"/>
  <c r="N73" i="31"/>
  <c r="O73" i="31" s="1"/>
  <c r="N74" i="31"/>
  <c r="O74" i="31" s="1"/>
  <c r="N75" i="31"/>
  <c r="O75" i="31" s="1"/>
  <c r="N76" i="31"/>
  <c r="O76" i="31" s="1"/>
  <c r="N77" i="31"/>
  <c r="O77" i="31" s="1"/>
  <c r="N78" i="31"/>
  <c r="O78" i="31" s="1"/>
  <c r="N79" i="31"/>
  <c r="O79" i="31" s="1"/>
  <c r="N80" i="31"/>
  <c r="O80" i="31" s="1"/>
  <c r="N81" i="31"/>
  <c r="O81" i="31" s="1"/>
  <c r="N82" i="31"/>
  <c r="O82" i="31" s="1"/>
  <c r="N83" i="31"/>
  <c r="O83" i="31" s="1"/>
  <c r="N84" i="31"/>
  <c r="O84" i="31" s="1"/>
  <c r="N85" i="31"/>
  <c r="O85" i="31" s="1"/>
  <c r="N86" i="31"/>
  <c r="O86" i="31" s="1"/>
  <c r="N87" i="31"/>
  <c r="O87" i="31" s="1"/>
  <c r="N88" i="31"/>
  <c r="O88" i="31" s="1"/>
  <c r="N89" i="31"/>
  <c r="O89" i="31" s="1"/>
  <c r="N90" i="31"/>
  <c r="O90" i="31" s="1"/>
  <c r="N91" i="31"/>
  <c r="O91" i="31" s="1"/>
  <c r="N92" i="31"/>
  <c r="O92" i="31" s="1"/>
  <c r="N93" i="31"/>
  <c r="O93" i="31" s="1"/>
  <c r="N94" i="31"/>
  <c r="O94" i="31" s="1"/>
  <c r="N95" i="31"/>
  <c r="O95" i="31" s="1"/>
  <c r="N96" i="31"/>
  <c r="O96" i="31" s="1"/>
  <c r="N97" i="31"/>
  <c r="O97" i="31" s="1"/>
  <c r="N98" i="31"/>
  <c r="O98" i="31" s="1"/>
  <c r="N99" i="31"/>
  <c r="O99" i="31" s="1"/>
  <c r="N100" i="31"/>
  <c r="O100" i="31" s="1"/>
  <c r="N101" i="31"/>
  <c r="O101" i="31" s="1"/>
  <c r="N102" i="31"/>
  <c r="O102" i="31" s="1"/>
  <c r="N103" i="31"/>
  <c r="O103" i="31" s="1"/>
  <c r="N104" i="31"/>
  <c r="O104" i="31" s="1"/>
  <c r="N105" i="31"/>
  <c r="O105" i="31" s="1"/>
  <c r="N106" i="31"/>
  <c r="O106" i="31" s="1"/>
  <c r="N107" i="31"/>
  <c r="O107" i="31" s="1"/>
  <c r="N108" i="31"/>
  <c r="O108" i="31" s="1"/>
  <c r="N109" i="31"/>
  <c r="O109" i="31" s="1"/>
  <c r="N110" i="31"/>
  <c r="O110" i="31" s="1"/>
  <c r="N111" i="31"/>
  <c r="O111" i="31" s="1"/>
  <c r="N112" i="31"/>
  <c r="O112" i="31" s="1"/>
  <c r="N113" i="31"/>
  <c r="O113" i="31" s="1"/>
  <c r="N114" i="31"/>
  <c r="O114" i="31" s="1"/>
  <c r="N115" i="31"/>
  <c r="O115" i="31" s="1"/>
  <c r="N116" i="31"/>
  <c r="O116" i="31" s="1"/>
  <c r="N117" i="31"/>
  <c r="O117" i="31" s="1"/>
  <c r="N118" i="31"/>
  <c r="O118" i="31" s="1"/>
  <c r="N119" i="31"/>
  <c r="O119" i="31" s="1"/>
  <c r="N120" i="31"/>
  <c r="O120" i="31" s="1"/>
  <c r="N121" i="31"/>
  <c r="O121" i="31" s="1"/>
  <c r="N122" i="31"/>
  <c r="O122" i="31" s="1"/>
  <c r="N123" i="31"/>
  <c r="O123" i="31" s="1"/>
  <c r="N124" i="31"/>
  <c r="O124" i="31" s="1"/>
  <c r="N125" i="31"/>
  <c r="O125" i="31" s="1"/>
  <c r="N126" i="31"/>
  <c r="O126" i="31" s="1"/>
  <c r="N127" i="31"/>
  <c r="O127" i="31" s="1"/>
  <c r="N128" i="31"/>
  <c r="O128" i="31" s="1"/>
  <c r="N129" i="31"/>
  <c r="O129" i="31" s="1"/>
  <c r="N130" i="31"/>
  <c r="O130" i="31" s="1"/>
  <c r="N131" i="31"/>
  <c r="O131" i="31" s="1"/>
  <c r="N132" i="31"/>
  <c r="O132" i="31" s="1"/>
  <c r="N133" i="31"/>
  <c r="O133" i="31" s="1"/>
  <c r="N134" i="31"/>
  <c r="O134" i="31" s="1"/>
  <c r="N135" i="31"/>
  <c r="O135" i="31" s="1"/>
  <c r="N136" i="31"/>
  <c r="O136" i="31" s="1"/>
  <c r="N137" i="31"/>
  <c r="O137" i="31" s="1"/>
  <c r="N138" i="31"/>
  <c r="O138" i="31" s="1"/>
  <c r="N139" i="31"/>
  <c r="O139" i="31" s="1"/>
  <c r="N140" i="31"/>
  <c r="O140" i="31" s="1"/>
  <c r="N141" i="31"/>
  <c r="O141" i="31" s="1"/>
  <c r="N142" i="31"/>
  <c r="O142" i="31" s="1"/>
  <c r="N143" i="31"/>
  <c r="O143" i="31" s="1"/>
  <c r="N144" i="31"/>
  <c r="O144" i="31" s="1"/>
  <c r="N145" i="31"/>
  <c r="O145" i="31" s="1"/>
  <c r="N146" i="31"/>
  <c r="O146" i="31" s="1"/>
  <c r="N147" i="31"/>
  <c r="O147" i="31" s="1"/>
  <c r="N148" i="31"/>
  <c r="O148" i="31" s="1"/>
  <c r="N149" i="31"/>
  <c r="O149" i="31" s="1"/>
  <c r="N150" i="31"/>
  <c r="O150" i="31" s="1"/>
  <c r="N151" i="31"/>
  <c r="O151" i="31" s="1"/>
  <c r="N152" i="31"/>
  <c r="O152" i="31" s="1"/>
  <c r="N153" i="31"/>
  <c r="O153" i="31" s="1"/>
  <c r="N154" i="31"/>
  <c r="O154" i="31" s="1"/>
  <c r="N155" i="31"/>
  <c r="O155" i="31" s="1"/>
  <c r="N156" i="31"/>
  <c r="O156" i="31" s="1"/>
  <c r="N157" i="31"/>
  <c r="O157" i="31" s="1"/>
  <c r="N158" i="31"/>
  <c r="O158" i="31" s="1"/>
  <c r="N159" i="31"/>
  <c r="O159" i="31" s="1"/>
  <c r="N160" i="31"/>
  <c r="O160" i="31" s="1"/>
  <c r="N161" i="31"/>
  <c r="O161" i="31" s="1"/>
  <c r="N162" i="31"/>
  <c r="O162" i="31" s="1"/>
  <c r="N163" i="31"/>
  <c r="O163" i="31" s="1"/>
  <c r="N164" i="31"/>
  <c r="O164" i="31" s="1"/>
  <c r="N165" i="31"/>
  <c r="O165" i="31" s="1"/>
  <c r="N166" i="31"/>
  <c r="O166" i="31" s="1"/>
  <c r="N167" i="31"/>
  <c r="O167" i="31" s="1"/>
  <c r="N168" i="31"/>
  <c r="O168" i="31" s="1"/>
  <c r="N169" i="31"/>
  <c r="O169" i="31" s="1"/>
  <c r="N170" i="31"/>
  <c r="O170" i="31" s="1"/>
  <c r="N171" i="31"/>
  <c r="O171" i="31" s="1"/>
  <c r="N172" i="31"/>
  <c r="O172" i="31" s="1"/>
  <c r="N173" i="31"/>
  <c r="O173" i="31" s="1"/>
  <c r="N174" i="31"/>
  <c r="O174" i="31" s="1"/>
  <c r="N175" i="31"/>
  <c r="O175" i="31" s="1"/>
  <c r="N176" i="31"/>
  <c r="O176" i="31" s="1"/>
  <c r="N177" i="31"/>
  <c r="O177" i="31" s="1"/>
  <c r="N178" i="31"/>
  <c r="O178" i="31" s="1"/>
  <c r="N179" i="31"/>
  <c r="O179" i="31" s="1"/>
  <c r="N180" i="31"/>
  <c r="O180" i="31" s="1"/>
  <c r="N181" i="31"/>
  <c r="O181" i="31" s="1"/>
  <c r="N182" i="31"/>
  <c r="O182" i="31" s="1"/>
  <c r="N183" i="31"/>
  <c r="O183" i="31" s="1"/>
  <c r="N184" i="31"/>
  <c r="O184" i="31" s="1"/>
  <c r="N185" i="31"/>
  <c r="O185" i="31" s="1"/>
  <c r="N186" i="31"/>
  <c r="O186" i="31" s="1"/>
  <c r="N187" i="31"/>
  <c r="O187" i="31" s="1"/>
  <c r="N188" i="31"/>
  <c r="O188" i="31" s="1"/>
  <c r="N189" i="31"/>
  <c r="O189" i="31" s="1"/>
  <c r="N190" i="31"/>
  <c r="O190" i="31" s="1"/>
  <c r="N118" i="8" l="1"/>
  <c r="O118" i="8" s="1"/>
  <c r="N120" i="8"/>
  <c r="O120" i="8" s="1"/>
  <c r="N126" i="8"/>
  <c r="O126" i="8" s="1"/>
  <c r="N128" i="8"/>
  <c r="O128" i="8" s="1"/>
  <c r="N92" i="8"/>
  <c r="O92" i="8" s="1"/>
  <c r="N76" i="8"/>
  <c r="O76" i="8" s="1"/>
  <c r="N100" i="8"/>
  <c r="O100" i="8" s="1"/>
  <c r="N108" i="8"/>
  <c r="O108" i="8" s="1"/>
  <c r="N86" i="8"/>
  <c r="O86" i="8" s="1"/>
  <c r="N88" i="8"/>
  <c r="O88" i="8" s="1"/>
  <c r="S10" i="31"/>
  <c r="T10" i="31" s="1"/>
  <c r="S14" i="31"/>
  <c r="T14" i="31" s="1"/>
  <c r="J108" i="8"/>
  <c r="N40" i="8"/>
  <c r="O40" i="8" s="1"/>
  <c r="N44" i="8"/>
  <c r="O44" i="8" s="1"/>
  <c r="N112" i="8"/>
  <c r="O112" i="8" s="1"/>
  <c r="N19" i="8"/>
  <c r="O19" i="8" s="1"/>
  <c r="N42" i="8"/>
  <c r="O42" i="8" s="1"/>
  <c r="N60" i="8"/>
  <c r="O60" i="8" s="1"/>
  <c r="N80" i="8"/>
  <c r="O80" i="8" s="1"/>
  <c r="N107" i="8"/>
  <c r="O107" i="8" s="1"/>
  <c r="N41" i="8"/>
  <c r="O41" i="8" s="1"/>
  <c r="N54" i="8"/>
  <c r="O54" i="8" s="1"/>
  <c r="N56" i="8"/>
  <c r="O56" i="8" s="1"/>
  <c r="N59" i="8"/>
  <c r="O59" i="8" s="1"/>
  <c r="N72" i="8"/>
  <c r="O72" i="8" s="1"/>
  <c r="N75" i="8"/>
  <c r="O75" i="8" s="1"/>
  <c r="N83" i="8"/>
  <c r="O83" i="8" s="1"/>
  <c r="N84" i="8"/>
  <c r="O84" i="8" s="1"/>
  <c r="J88" i="8"/>
  <c r="N94" i="8"/>
  <c r="O94" i="8" s="1"/>
  <c r="N96" i="8"/>
  <c r="O96" i="8" s="1"/>
  <c r="J100" i="8"/>
  <c r="N115" i="8"/>
  <c r="O115" i="8" s="1"/>
  <c r="N116" i="8"/>
  <c r="O116" i="8" s="1"/>
  <c r="J120" i="8"/>
  <c r="N124" i="8"/>
  <c r="O124" i="8" s="1"/>
  <c r="N149" i="8"/>
  <c r="O149" i="8" s="1"/>
  <c r="N25" i="8"/>
  <c r="O25" i="8" s="1"/>
  <c r="N52" i="8"/>
  <c r="O52" i="8" s="1"/>
  <c r="N68" i="8"/>
  <c r="O68" i="8" s="1"/>
  <c r="N91" i="8"/>
  <c r="O91" i="8" s="1"/>
  <c r="N102" i="8"/>
  <c r="O102" i="8" s="1"/>
  <c r="N104" i="8"/>
  <c r="O104" i="8" s="1"/>
  <c r="N123" i="8"/>
  <c r="O123" i="8" s="1"/>
  <c r="N132" i="8"/>
  <c r="O132" i="8" s="1"/>
  <c r="N174" i="8"/>
  <c r="O174" i="8" s="1"/>
  <c r="I13" i="8"/>
  <c r="N13" i="8" s="1"/>
  <c r="O13" i="8" s="1"/>
  <c r="N17" i="8"/>
  <c r="O17" i="8" s="1"/>
  <c r="J25" i="8"/>
  <c r="N43" i="8"/>
  <c r="O43" i="8" s="1"/>
  <c r="N48" i="8"/>
  <c r="O48" i="8" s="1"/>
  <c r="N51" i="8"/>
  <c r="O51" i="8" s="1"/>
  <c r="N62" i="8"/>
  <c r="O62" i="8" s="1"/>
  <c r="N64" i="8"/>
  <c r="O64" i="8" s="1"/>
  <c r="N67" i="8"/>
  <c r="O67" i="8" s="1"/>
  <c r="N99" i="8"/>
  <c r="O99" i="8" s="1"/>
  <c r="N110" i="8"/>
  <c r="O110" i="8" s="1"/>
  <c r="J132" i="8"/>
  <c r="L13" i="8"/>
  <c r="M13" i="8" s="1"/>
  <c r="N27" i="8"/>
  <c r="O27" i="8" s="1"/>
  <c r="J40" i="8"/>
  <c r="J41" i="8"/>
  <c r="J42" i="8"/>
  <c r="R42" i="12" s="1"/>
  <c r="J43" i="8"/>
  <c r="J48" i="8"/>
  <c r="J56" i="8"/>
  <c r="J64" i="8"/>
  <c r="R64" i="12" s="1"/>
  <c r="J72" i="8"/>
  <c r="J128" i="8"/>
  <c r="N141" i="8"/>
  <c r="O141" i="8" s="1"/>
  <c r="N143" i="8"/>
  <c r="O143" i="8" s="1"/>
  <c r="N158" i="8"/>
  <c r="O158" i="8" s="1"/>
  <c r="N167" i="8"/>
  <c r="O167" i="8" s="1"/>
  <c r="N168" i="8"/>
  <c r="O168" i="8" s="1"/>
  <c r="N182" i="8"/>
  <c r="O182" i="8" s="1"/>
  <c r="N106" i="8"/>
  <c r="O106" i="8" s="1"/>
  <c r="N114" i="8"/>
  <c r="O114" i="8" s="1"/>
  <c r="N122" i="8"/>
  <c r="O122" i="8" s="1"/>
  <c r="N130" i="8"/>
  <c r="O130" i="8" s="1"/>
  <c r="N134" i="8"/>
  <c r="O134" i="8" s="1"/>
  <c r="N136" i="8"/>
  <c r="O136" i="8" s="1"/>
  <c r="N138" i="8"/>
  <c r="O138" i="8" s="1"/>
  <c r="J141" i="8"/>
  <c r="N142" i="8"/>
  <c r="O142" i="8" s="1"/>
  <c r="N144" i="8"/>
  <c r="O144" i="8" s="1"/>
  <c r="N146" i="8"/>
  <c r="O146" i="8" s="1"/>
  <c r="N152" i="8"/>
  <c r="O152" i="8" s="1"/>
  <c r="N154" i="8"/>
  <c r="O154" i="8" s="1"/>
  <c r="N166" i="8"/>
  <c r="O166" i="8" s="1"/>
  <c r="N175" i="8"/>
  <c r="O175" i="8" s="1"/>
  <c r="N176" i="8"/>
  <c r="O176" i="8" s="1"/>
  <c r="T42" i="12"/>
  <c r="U42" i="12" s="1"/>
  <c r="AH42" i="31" s="1"/>
  <c r="T58" i="12"/>
  <c r="U58" i="12" s="1"/>
  <c r="AH58" i="31" s="1"/>
  <c r="R182" i="12"/>
  <c r="AE182" i="31" s="1"/>
  <c r="N11" i="8"/>
  <c r="O11" i="8" s="1"/>
  <c r="N15" i="8"/>
  <c r="O15" i="8" s="1"/>
  <c r="J17" i="8"/>
  <c r="N18" i="8"/>
  <c r="O18" i="8" s="1"/>
  <c r="N21" i="8"/>
  <c r="O21" i="8" s="1"/>
  <c r="J23" i="8"/>
  <c r="N28" i="8"/>
  <c r="O28" i="8" s="1"/>
  <c r="N29" i="8"/>
  <c r="O29" i="8" s="1"/>
  <c r="N30" i="8"/>
  <c r="O30" i="8" s="1"/>
  <c r="N31" i="8"/>
  <c r="O31" i="8" s="1"/>
  <c r="N32" i="8"/>
  <c r="O32" i="8" s="1"/>
  <c r="N33" i="8"/>
  <c r="O33" i="8" s="1"/>
  <c r="N34" i="8"/>
  <c r="O34" i="8" s="1"/>
  <c r="N35" i="8"/>
  <c r="O35" i="8" s="1"/>
  <c r="N36" i="8"/>
  <c r="O36" i="8" s="1"/>
  <c r="N37" i="8"/>
  <c r="O37" i="8" s="1"/>
  <c r="N38" i="8"/>
  <c r="O38" i="8" s="1"/>
  <c r="N39" i="8"/>
  <c r="O39" i="8" s="1"/>
  <c r="J54" i="8"/>
  <c r="R54" i="12" s="1"/>
  <c r="J62" i="8"/>
  <c r="J86" i="8"/>
  <c r="J94" i="8"/>
  <c r="R94" i="12" s="1"/>
  <c r="J102" i="8"/>
  <c r="J110" i="8"/>
  <c r="J118" i="8"/>
  <c r="J126" i="8"/>
  <c r="N159" i="8"/>
  <c r="O159" i="8" s="1"/>
  <c r="N160" i="8"/>
  <c r="O160" i="8" s="1"/>
  <c r="N183" i="8"/>
  <c r="O183" i="8" s="1"/>
  <c r="N184" i="8"/>
  <c r="O184" i="8" s="1"/>
  <c r="R159" i="12"/>
  <c r="S159" i="12" s="1"/>
  <c r="AF159" i="31" s="1"/>
  <c r="R169" i="12"/>
  <c r="S169" i="12" s="1"/>
  <c r="AF169" i="31" s="1"/>
  <c r="L13" i="31"/>
  <c r="P165" i="21"/>
  <c r="BD165" i="31" s="1"/>
  <c r="AY165" i="31"/>
  <c r="P157" i="21"/>
  <c r="BD157" i="31" s="1"/>
  <c r="AY157" i="31"/>
  <c r="P149" i="21"/>
  <c r="BD149" i="31" s="1"/>
  <c r="AY149" i="31"/>
  <c r="P145" i="21"/>
  <c r="BD145" i="31" s="1"/>
  <c r="AY145" i="31"/>
  <c r="P133" i="21"/>
  <c r="BD133" i="31" s="1"/>
  <c r="AY133" i="31"/>
  <c r="P125" i="21"/>
  <c r="BD125" i="31" s="1"/>
  <c r="AY125" i="31"/>
  <c r="P117" i="21"/>
  <c r="BD117" i="31" s="1"/>
  <c r="AY117" i="31"/>
  <c r="P113" i="21"/>
  <c r="BD113" i="31" s="1"/>
  <c r="AY113" i="31"/>
  <c r="AY109" i="31"/>
  <c r="P161" i="21"/>
  <c r="BD161" i="31" s="1"/>
  <c r="AY161" i="31"/>
  <c r="P153" i="21"/>
  <c r="BD153" i="31" s="1"/>
  <c r="AY153" i="31"/>
  <c r="P141" i="21"/>
  <c r="BD141" i="31" s="1"/>
  <c r="AY141" i="31"/>
  <c r="P137" i="21"/>
  <c r="BD137" i="31" s="1"/>
  <c r="AY137" i="31"/>
  <c r="P129" i="21"/>
  <c r="BD129" i="31" s="1"/>
  <c r="AY129" i="31"/>
  <c r="P121" i="21"/>
  <c r="BD121" i="31" s="1"/>
  <c r="AY121" i="31"/>
  <c r="AY110" i="31"/>
  <c r="AY123" i="31"/>
  <c r="P123" i="21"/>
  <c r="BD123" i="31" s="1"/>
  <c r="AY119" i="31"/>
  <c r="P119" i="21"/>
  <c r="BD119" i="31" s="1"/>
  <c r="AY115" i="31"/>
  <c r="P115" i="21"/>
  <c r="BD115" i="31" s="1"/>
  <c r="AY111" i="31"/>
  <c r="P111" i="21"/>
  <c r="BD111" i="31" s="1"/>
  <c r="AY107" i="31"/>
  <c r="P107" i="21"/>
  <c r="BD107" i="31" s="1"/>
  <c r="AY122" i="31"/>
  <c r="P103" i="21"/>
  <c r="BD103" i="31" s="1"/>
  <c r="P99" i="21"/>
  <c r="BD99" i="31" s="1"/>
  <c r="P95" i="21"/>
  <c r="BD95" i="31" s="1"/>
  <c r="P91" i="21"/>
  <c r="BD91" i="31" s="1"/>
  <c r="P87" i="21"/>
  <c r="BD87" i="31" s="1"/>
  <c r="E52" i="21"/>
  <c r="D50" i="22"/>
  <c r="E50" i="21"/>
  <c r="D48" i="22"/>
  <c r="E48" i="21"/>
  <c r="D46" i="22"/>
  <c r="E46" i="21"/>
  <c r="D44" i="22"/>
  <c r="E44" i="21"/>
  <c r="D42" i="22"/>
  <c r="E42" i="21"/>
  <c r="D40" i="22"/>
  <c r="E40" i="21"/>
  <c r="D38" i="22"/>
  <c r="E38" i="21"/>
  <c r="D36" i="22"/>
  <c r="E36" i="21"/>
  <c r="D34" i="22"/>
  <c r="E34" i="21"/>
  <c r="D32" i="22"/>
  <c r="E32" i="21"/>
  <c r="D30" i="22"/>
  <c r="E30" i="21"/>
  <c r="D28" i="22"/>
  <c r="E28" i="21"/>
  <c r="D26" i="22"/>
  <c r="E26" i="21"/>
  <c r="D24" i="22"/>
  <c r="E24" i="21"/>
  <c r="D22" i="22"/>
  <c r="E22" i="21"/>
  <c r="D20" i="22"/>
  <c r="E20" i="21"/>
  <c r="D18" i="22"/>
  <c r="E18" i="21"/>
  <c r="D16" i="22"/>
  <c r="E16" i="21"/>
  <c r="D14" i="22"/>
  <c r="E14" i="21"/>
  <c r="D12" i="22"/>
  <c r="E12" i="21"/>
  <c r="D10" i="22"/>
  <c r="T38" i="12"/>
  <c r="T92" i="12"/>
  <c r="T110" i="12"/>
  <c r="R171" i="12"/>
  <c r="R172" i="12" s="1"/>
  <c r="T172" i="12"/>
  <c r="B8" i="22"/>
  <c r="D181" i="22"/>
  <c r="B180" i="22"/>
  <c r="D177" i="22"/>
  <c r="B176" i="22"/>
  <c r="D173" i="22"/>
  <c r="B172" i="22"/>
  <c r="D169" i="22"/>
  <c r="B168" i="22"/>
  <c r="D165" i="22"/>
  <c r="B164" i="22"/>
  <c r="D162" i="22"/>
  <c r="D160" i="22"/>
  <c r="D158" i="22"/>
  <c r="D156" i="22"/>
  <c r="D154" i="22"/>
  <c r="D152" i="22"/>
  <c r="D150" i="22"/>
  <c r="D148" i="22"/>
  <c r="D146" i="22"/>
  <c r="D144" i="22"/>
  <c r="D142" i="22"/>
  <c r="D140" i="22"/>
  <c r="D138" i="22"/>
  <c r="D136" i="22"/>
  <c r="D134" i="22"/>
  <c r="D132" i="22"/>
  <c r="D130" i="22"/>
  <c r="D127" i="22"/>
  <c r="D123" i="22"/>
  <c r="D119" i="22"/>
  <c r="D115" i="22"/>
  <c r="D111" i="22"/>
  <c r="D107" i="22"/>
  <c r="D103" i="22"/>
  <c r="D99" i="22"/>
  <c r="D95" i="22"/>
  <c r="D91" i="22"/>
  <c r="D87" i="22"/>
  <c r="D83" i="22"/>
  <c r="D79" i="22"/>
  <c r="D75" i="22"/>
  <c r="D71" i="22"/>
  <c r="D67" i="22"/>
  <c r="D63" i="22"/>
  <c r="D59" i="22"/>
  <c r="D55" i="22"/>
  <c r="D51" i="22"/>
  <c r="D190" i="21"/>
  <c r="D188" i="21"/>
  <c r="D186" i="21"/>
  <c r="D184" i="21"/>
  <c r="C182" i="22"/>
  <c r="D182" i="21"/>
  <c r="C180" i="22"/>
  <c r="D180" i="21"/>
  <c r="C178" i="22"/>
  <c r="D178" i="21"/>
  <c r="C176" i="22"/>
  <c r="D176" i="21"/>
  <c r="C174" i="22"/>
  <c r="D174" i="21"/>
  <c r="C172" i="22"/>
  <c r="D172" i="21"/>
  <c r="C170" i="22"/>
  <c r="D170" i="21"/>
  <c r="C168" i="22"/>
  <c r="D168" i="21"/>
  <c r="C166" i="22"/>
  <c r="D166" i="21"/>
  <c r="C164" i="22"/>
  <c r="B165" i="21"/>
  <c r="B163" i="22"/>
  <c r="D164" i="21"/>
  <c r="C162" i="22"/>
  <c r="B163" i="21"/>
  <c r="B161" i="22"/>
  <c r="D162" i="21"/>
  <c r="C160" i="22"/>
  <c r="B161" i="21"/>
  <c r="B159" i="22"/>
  <c r="D160" i="21"/>
  <c r="C158" i="22"/>
  <c r="B159" i="21"/>
  <c r="B157" i="22"/>
  <c r="C156" i="22"/>
  <c r="D158" i="21"/>
  <c r="B157" i="21"/>
  <c r="B155" i="22"/>
  <c r="D156" i="21"/>
  <c r="C154" i="22"/>
  <c r="B155" i="21"/>
  <c r="B153" i="22"/>
  <c r="D154" i="21"/>
  <c r="C152" i="22"/>
  <c r="B153" i="21"/>
  <c r="B151" i="22"/>
  <c r="D152" i="21"/>
  <c r="C150" i="22"/>
  <c r="B151" i="21"/>
  <c r="B149" i="22"/>
  <c r="D150" i="21"/>
  <c r="C148" i="22"/>
  <c r="B149" i="21"/>
  <c r="B147" i="22"/>
  <c r="D148" i="21"/>
  <c r="C146" i="22"/>
  <c r="B147" i="21"/>
  <c r="B145" i="22"/>
  <c r="D146" i="21"/>
  <c r="C144" i="22"/>
  <c r="B145" i="21"/>
  <c r="B143" i="22"/>
  <c r="D144" i="21"/>
  <c r="C142" i="22"/>
  <c r="B143" i="21"/>
  <c r="B141" i="22"/>
  <c r="D142" i="21"/>
  <c r="C140" i="22"/>
  <c r="B141" i="21"/>
  <c r="B139" i="22"/>
  <c r="D140" i="21"/>
  <c r="C138" i="22"/>
  <c r="B139" i="21"/>
  <c r="B137" i="22"/>
  <c r="D138" i="21"/>
  <c r="C136" i="22"/>
  <c r="B137" i="21"/>
  <c r="B135" i="22"/>
  <c r="D136" i="21"/>
  <c r="C134" i="22"/>
  <c r="B135" i="21"/>
  <c r="B133" i="22"/>
  <c r="D134" i="21"/>
  <c r="C132" i="22"/>
  <c r="B133" i="21"/>
  <c r="B131" i="22"/>
  <c r="D132" i="21"/>
  <c r="C130" i="22"/>
  <c r="B131" i="21"/>
  <c r="B129" i="22"/>
  <c r="D130" i="21"/>
  <c r="C128" i="22"/>
  <c r="B129" i="21"/>
  <c r="B127" i="22"/>
  <c r="D128" i="21"/>
  <c r="C126" i="22"/>
  <c r="B127" i="21"/>
  <c r="B125" i="22"/>
  <c r="D126" i="21"/>
  <c r="C124" i="22"/>
  <c r="B125" i="21"/>
  <c r="B123" i="22"/>
  <c r="D124" i="21"/>
  <c r="C122" i="22"/>
  <c r="B123" i="21"/>
  <c r="B121" i="22"/>
  <c r="D122" i="21"/>
  <c r="C120" i="22"/>
  <c r="B121" i="21"/>
  <c r="B119" i="22"/>
  <c r="D120" i="21"/>
  <c r="C118" i="22"/>
  <c r="B119" i="21"/>
  <c r="B117" i="22"/>
  <c r="D118" i="21"/>
  <c r="C116" i="22"/>
  <c r="B117" i="21"/>
  <c r="B115" i="22"/>
  <c r="D116" i="21"/>
  <c r="C114" i="22"/>
  <c r="B115" i="21"/>
  <c r="B113" i="22"/>
  <c r="D114" i="21"/>
  <c r="C112" i="22"/>
  <c r="B113" i="21"/>
  <c r="B111" i="22"/>
  <c r="D112" i="21"/>
  <c r="C110" i="22"/>
  <c r="B111" i="21"/>
  <c r="B109" i="22"/>
  <c r="D110" i="21"/>
  <c r="C108" i="22"/>
  <c r="B109" i="21"/>
  <c r="B107" i="22"/>
  <c r="D108" i="21"/>
  <c r="C106" i="22"/>
  <c r="B107" i="21"/>
  <c r="B105" i="22"/>
  <c r="D106" i="21"/>
  <c r="C104" i="22"/>
  <c r="B105" i="21"/>
  <c r="B103" i="22"/>
  <c r="D104" i="21"/>
  <c r="C102" i="22"/>
  <c r="B103" i="21"/>
  <c r="B101" i="22"/>
  <c r="D102" i="21"/>
  <c r="C100" i="22"/>
  <c r="B101" i="21"/>
  <c r="B99" i="22"/>
  <c r="D100" i="21"/>
  <c r="C98" i="22"/>
  <c r="B99" i="21"/>
  <c r="B97" i="22"/>
  <c r="D98" i="21"/>
  <c r="C96" i="22"/>
  <c r="B97" i="21"/>
  <c r="B95" i="22"/>
  <c r="D96" i="21"/>
  <c r="C94" i="22"/>
  <c r="B95" i="21"/>
  <c r="B93" i="22"/>
  <c r="D94" i="21"/>
  <c r="C92" i="22"/>
  <c r="B93" i="21"/>
  <c r="B91" i="22"/>
  <c r="D92" i="21"/>
  <c r="C90" i="22"/>
  <c r="B91" i="21"/>
  <c r="B89" i="22"/>
  <c r="D90" i="21"/>
  <c r="C88" i="22"/>
  <c r="B89" i="21"/>
  <c r="B87" i="22"/>
  <c r="D88" i="21"/>
  <c r="C86" i="22"/>
  <c r="B87" i="21"/>
  <c r="B85" i="22"/>
  <c r="D86" i="21"/>
  <c r="C84" i="22"/>
  <c r="B85" i="21"/>
  <c r="B83" i="22"/>
  <c r="D84" i="21"/>
  <c r="C82" i="22"/>
  <c r="B83" i="21"/>
  <c r="B81" i="22"/>
  <c r="D82" i="21"/>
  <c r="C80" i="22"/>
  <c r="B81" i="21"/>
  <c r="B79" i="22"/>
  <c r="D80" i="21"/>
  <c r="C78" i="22"/>
  <c r="B79" i="21"/>
  <c r="B77" i="22"/>
  <c r="D78" i="21"/>
  <c r="C76" i="22"/>
  <c r="B77" i="21"/>
  <c r="B75" i="22"/>
  <c r="D76" i="21"/>
  <c r="C74" i="22"/>
  <c r="B75" i="21"/>
  <c r="B73" i="22"/>
  <c r="D74" i="21"/>
  <c r="C72" i="22"/>
  <c r="B73" i="21"/>
  <c r="B71" i="22"/>
  <c r="D72" i="21"/>
  <c r="C70" i="22"/>
  <c r="B71" i="21"/>
  <c r="B69" i="22"/>
  <c r="D70" i="21"/>
  <c r="C68" i="22"/>
  <c r="B69" i="21"/>
  <c r="B67" i="22"/>
  <c r="D68" i="21"/>
  <c r="C66" i="22"/>
  <c r="B67" i="21"/>
  <c r="B65" i="22"/>
  <c r="D66" i="21"/>
  <c r="C64" i="22"/>
  <c r="B65" i="21"/>
  <c r="B63" i="22"/>
  <c r="D64" i="21"/>
  <c r="C62" i="22"/>
  <c r="B63" i="21"/>
  <c r="B61" i="22"/>
  <c r="D62" i="21"/>
  <c r="C60" i="22"/>
  <c r="B61" i="21"/>
  <c r="B59" i="22"/>
  <c r="D60" i="21"/>
  <c r="C58" i="22"/>
  <c r="B59" i="21"/>
  <c r="B57" i="22"/>
  <c r="D58" i="21"/>
  <c r="C56" i="22"/>
  <c r="B57" i="21"/>
  <c r="B55" i="22"/>
  <c r="D56" i="21"/>
  <c r="C54" i="22"/>
  <c r="B55" i="21"/>
  <c r="B53" i="22"/>
  <c r="D54" i="21"/>
  <c r="C52" i="22"/>
  <c r="B53" i="21"/>
  <c r="B51" i="22"/>
  <c r="D52" i="21"/>
  <c r="C50" i="22"/>
  <c r="B51" i="21"/>
  <c r="B49" i="22"/>
  <c r="D50" i="21"/>
  <c r="C48" i="22"/>
  <c r="B49" i="21"/>
  <c r="B47" i="22"/>
  <c r="D48" i="21"/>
  <c r="C46" i="22"/>
  <c r="B47" i="21"/>
  <c r="B45" i="22"/>
  <c r="D46" i="21"/>
  <c r="C44" i="22"/>
  <c r="B45" i="21"/>
  <c r="B43" i="22"/>
  <c r="D44" i="21"/>
  <c r="C42" i="22"/>
  <c r="B43" i="21"/>
  <c r="B41" i="22"/>
  <c r="D42" i="21"/>
  <c r="C40" i="22"/>
  <c r="B41" i="21"/>
  <c r="B39" i="22"/>
  <c r="D40" i="21"/>
  <c r="C38" i="22"/>
  <c r="B39" i="21"/>
  <c r="B37" i="22"/>
  <c r="D38" i="21"/>
  <c r="C36" i="22"/>
  <c r="B37" i="21"/>
  <c r="B35" i="22"/>
  <c r="D36" i="21"/>
  <c r="C34" i="22"/>
  <c r="B35" i="21"/>
  <c r="B33" i="22"/>
  <c r="D34" i="21"/>
  <c r="C32" i="22"/>
  <c r="B33" i="21"/>
  <c r="B31" i="22"/>
  <c r="D32" i="21"/>
  <c r="C30" i="22"/>
  <c r="B31" i="21"/>
  <c r="B29" i="22"/>
  <c r="D30" i="21"/>
  <c r="C28" i="22"/>
  <c r="B29" i="21"/>
  <c r="B27" i="22"/>
  <c r="D28" i="21"/>
  <c r="C26" i="22"/>
  <c r="B27" i="21"/>
  <c r="B25" i="22"/>
  <c r="D26" i="21"/>
  <c r="C24" i="22"/>
  <c r="B25" i="21"/>
  <c r="B23" i="22"/>
  <c r="D24" i="21"/>
  <c r="C22" i="22"/>
  <c r="B23" i="21"/>
  <c r="B21" i="22"/>
  <c r="D22" i="21"/>
  <c r="C20" i="22"/>
  <c r="B21" i="21"/>
  <c r="B19" i="22"/>
  <c r="D20" i="21"/>
  <c r="C18" i="22"/>
  <c r="B19" i="21"/>
  <c r="B17" i="22"/>
  <c r="D18" i="21"/>
  <c r="C16" i="22"/>
  <c r="B17" i="21"/>
  <c r="B15" i="22"/>
  <c r="D16" i="21"/>
  <c r="C14" i="22"/>
  <c r="B15" i="21"/>
  <c r="B13" i="22"/>
  <c r="D14" i="21"/>
  <c r="C12" i="22"/>
  <c r="B13" i="21"/>
  <c r="B11" i="22"/>
  <c r="D12" i="21"/>
  <c r="C10" i="22"/>
  <c r="B11" i="21"/>
  <c r="B9" i="22"/>
  <c r="D188" i="22"/>
  <c r="D187" i="22"/>
  <c r="D186" i="22"/>
  <c r="D185" i="22"/>
  <c r="D184" i="22"/>
  <c r="D183" i="22"/>
  <c r="D182" i="22"/>
  <c r="B181" i="22"/>
  <c r="D178" i="22"/>
  <c r="B177" i="22"/>
  <c r="D174" i="22"/>
  <c r="B173" i="22"/>
  <c r="D170" i="22"/>
  <c r="B169" i="22"/>
  <c r="D166" i="22"/>
  <c r="B165" i="22"/>
  <c r="D126" i="22"/>
  <c r="D122" i="22"/>
  <c r="D118" i="22"/>
  <c r="D114" i="22"/>
  <c r="D110" i="22"/>
  <c r="D106" i="22"/>
  <c r="D102" i="22"/>
  <c r="D98" i="22"/>
  <c r="D94" i="22"/>
  <c r="D90" i="22"/>
  <c r="D86" i="22"/>
  <c r="D82" i="22"/>
  <c r="D78" i="22"/>
  <c r="D74" i="22"/>
  <c r="D70" i="22"/>
  <c r="D66" i="22"/>
  <c r="D62" i="22"/>
  <c r="D58" i="22"/>
  <c r="D54" i="22"/>
  <c r="D10" i="21"/>
  <c r="E51" i="21"/>
  <c r="D49" i="22"/>
  <c r="E49" i="21"/>
  <c r="D47" i="22"/>
  <c r="E47" i="21"/>
  <c r="D45" i="22"/>
  <c r="E45" i="21"/>
  <c r="D43" i="22"/>
  <c r="E43" i="21"/>
  <c r="D41" i="22"/>
  <c r="E41" i="21"/>
  <c r="D39" i="22"/>
  <c r="E39" i="21"/>
  <c r="D37" i="22"/>
  <c r="E37" i="21"/>
  <c r="D35" i="22"/>
  <c r="E35" i="21"/>
  <c r="D33" i="22"/>
  <c r="E33" i="21"/>
  <c r="D31" i="22"/>
  <c r="E31" i="21"/>
  <c r="D29" i="22"/>
  <c r="E29" i="21"/>
  <c r="D27" i="22"/>
  <c r="E27" i="21"/>
  <c r="D25" i="22"/>
  <c r="E25" i="21"/>
  <c r="D23" i="22"/>
  <c r="E23" i="21"/>
  <c r="D21" i="22"/>
  <c r="E21" i="21"/>
  <c r="D19" i="22"/>
  <c r="E19" i="21"/>
  <c r="D17" i="22"/>
  <c r="E17" i="21"/>
  <c r="D15" i="22"/>
  <c r="E15" i="21"/>
  <c r="D13" i="22"/>
  <c r="E13" i="21"/>
  <c r="D11" i="22"/>
  <c r="E11" i="21"/>
  <c r="D9" i="22"/>
  <c r="T26" i="12"/>
  <c r="T27" i="12"/>
  <c r="AG58" i="31"/>
  <c r="T83" i="12"/>
  <c r="T89" i="12"/>
  <c r="T105" i="12"/>
  <c r="T113" i="12"/>
  <c r="T131" i="12"/>
  <c r="T143" i="12"/>
  <c r="T147" i="12"/>
  <c r="S190" i="12"/>
  <c r="AF190" i="31" s="1"/>
  <c r="AE190" i="31"/>
  <c r="D8" i="22"/>
  <c r="C188" i="22"/>
  <c r="C186" i="22"/>
  <c r="C184" i="22"/>
  <c r="B182" i="22"/>
  <c r="D179" i="22"/>
  <c r="B178" i="22"/>
  <c r="D175" i="22"/>
  <c r="B174" i="22"/>
  <c r="D171" i="22"/>
  <c r="B170" i="22"/>
  <c r="D167" i="22"/>
  <c r="B166" i="22"/>
  <c r="D163" i="22"/>
  <c r="D161" i="22"/>
  <c r="D159" i="22"/>
  <c r="D157" i="22"/>
  <c r="D155" i="22"/>
  <c r="D153" i="22"/>
  <c r="D151" i="22"/>
  <c r="D149" i="22"/>
  <c r="D147" i="22"/>
  <c r="D145" i="22"/>
  <c r="D143" i="22"/>
  <c r="D141" i="22"/>
  <c r="D139" i="22"/>
  <c r="D137" i="22"/>
  <c r="D135" i="22"/>
  <c r="D133" i="22"/>
  <c r="D131" i="22"/>
  <c r="D129" i="22"/>
  <c r="D125" i="22"/>
  <c r="D121" i="22"/>
  <c r="D117" i="22"/>
  <c r="D113" i="22"/>
  <c r="D109" i="22"/>
  <c r="D105" i="22"/>
  <c r="D101" i="22"/>
  <c r="D97" i="22"/>
  <c r="D93" i="22"/>
  <c r="D89" i="22"/>
  <c r="D85" i="22"/>
  <c r="D81" i="22"/>
  <c r="D77" i="22"/>
  <c r="D73" i="22"/>
  <c r="D69" i="22"/>
  <c r="D65" i="22"/>
  <c r="D61" i="22"/>
  <c r="D57" i="22"/>
  <c r="D53" i="22"/>
  <c r="D189" i="21"/>
  <c r="D187" i="21"/>
  <c r="D185" i="21"/>
  <c r="D183" i="21"/>
  <c r="C181" i="22"/>
  <c r="C179" i="22"/>
  <c r="D181" i="21"/>
  <c r="D179" i="21"/>
  <c r="C177" i="22"/>
  <c r="D177" i="21"/>
  <c r="C175" i="22"/>
  <c r="D175" i="21"/>
  <c r="C173" i="22"/>
  <c r="C171" i="22"/>
  <c r="D173" i="21"/>
  <c r="D171" i="21"/>
  <c r="C169" i="22"/>
  <c r="D169" i="21"/>
  <c r="C167" i="22"/>
  <c r="D167" i="21"/>
  <c r="C165" i="22"/>
  <c r="C163" i="22"/>
  <c r="D165" i="21"/>
  <c r="B164" i="21"/>
  <c r="B162" i="22"/>
  <c r="D163" i="21"/>
  <c r="C161" i="22"/>
  <c r="B162" i="21"/>
  <c r="B160" i="22"/>
  <c r="D161" i="21"/>
  <c r="C159" i="22"/>
  <c r="B160" i="21"/>
  <c r="B158" i="22"/>
  <c r="D159" i="21"/>
  <c r="C157" i="22"/>
  <c r="B158" i="21"/>
  <c r="B156" i="22"/>
  <c r="D157" i="21"/>
  <c r="C155" i="22"/>
  <c r="B156" i="21"/>
  <c r="B154" i="22"/>
  <c r="D155" i="21"/>
  <c r="C153" i="22"/>
  <c r="B154" i="21"/>
  <c r="B152" i="22"/>
  <c r="D153" i="21"/>
  <c r="C151" i="22"/>
  <c r="B152" i="21"/>
  <c r="B150" i="22"/>
  <c r="D151" i="21"/>
  <c r="C149" i="22"/>
  <c r="B150" i="21"/>
  <c r="B148" i="22"/>
  <c r="D149" i="21"/>
  <c r="C147" i="22"/>
  <c r="B148" i="21"/>
  <c r="B146" i="22"/>
  <c r="D147" i="21"/>
  <c r="C145" i="22"/>
  <c r="B146" i="21"/>
  <c r="B144" i="22"/>
  <c r="D145" i="21"/>
  <c r="C143" i="22"/>
  <c r="B144" i="21"/>
  <c r="B142" i="22"/>
  <c r="D143" i="21"/>
  <c r="C141" i="22"/>
  <c r="B142" i="21"/>
  <c r="B140" i="22"/>
  <c r="D141" i="21"/>
  <c r="C139" i="22"/>
  <c r="B140" i="21"/>
  <c r="B138" i="22"/>
  <c r="D139" i="21"/>
  <c r="C137" i="22"/>
  <c r="B138" i="21"/>
  <c r="B136" i="22"/>
  <c r="D137" i="21"/>
  <c r="C135" i="22"/>
  <c r="B136" i="21"/>
  <c r="B134" i="22"/>
  <c r="D135" i="21"/>
  <c r="C133" i="22"/>
  <c r="B134" i="21"/>
  <c r="B132" i="22"/>
  <c r="D133" i="21"/>
  <c r="C131" i="22"/>
  <c r="B132" i="21"/>
  <c r="B130" i="22"/>
  <c r="D131" i="21"/>
  <c r="C129" i="22"/>
  <c r="B130" i="21"/>
  <c r="B128" i="22"/>
  <c r="D129" i="21"/>
  <c r="C127" i="22"/>
  <c r="B128" i="21"/>
  <c r="B126" i="22"/>
  <c r="D127" i="21"/>
  <c r="C125" i="22"/>
  <c r="B126" i="21"/>
  <c r="B124" i="22"/>
  <c r="D125" i="21"/>
  <c r="C123" i="22"/>
  <c r="B124" i="21"/>
  <c r="B122" i="22"/>
  <c r="D123" i="21"/>
  <c r="C121" i="22"/>
  <c r="B122" i="21"/>
  <c r="B120" i="22"/>
  <c r="D121" i="21"/>
  <c r="C119" i="22"/>
  <c r="B120" i="21"/>
  <c r="B118" i="22"/>
  <c r="D119" i="21"/>
  <c r="C117" i="22"/>
  <c r="B118" i="21"/>
  <c r="B116" i="22"/>
  <c r="D117" i="21"/>
  <c r="C115" i="22"/>
  <c r="B116" i="21"/>
  <c r="B114" i="22"/>
  <c r="D115" i="21"/>
  <c r="C113" i="22"/>
  <c r="B114" i="21"/>
  <c r="B112" i="22"/>
  <c r="D113" i="21"/>
  <c r="C111" i="22"/>
  <c r="B112" i="21"/>
  <c r="B110" i="22"/>
  <c r="D111" i="21"/>
  <c r="C109" i="22"/>
  <c r="B110" i="21"/>
  <c r="B108" i="22"/>
  <c r="D109" i="21"/>
  <c r="C107" i="22"/>
  <c r="B108" i="21"/>
  <c r="B106" i="22"/>
  <c r="D107" i="21"/>
  <c r="C105" i="22"/>
  <c r="B106" i="21"/>
  <c r="B104" i="22"/>
  <c r="D105" i="21"/>
  <c r="C103" i="22"/>
  <c r="B104" i="21"/>
  <c r="B102" i="22"/>
  <c r="D103" i="21"/>
  <c r="C101" i="22"/>
  <c r="B102" i="21"/>
  <c r="B100" i="22"/>
  <c r="D101" i="21"/>
  <c r="C99" i="22"/>
  <c r="B100" i="21"/>
  <c r="B98" i="22"/>
  <c r="D99" i="21"/>
  <c r="C97" i="22"/>
  <c r="B98" i="21"/>
  <c r="B96" i="22"/>
  <c r="D97" i="21"/>
  <c r="C95" i="22"/>
  <c r="B96" i="21"/>
  <c r="B94" i="22"/>
  <c r="D95" i="21"/>
  <c r="C93" i="22"/>
  <c r="B94" i="21"/>
  <c r="B92" i="22"/>
  <c r="D93" i="21"/>
  <c r="C91" i="22"/>
  <c r="B92" i="21"/>
  <c r="B90" i="22"/>
  <c r="D91" i="21"/>
  <c r="C89" i="22"/>
  <c r="B90" i="21"/>
  <c r="B88" i="22"/>
  <c r="D89" i="21"/>
  <c r="C87" i="22"/>
  <c r="B88" i="21"/>
  <c r="B86" i="22"/>
  <c r="D87" i="21"/>
  <c r="C85" i="22"/>
  <c r="B86" i="21"/>
  <c r="B84" i="22"/>
  <c r="D85" i="21"/>
  <c r="C83" i="22"/>
  <c r="B84" i="21"/>
  <c r="B82" i="22"/>
  <c r="D83" i="21"/>
  <c r="C81" i="22"/>
  <c r="B82" i="21"/>
  <c r="B80" i="22"/>
  <c r="D81" i="21"/>
  <c r="C79" i="22"/>
  <c r="B80" i="21"/>
  <c r="B78" i="22"/>
  <c r="D79" i="21"/>
  <c r="C77" i="22"/>
  <c r="B78" i="21"/>
  <c r="B76" i="22"/>
  <c r="D77" i="21"/>
  <c r="C75" i="22"/>
  <c r="B76" i="21"/>
  <c r="B74" i="22"/>
  <c r="D75" i="21"/>
  <c r="C73" i="22"/>
  <c r="B74" i="21"/>
  <c r="B72" i="22"/>
  <c r="D73" i="21"/>
  <c r="C71" i="22"/>
  <c r="B72" i="21"/>
  <c r="B70" i="22"/>
  <c r="D71" i="21"/>
  <c r="C69" i="22"/>
  <c r="B70" i="21"/>
  <c r="B68" i="22"/>
  <c r="D69" i="21"/>
  <c r="C67" i="22"/>
  <c r="B68" i="21"/>
  <c r="B66" i="22"/>
  <c r="D67" i="21"/>
  <c r="C65" i="22"/>
  <c r="B66" i="21"/>
  <c r="B64" i="22"/>
  <c r="D65" i="21"/>
  <c r="C63" i="22"/>
  <c r="B64" i="21"/>
  <c r="B62" i="22"/>
  <c r="D63" i="21"/>
  <c r="C61" i="22"/>
  <c r="B62" i="21"/>
  <c r="B60" i="22"/>
  <c r="D61" i="21"/>
  <c r="C59" i="22"/>
  <c r="B60" i="21"/>
  <c r="B58" i="22"/>
  <c r="D59" i="21"/>
  <c r="C57" i="22"/>
  <c r="B58" i="21"/>
  <c r="B56" i="22"/>
  <c r="D57" i="21"/>
  <c r="C55" i="22"/>
  <c r="B56" i="21"/>
  <c r="B54" i="22"/>
  <c r="D55" i="21"/>
  <c r="C53" i="22"/>
  <c r="B54" i="21"/>
  <c r="B52" i="22"/>
  <c r="D53" i="21"/>
  <c r="C51" i="22"/>
  <c r="B52" i="21"/>
  <c r="B50" i="22"/>
  <c r="D51" i="21"/>
  <c r="C49" i="22"/>
  <c r="B50" i="21"/>
  <c r="B48" i="22"/>
  <c r="D49" i="21"/>
  <c r="C47" i="22"/>
  <c r="B48" i="21"/>
  <c r="B46" i="22"/>
  <c r="D47" i="21"/>
  <c r="C45" i="22"/>
  <c r="B46" i="21"/>
  <c r="B44" i="22"/>
  <c r="D45" i="21"/>
  <c r="C43" i="22"/>
  <c r="B44" i="21"/>
  <c r="B42" i="22"/>
  <c r="D43" i="21"/>
  <c r="C41" i="22"/>
  <c r="B42" i="21"/>
  <c r="B40" i="22"/>
  <c r="D41" i="21"/>
  <c r="C39" i="22"/>
  <c r="B40" i="21"/>
  <c r="B38" i="22"/>
  <c r="D39" i="21"/>
  <c r="C37" i="22"/>
  <c r="B38" i="21"/>
  <c r="B36" i="22"/>
  <c r="D37" i="21"/>
  <c r="C35" i="22"/>
  <c r="B36" i="21"/>
  <c r="B34" i="22"/>
  <c r="D35" i="21"/>
  <c r="C33" i="22"/>
  <c r="B34" i="21"/>
  <c r="B32" i="22"/>
  <c r="D33" i="21"/>
  <c r="C31" i="22"/>
  <c r="B32" i="21"/>
  <c r="B30" i="22"/>
  <c r="D31" i="21"/>
  <c r="C29" i="22"/>
  <c r="B30" i="21"/>
  <c r="B28" i="22"/>
  <c r="D29" i="21"/>
  <c r="C27" i="22"/>
  <c r="B28" i="21"/>
  <c r="B26" i="22"/>
  <c r="D27" i="21"/>
  <c r="C25" i="22"/>
  <c r="B26" i="21"/>
  <c r="B24" i="22"/>
  <c r="D25" i="21"/>
  <c r="C23" i="22"/>
  <c r="B24" i="21"/>
  <c r="B22" i="22"/>
  <c r="D23" i="21"/>
  <c r="C21" i="22"/>
  <c r="B22" i="21"/>
  <c r="B20" i="22"/>
  <c r="D21" i="21"/>
  <c r="C19" i="22"/>
  <c r="B20" i="21"/>
  <c r="B18" i="22"/>
  <c r="D19" i="21"/>
  <c r="C17" i="22"/>
  <c r="B18" i="21"/>
  <c r="B16" i="22"/>
  <c r="D17" i="21"/>
  <c r="C15" i="22"/>
  <c r="B16" i="21"/>
  <c r="B14" i="22"/>
  <c r="D15" i="21"/>
  <c r="C13" i="22"/>
  <c r="B14" i="21"/>
  <c r="B12" i="22"/>
  <c r="D13" i="21"/>
  <c r="C11" i="22"/>
  <c r="B12" i="21"/>
  <c r="B10" i="22"/>
  <c r="D11" i="21"/>
  <c r="C9" i="22"/>
  <c r="B188" i="22"/>
  <c r="B187" i="22"/>
  <c r="B186" i="22"/>
  <c r="B185" i="22"/>
  <c r="B184" i="22"/>
  <c r="B183" i="22"/>
  <c r="D180" i="22"/>
  <c r="B179" i="22"/>
  <c r="D176" i="22"/>
  <c r="B175" i="22"/>
  <c r="D172" i="22"/>
  <c r="B171" i="22"/>
  <c r="D168" i="22"/>
  <c r="B167" i="22"/>
  <c r="D164" i="22"/>
  <c r="D128" i="22"/>
  <c r="D124" i="22"/>
  <c r="D120" i="22"/>
  <c r="D116" i="22"/>
  <c r="D112" i="22"/>
  <c r="D108" i="22"/>
  <c r="D104" i="22"/>
  <c r="D100" i="22"/>
  <c r="D96" i="22"/>
  <c r="D92" i="22"/>
  <c r="D88" i="22"/>
  <c r="D84" i="22"/>
  <c r="D80" i="22"/>
  <c r="D76" i="22"/>
  <c r="D72" i="22"/>
  <c r="D68" i="22"/>
  <c r="D64" i="22"/>
  <c r="D60" i="22"/>
  <c r="D56" i="22"/>
  <c r="D52" i="22"/>
  <c r="S28" i="31"/>
  <c r="T28" i="31" s="1"/>
  <c r="S184" i="31"/>
  <c r="T184" i="31" s="1"/>
  <c r="S76" i="31"/>
  <c r="T76" i="31" s="1"/>
  <c r="S16" i="31"/>
  <c r="T16" i="31" s="1"/>
  <c r="S60" i="31"/>
  <c r="T60" i="31" s="1"/>
  <c r="S17" i="31"/>
  <c r="T17" i="31" s="1"/>
  <c r="S44" i="31"/>
  <c r="T44" i="31" s="1"/>
  <c r="S35" i="31"/>
  <c r="T35" i="31" s="1"/>
  <c r="O17" i="31"/>
  <c r="S190" i="31"/>
  <c r="T190" i="31" s="1"/>
  <c r="S187" i="31"/>
  <c r="T187" i="31" s="1"/>
  <c r="S186" i="31"/>
  <c r="T186" i="31" s="1"/>
  <c r="S183" i="31"/>
  <c r="T183" i="31" s="1"/>
  <c r="S180" i="31"/>
  <c r="T180" i="31" s="1"/>
  <c r="S172" i="31"/>
  <c r="T172" i="31" s="1"/>
  <c r="S164" i="31"/>
  <c r="T164" i="31" s="1"/>
  <c r="S156" i="31"/>
  <c r="T156" i="31" s="1"/>
  <c r="S148" i="31"/>
  <c r="T148" i="31" s="1"/>
  <c r="S140" i="31"/>
  <c r="T140" i="31" s="1"/>
  <c r="S132" i="31"/>
  <c r="T132" i="31" s="1"/>
  <c r="S124" i="31"/>
  <c r="T124" i="31" s="1"/>
  <c r="S116" i="31"/>
  <c r="T116" i="31" s="1"/>
  <c r="S108" i="31"/>
  <c r="T108" i="31" s="1"/>
  <c r="S100" i="31"/>
  <c r="T100" i="31" s="1"/>
  <c r="S92" i="31"/>
  <c r="T92" i="31" s="1"/>
  <c r="S87" i="31"/>
  <c r="T87" i="31" s="1"/>
  <c r="S80" i="31"/>
  <c r="T80" i="31" s="1"/>
  <c r="S71" i="31"/>
  <c r="T71" i="31" s="1"/>
  <c r="S64" i="31"/>
  <c r="T64" i="31" s="1"/>
  <c r="S55" i="31"/>
  <c r="T55" i="31" s="1"/>
  <c r="S48" i="31"/>
  <c r="T48" i="31" s="1"/>
  <c r="S39" i="31"/>
  <c r="T39" i="31" s="1"/>
  <c r="S32" i="31"/>
  <c r="T32" i="31" s="1"/>
  <c r="S23" i="31"/>
  <c r="T23" i="31" s="1"/>
  <c r="S189" i="31"/>
  <c r="T189" i="31" s="1"/>
  <c r="S84" i="31"/>
  <c r="T84" i="31" s="1"/>
  <c r="S75" i="31"/>
  <c r="T75" i="31" s="1"/>
  <c r="S68" i="31"/>
  <c r="T68" i="31" s="1"/>
  <c r="S59" i="31"/>
  <c r="T59" i="31" s="1"/>
  <c r="S52" i="31"/>
  <c r="T52" i="31" s="1"/>
  <c r="S43" i="31"/>
  <c r="T43" i="31" s="1"/>
  <c r="S36" i="31"/>
  <c r="T36" i="31" s="1"/>
  <c r="S27" i="31"/>
  <c r="T27" i="31" s="1"/>
  <c r="S20" i="31"/>
  <c r="T20" i="31" s="1"/>
  <c r="S18" i="31"/>
  <c r="T18" i="31" s="1"/>
  <c r="S15" i="31"/>
  <c r="T15" i="31" s="1"/>
  <c r="S12" i="31"/>
  <c r="T12" i="31" s="1"/>
  <c r="S11" i="31"/>
  <c r="T11" i="31" s="1"/>
  <c r="S83" i="31"/>
  <c r="T83" i="31" s="1"/>
  <c r="S67" i="31"/>
  <c r="T67" i="31" s="1"/>
  <c r="S51" i="31"/>
  <c r="T51" i="31" s="1"/>
  <c r="S19" i="31"/>
  <c r="T19" i="31" s="1"/>
  <c r="O13" i="31"/>
  <c r="S185" i="31"/>
  <c r="T185" i="31" s="1"/>
  <c r="S188" i="31"/>
  <c r="T188" i="31" s="1"/>
  <c r="R184" i="31"/>
  <c r="S176" i="31"/>
  <c r="T176" i="31" s="1"/>
  <c r="S168" i="31"/>
  <c r="T168" i="31" s="1"/>
  <c r="S160" i="31"/>
  <c r="T160" i="31" s="1"/>
  <c r="S152" i="31"/>
  <c r="T152" i="31" s="1"/>
  <c r="S144" i="31"/>
  <c r="T144" i="31" s="1"/>
  <c r="S136" i="31"/>
  <c r="T136" i="31" s="1"/>
  <c r="S128" i="31"/>
  <c r="T128" i="31" s="1"/>
  <c r="S120" i="31"/>
  <c r="T120" i="31" s="1"/>
  <c r="S112" i="31"/>
  <c r="T112" i="31" s="1"/>
  <c r="S104" i="31"/>
  <c r="T104" i="31" s="1"/>
  <c r="S96" i="31"/>
  <c r="T96" i="31" s="1"/>
  <c r="S88" i="31"/>
  <c r="T88" i="31" s="1"/>
  <c r="S79" i="31"/>
  <c r="T79" i="31" s="1"/>
  <c r="S72" i="31"/>
  <c r="T72" i="31" s="1"/>
  <c r="S63" i="31"/>
  <c r="T63" i="31" s="1"/>
  <c r="S56" i="31"/>
  <c r="T56" i="31" s="1"/>
  <c r="S47" i="31"/>
  <c r="T47" i="31" s="1"/>
  <c r="S40" i="31"/>
  <c r="T40" i="31" s="1"/>
  <c r="S31" i="31"/>
  <c r="T31" i="31" s="1"/>
  <c r="S24" i="31"/>
  <c r="T24" i="31" s="1"/>
  <c r="R71" i="12"/>
  <c r="R72" i="12" s="1"/>
  <c r="T74" i="12"/>
  <c r="R76" i="12"/>
  <c r="R100" i="12"/>
  <c r="R102" i="12"/>
  <c r="U122" i="12"/>
  <c r="AH122" i="31" s="1"/>
  <c r="U138" i="12"/>
  <c r="AH138" i="31" s="1"/>
  <c r="U154" i="12"/>
  <c r="AH154" i="31" s="1"/>
  <c r="U170" i="12"/>
  <c r="AH170" i="31" s="1"/>
  <c r="R174" i="12"/>
  <c r="R184" i="12"/>
  <c r="R185" i="12" s="1"/>
  <c r="R10" i="12"/>
  <c r="AE10" i="31" s="1"/>
  <c r="T10" i="12"/>
  <c r="AG10" i="31" s="1"/>
  <c r="U14" i="12"/>
  <c r="AH14" i="31" s="1"/>
  <c r="S14" i="12"/>
  <c r="U18" i="12"/>
  <c r="AH18" i="31" s="1"/>
  <c r="S18" i="12"/>
  <c r="AF18" i="31" s="1"/>
  <c r="S20" i="12"/>
  <c r="AF20" i="31" s="1"/>
  <c r="U20" i="12"/>
  <c r="U30" i="12"/>
  <c r="AH30" i="31" s="1"/>
  <c r="S30" i="12"/>
  <c r="AF30" i="31" s="1"/>
  <c r="S32" i="12"/>
  <c r="AF32" i="31" s="1"/>
  <c r="U32" i="12"/>
  <c r="AH32" i="31" s="1"/>
  <c r="S36" i="12"/>
  <c r="AF36" i="31" s="1"/>
  <c r="U36" i="12"/>
  <c r="AH36" i="31" s="1"/>
  <c r="R40" i="12"/>
  <c r="T40" i="12"/>
  <c r="T44" i="12"/>
  <c r="R44" i="12"/>
  <c r="R45" i="12" s="1"/>
  <c r="S48" i="12"/>
  <c r="AF48" i="31" s="1"/>
  <c r="U48" i="12"/>
  <c r="AH48" i="31" s="1"/>
  <c r="U50" i="12"/>
  <c r="AH50" i="31" s="1"/>
  <c r="S50" i="12"/>
  <c r="AF50" i="31" s="1"/>
  <c r="T54" i="12"/>
  <c r="R56" i="12"/>
  <c r="T56" i="12"/>
  <c r="U66" i="12"/>
  <c r="AH66" i="31" s="1"/>
  <c r="S66" i="12"/>
  <c r="AF66" i="31" s="1"/>
  <c r="R68" i="12"/>
  <c r="T68" i="12"/>
  <c r="T70" i="12"/>
  <c r="R70" i="12"/>
  <c r="R78" i="12"/>
  <c r="T78" i="12"/>
  <c r="T79" i="12" s="1"/>
  <c r="R88" i="12"/>
  <c r="R89" i="12" s="1"/>
  <c r="T88" i="12"/>
  <c r="S114" i="12"/>
  <c r="AF114" i="31" s="1"/>
  <c r="U114" i="12"/>
  <c r="AH114" i="31" s="1"/>
  <c r="R128" i="12"/>
  <c r="T128" i="12"/>
  <c r="S140" i="12"/>
  <c r="AF140" i="31" s="1"/>
  <c r="U140" i="12"/>
  <c r="AH140" i="31" s="1"/>
  <c r="R142" i="12"/>
  <c r="R143" i="12" s="1"/>
  <c r="T142" i="12"/>
  <c r="S148" i="12"/>
  <c r="AF148" i="31" s="1"/>
  <c r="U148" i="12"/>
  <c r="AH148" i="31" s="1"/>
  <c r="S158" i="12"/>
  <c r="U158" i="12"/>
  <c r="AH158" i="31" s="1"/>
  <c r="S162" i="12"/>
  <c r="AF162" i="31" s="1"/>
  <c r="U162" i="12"/>
  <c r="AH162" i="31" s="1"/>
  <c r="S11" i="12"/>
  <c r="AF11" i="31" s="1"/>
  <c r="U11" i="12"/>
  <c r="AH11" i="31" s="1"/>
  <c r="R15" i="12"/>
  <c r="R17" i="12"/>
  <c r="T17" i="12"/>
  <c r="R19" i="12"/>
  <c r="T19" i="12"/>
  <c r="T21" i="12"/>
  <c r="R21" i="12"/>
  <c r="R23" i="12"/>
  <c r="T23" i="12"/>
  <c r="U25" i="12"/>
  <c r="AH25" i="31" s="1"/>
  <c r="S25" i="12"/>
  <c r="AF25" i="31" s="1"/>
  <c r="T29" i="12"/>
  <c r="R29" i="12"/>
  <c r="R31" i="12"/>
  <c r="T31" i="12"/>
  <c r="R33" i="12"/>
  <c r="T33" i="12"/>
  <c r="R35" i="12"/>
  <c r="T35" i="12"/>
  <c r="R37" i="12"/>
  <c r="R38" i="12" s="1"/>
  <c r="S39" i="12"/>
  <c r="AF39" i="31" s="1"/>
  <c r="U39" i="12"/>
  <c r="AH39" i="31" s="1"/>
  <c r="U41" i="12"/>
  <c r="AH41" i="31" s="1"/>
  <c r="S41" i="12"/>
  <c r="AF41" i="31" s="1"/>
  <c r="S43" i="12"/>
  <c r="AF43" i="31" s="1"/>
  <c r="U43" i="12"/>
  <c r="AH43" i="31" s="1"/>
  <c r="R47" i="12"/>
  <c r="T47" i="12"/>
  <c r="T49" i="12"/>
  <c r="R51" i="12"/>
  <c r="U53" i="12"/>
  <c r="AH53" i="31" s="1"/>
  <c r="S53" i="12"/>
  <c r="AF53" i="31" s="1"/>
  <c r="S55" i="12"/>
  <c r="AF55" i="31" s="1"/>
  <c r="U55" i="12"/>
  <c r="S59" i="12"/>
  <c r="AF59" i="31" s="1"/>
  <c r="U59" i="12"/>
  <c r="AH59" i="31" s="1"/>
  <c r="S63" i="12"/>
  <c r="AF63" i="31" s="1"/>
  <c r="U63" i="12"/>
  <c r="AH63" i="31" s="1"/>
  <c r="S67" i="12"/>
  <c r="AF67" i="31" s="1"/>
  <c r="U67" i="12"/>
  <c r="AH67" i="31" s="1"/>
  <c r="S69" i="12"/>
  <c r="AF69" i="31" s="1"/>
  <c r="U69" i="12"/>
  <c r="AH69" i="31" s="1"/>
  <c r="S73" i="12"/>
  <c r="AF73" i="31" s="1"/>
  <c r="U73" i="12"/>
  <c r="AH73" i="31" s="1"/>
  <c r="S75" i="12"/>
  <c r="AF75" i="31" s="1"/>
  <c r="U75" i="12"/>
  <c r="AH75" i="31" s="1"/>
  <c r="S77" i="12"/>
  <c r="AF77" i="31" s="1"/>
  <c r="U77" i="12"/>
  <c r="AH77" i="31" s="1"/>
  <c r="T81" i="12"/>
  <c r="R85" i="12"/>
  <c r="R86" i="12" s="1"/>
  <c r="T85" i="12"/>
  <c r="T86" i="12" s="1"/>
  <c r="S87" i="12"/>
  <c r="AF87" i="31" s="1"/>
  <c r="U87" i="12"/>
  <c r="AH87" i="31" s="1"/>
  <c r="R91" i="12"/>
  <c r="T91" i="12"/>
  <c r="S93" i="12"/>
  <c r="AF93" i="31" s="1"/>
  <c r="U93" i="12"/>
  <c r="AH93" i="31" s="1"/>
  <c r="S95" i="12"/>
  <c r="AF95" i="31" s="1"/>
  <c r="U95" i="12"/>
  <c r="AH95" i="31" s="1"/>
  <c r="S97" i="12"/>
  <c r="AF97" i="31" s="1"/>
  <c r="U97" i="12"/>
  <c r="AH97" i="31" s="1"/>
  <c r="S99" i="12"/>
  <c r="AF99" i="31" s="1"/>
  <c r="U99" i="12"/>
  <c r="AH99" i="31" s="1"/>
  <c r="S101" i="12"/>
  <c r="AF101" i="31" s="1"/>
  <c r="U101" i="12"/>
  <c r="AH101" i="31" s="1"/>
  <c r="S103" i="12"/>
  <c r="AF103" i="31" s="1"/>
  <c r="U103" i="12"/>
  <c r="AH103" i="31" s="1"/>
  <c r="R107" i="12"/>
  <c r="T107" i="12"/>
  <c r="R109" i="12"/>
  <c r="R110" i="12" s="1"/>
  <c r="T109" i="12"/>
  <c r="S111" i="12"/>
  <c r="AF111" i="31" s="1"/>
  <c r="U111" i="12"/>
  <c r="AH111" i="31" s="1"/>
  <c r="R115" i="12"/>
  <c r="T115" i="12"/>
  <c r="R117" i="12"/>
  <c r="T117" i="12"/>
  <c r="R119" i="12"/>
  <c r="T119" i="12"/>
  <c r="R121" i="12"/>
  <c r="T121" i="12"/>
  <c r="R123" i="12"/>
  <c r="T123" i="12"/>
  <c r="R125" i="12"/>
  <c r="T125" i="12"/>
  <c r="S127" i="12"/>
  <c r="AF127" i="31" s="1"/>
  <c r="U127" i="12"/>
  <c r="AH127" i="31" s="1"/>
  <c r="R133" i="12"/>
  <c r="T133" i="12"/>
  <c r="R135" i="12"/>
  <c r="T135" i="12"/>
  <c r="R137" i="12"/>
  <c r="T137" i="12"/>
  <c r="R139" i="12"/>
  <c r="R141" i="12"/>
  <c r="T141" i="12"/>
  <c r="R145" i="12"/>
  <c r="T145" i="12"/>
  <c r="T149" i="12"/>
  <c r="R151" i="12"/>
  <c r="T151" i="12"/>
  <c r="R153" i="12"/>
  <c r="T153" i="12"/>
  <c r="R155" i="12"/>
  <c r="T155" i="12"/>
  <c r="R161" i="12"/>
  <c r="R163" i="12"/>
  <c r="T163" i="12"/>
  <c r="R165" i="12"/>
  <c r="T165" i="12"/>
  <c r="S173" i="12"/>
  <c r="AF173" i="31" s="1"/>
  <c r="U173" i="12"/>
  <c r="AH173" i="31" s="1"/>
  <c r="S175" i="12"/>
  <c r="AF175" i="31" s="1"/>
  <c r="U175" i="12"/>
  <c r="AH175" i="31" s="1"/>
  <c r="S181" i="12"/>
  <c r="AF181" i="31" s="1"/>
  <c r="U181" i="12"/>
  <c r="AH181" i="31" s="1"/>
  <c r="S183" i="12"/>
  <c r="AF183" i="31" s="1"/>
  <c r="U183" i="12"/>
  <c r="AH183" i="31" s="1"/>
  <c r="S189" i="12"/>
  <c r="AF189" i="31" s="1"/>
  <c r="U189" i="12"/>
  <c r="T190" i="12"/>
  <c r="T180" i="12"/>
  <c r="U106" i="12"/>
  <c r="U84" i="12"/>
  <c r="T76" i="12"/>
  <c r="T64" i="12"/>
  <c r="T15" i="12"/>
  <c r="S138" i="12"/>
  <c r="U187" i="12"/>
  <c r="U179" i="12"/>
  <c r="T159" i="12"/>
  <c r="U152" i="12"/>
  <c r="AH152" i="31" s="1"/>
  <c r="U118" i="12"/>
  <c r="U90" i="12"/>
  <c r="T37" i="12"/>
  <c r="S122" i="12"/>
  <c r="T184" i="12"/>
  <c r="T185" i="12" s="1"/>
  <c r="T182" i="12"/>
  <c r="U164" i="12"/>
  <c r="T157" i="12"/>
  <c r="U144" i="12"/>
  <c r="U116" i="12"/>
  <c r="T102" i="12"/>
  <c r="T71" i="12"/>
  <c r="T72" i="12" s="1"/>
  <c r="U57" i="12"/>
  <c r="S170" i="12"/>
  <c r="AF170" i="31" s="1"/>
  <c r="R12" i="12"/>
  <c r="R13" i="12" s="1"/>
  <c r="T12" i="12"/>
  <c r="S16" i="12"/>
  <c r="U16" i="12"/>
  <c r="AH16" i="31" s="1"/>
  <c r="T24" i="12"/>
  <c r="R24" i="12"/>
  <c r="U28" i="12"/>
  <c r="S28" i="12"/>
  <c r="AF28" i="31" s="1"/>
  <c r="U34" i="12"/>
  <c r="AH34" i="31" s="1"/>
  <c r="S34" i="12"/>
  <c r="AF34" i="31" s="1"/>
  <c r="U46" i="12"/>
  <c r="AH46" i="31" s="1"/>
  <c r="S46" i="12"/>
  <c r="AF46" i="31" s="1"/>
  <c r="R60" i="12"/>
  <c r="R61" i="12" s="1"/>
  <c r="T60" i="12"/>
  <c r="S62" i="12"/>
  <c r="U62" i="12"/>
  <c r="AH62" i="31" s="1"/>
  <c r="S80" i="12"/>
  <c r="AF80" i="31" s="1"/>
  <c r="U80" i="12"/>
  <c r="AH80" i="31" s="1"/>
  <c r="T94" i="12"/>
  <c r="R96" i="12"/>
  <c r="T96" i="12"/>
  <c r="T98" i="12"/>
  <c r="R104" i="12"/>
  <c r="T104" i="12"/>
  <c r="S108" i="12"/>
  <c r="AF108" i="31" s="1"/>
  <c r="U108" i="12"/>
  <c r="AH108" i="31" s="1"/>
  <c r="R112" i="12"/>
  <c r="R113" i="12" s="1"/>
  <c r="T112" i="12"/>
  <c r="S120" i="12"/>
  <c r="AF120" i="31" s="1"/>
  <c r="U120" i="12"/>
  <c r="AH120" i="31" s="1"/>
  <c r="S124" i="12"/>
  <c r="AF124" i="31" s="1"/>
  <c r="U124" i="12"/>
  <c r="AH124" i="31" s="1"/>
  <c r="R130" i="12"/>
  <c r="T130" i="12"/>
  <c r="S132" i="12"/>
  <c r="AF132" i="31" s="1"/>
  <c r="U132" i="12"/>
  <c r="AH132" i="31" s="1"/>
  <c r="S134" i="12"/>
  <c r="AF134" i="31" s="1"/>
  <c r="U134" i="12"/>
  <c r="AH134" i="31" s="1"/>
  <c r="T146" i="12"/>
  <c r="R146" i="12"/>
  <c r="S150" i="12"/>
  <c r="AF150" i="31" s="1"/>
  <c r="U150" i="12"/>
  <c r="AH150" i="31" s="1"/>
  <c r="S156" i="12"/>
  <c r="AF156" i="31" s="1"/>
  <c r="U156" i="12"/>
  <c r="AH156" i="31" s="1"/>
  <c r="S160" i="12"/>
  <c r="AF160" i="31" s="1"/>
  <c r="U160" i="12"/>
  <c r="AH160" i="31" s="1"/>
  <c r="T166" i="12"/>
  <c r="T167" i="12" s="1"/>
  <c r="R166" i="12"/>
  <c r="S168" i="12"/>
  <c r="AF168" i="31" s="1"/>
  <c r="U168" i="12"/>
  <c r="AH168" i="31" s="1"/>
  <c r="R176" i="12"/>
  <c r="T176" i="12"/>
  <c r="R178" i="12"/>
  <c r="T188" i="12"/>
  <c r="U177" i="12"/>
  <c r="AH177" i="31" s="1"/>
  <c r="T174" i="12"/>
  <c r="T171" i="12"/>
  <c r="U136" i="12"/>
  <c r="U129" i="12"/>
  <c r="T100" i="12"/>
  <c r="T51" i="12"/>
  <c r="U22" i="12"/>
  <c r="S154" i="12"/>
  <c r="R26" i="12"/>
  <c r="R27" i="12" s="1"/>
  <c r="J57" i="8"/>
  <c r="N57" i="8"/>
  <c r="O57" i="8" s="1"/>
  <c r="J89" i="8"/>
  <c r="N89" i="8"/>
  <c r="O89" i="8" s="1"/>
  <c r="N98" i="8"/>
  <c r="O98" i="8" s="1"/>
  <c r="J98" i="8"/>
  <c r="R98" i="12" s="1"/>
  <c r="J65" i="8"/>
  <c r="N65" i="8"/>
  <c r="O65" i="8" s="1"/>
  <c r="N74" i="8"/>
  <c r="O74" i="8" s="1"/>
  <c r="J74" i="8"/>
  <c r="R74" i="12" s="1"/>
  <c r="J97" i="8"/>
  <c r="N97" i="8"/>
  <c r="O97" i="8" s="1"/>
  <c r="J13" i="8"/>
  <c r="N14" i="8"/>
  <c r="O14" i="8" s="1"/>
  <c r="J14" i="8"/>
  <c r="N66" i="8"/>
  <c r="O66" i="8" s="1"/>
  <c r="J66" i="8"/>
  <c r="N50" i="8"/>
  <c r="O50" i="8" s="1"/>
  <c r="J50" i="8"/>
  <c r="N70" i="8"/>
  <c r="O70" i="8" s="1"/>
  <c r="J73" i="8"/>
  <c r="N73" i="8"/>
  <c r="O73" i="8" s="1"/>
  <c r="N82" i="8"/>
  <c r="O82" i="8" s="1"/>
  <c r="J82" i="8"/>
  <c r="N46" i="8"/>
  <c r="O46" i="8" s="1"/>
  <c r="J49" i="8"/>
  <c r="R49" i="12" s="1"/>
  <c r="N49" i="8"/>
  <c r="O49" i="8" s="1"/>
  <c r="N58" i="8"/>
  <c r="O58" i="8" s="1"/>
  <c r="J58" i="8"/>
  <c r="R58" i="12" s="1"/>
  <c r="N78" i="8"/>
  <c r="O78" i="8" s="1"/>
  <c r="J81" i="8"/>
  <c r="R81" i="12" s="1"/>
  <c r="N81" i="8"/>
  <c r="O81" i="8" s="1"/>
  <c r="N90" i="8"/>
  <c r="O90" i="8" s="1"/>
  <c r="J90" i="8"/>
  <c r="J140" i="8"/>
  <c r="N140" i="8"/>
  <c r="O140" i="8" s="1"/>
  <c r="M161" i="8"/>
  <c r="T161" i="12" s="1"/>
  <c r="N161" i="8"/>
  <c r="O161" i="8" s="1"/>
  <c r="N165" i="8"/>
  <c r="O165" i="8" s="1"/>
  <c r="J165" i="8"/>
  <c r="N170" i="8"/>
  <c r="O170" i="8" s="1"/>
  <c r="M170" i="8"/>
  <c r="J172" i="8"/>
  <c r="N172" i="8"/>
  <c r="O172" i="8" s="1"/>
  <c r="N181" i="8"/>
  <c r="O181" i="8" s="1"/>
  <c r="J181" i="8"/>
  <c r="N12" i="8"/>
  <c r="O12" i="8" s="1"/>
  <c r="N20" i="8"/>
  <c r="O20" i="8" s="1"/>
  <c r="N22" i="8"/>
  <c r="O22" i="8" s="1"/>
  <c r="N24" i="8"/>
  <c r="O24" i="8" s="1"/>
  <c r="N26" i="8"/>
  <c r="O26" i="8" s="1"/>
  <c r="N45" i="8"/>
  <c r="O45" i="8" s="1"/>
  <c r="N53" i="8"/>
  <c r="O53" i="8" s="1"/>
  <c r="N61" i="8"/>
  <c r="O61" i="8" s="1"/>
  <c r="N69" i="8"/>
  <c r="O69" i="8" s="1"/>
  <c r="N77" i="8"/>
  <c r="O77" i="8" s="1"/>
  <c r="N85" i="8"/>
  <c r="O85" i="8" s="1"/>
  <c r="N93" i="8"/>
  <c r="O93" i="8" s="1"/>
  <c r="N101" i="8"/>
  <c r="O101" i="8" s="1"/>
  <c r="J106" i="8"/>
  <c r="N109" i="8"/>
  <c r="O109" i="8" s="1"/>
  <c r="J114" i="8"/>
  <c r="N117" i="8"/>
  <c r="O117" i="8" s="1"/>
  <c r="J122" i="8"/>
  <c r="N125" i="8"/>
  <c r="O125" i="8" s="1"/>
  <c r="N135" i="8"/>
  <c r="O135" i="8" s="1"/>
  <c r="N137" i="8"/>
  <c r="O137" i="8" s="1"/>
  <c r="M147" i="8"/>
  <c r="N147" i="8"/>
  <c r="O147" i="8" s="1"/>
  <c r="J149" i="8"/>
  <c r="R149" i="12" s="1"/>
  <c r="N151" i="8"/>
  <c r="O151" i="8" s="1"/>
  <c r="N153" i="8"/>
  <c r="O153" i="8" s="1"/>
  <c r="N186" i="8"/>
  <c r="O186" i="8" s="1"/>
  <c r="M186" i="8"/>
  <c r="J188" i="8"/>
  <c r="R188" i="12" s="1"/>
  <c r="N188" i="8"/>
  <c r="O188" i="8" s="1"/>
  <c r="J156" i="8"/>
  <c r="N156" i="8"/>
  <c r="O156" i="8" s="1"/>
  <c r="M177" i="8"/>
  <c r="N177" i="8"/>
  <c r="O177" i="8" s="1"/>
  <c r="N10" i="8"/>
  <c r="O10" i="8" s="1"/>
  <c r="N16" i="8"/>
  <c r="O16" i="8" s="1"/>
  <c r="N47" i="8"/>
  <c r="O47" i="8" s="1"/>
  <c r="N55" i="8"/>
  <c r="O55" i="8" s="1"/>
  <c r="N63" i="8"/>
  <c r="O63" i="8" s="1"/>
  <c r="N71" i="8"/>
  <c r="O71" i="8" s="1"/>
  <c r="N79" i="8"/>
  <c r="O79" i="8" s="1"/>
  <c r="N87" i="8"/>
  <c r="O87" i="8" s="1"/>
  <c r="N95" i="8"/>
  <c r="O95" i="8" s="1"/>
  <c r="N103" i="8"/>
  <c r="O103" i="8" s="1"/>
  <c r="N111" i="8"/>
  <c r="O111" i="8" s="1"/>
  <c r="N119" i="8"/>
  <c r="O119" i="8" s="1"/>
  <c r="N127" i="8"/>
  <c r="O127" i="8" s="1"/>
  <c r="J148" i="8"/>
  <c r="N148" i="8"/>
  <c r="O148" i="8" s="1"/>
  <c r="N150" i="8"/>
  <c r="O150" i="8" s="1"/>
  <c r="N157" i="8"/>
  <c r="O157" i="8" s="1"/>
  <c r="J157" i="8"/>
  <c r="R157" i="12" s="1"/>
  <c r="N162" i="8"/>
  <c r="O162" i="8" s="1"/>
  <c r="M162" i="8"/>
  <c r="J164" i="8"/>
  <c r="N164" i="8"/>
  <c r="O164" i="8" s="1"/>
  <c r="M169" i="8"/>
  <c r="T169" i="12" s="1"/>
  <c r="N169" i="8"/>
  <c r="O169" i="8" s="1"/>
  <c r="N173" i="8"/>
  <c r="O173" i="8" s="1"/>
  <c r="J173" i="8"/>
  <c r="N178" i="8"/>
  <c r="O178" i="8" s="1"/>
  <c r="M178" i="8"/>
  <c r="T178" i="12" s="1"/>
  <c r="J180" i="8"/>
  <c r="R180" i="12" s="1"/>
  <c r="N180" i="8"/>
  <c r="O180" i="8" s="1"/>
  <c r="N105" i="8"/>
  <c r="O105" i="8" s="1"/>
  <c r="N113" i="8"/>
  <c r="O113" i="8" s="1"/>
  <c r="N121" i="8"/>
  <c r="O121" i="8" s="1"/>
  <c r="M139" i="8"/>
  <c r="T139" i="12" s="1"/>
  <c r="N139" i="8"/>
  <c r="O139" i="8" s="1"/>
  <c r="N145" i="8"/>
  <c r="O145" i="8" s="1"/>
  <c r="M185" i="8"/>
  <c r="T186" i="12" s="1"/>
  <c r="N185" i="8"/>
  <c r="O185" i="8" s="1"/>
  <c r="N189" i="8"/>
  <c r="O189" i="8" s="1"/>
  <c r="J189" i="8"/>
  <c r="N129" i="8"/>
  <c r="O129" i="8" s="1"/>
  <c r="N131" i="8"/>
  <c r="O131" i="8" s="1"/>
  <c r="N133" i="8"/>
  <c r="O133" i="8" s="1"/>
  <c r="N155" i="8"/>
  <c r="O155" i="8" s="1"/>
  <c r="N163" i="8"/>
  <c r="O163" i="8" s="1"/>
  <c r="N171" i="8"/>
  <c r="O171" i="8" s="1"/>
  <c r="N179" i="8"/>
  <c r="O179" i="8" s="1"/>
  <c r="N187" i="8"/>
  <c r="O187" i="8" s="1"/>
  <c r="N190" i="8"/>
  <c r="O190" i="8" s="1"/>
  <c r="R82" i="31"/>
  <c r="S82" i="31"/>
  <c r="T82" i="31" s="1"/>
  <c r="R174" i="31"/>
  <c r="S174" i="31"/>
  <c r="T174" i="31" s="1"/>
  <c r="R166" i="31"/>
  <c r="S166" i="31"/>
  <c r="T166" i="31" s="1"/>
  <c r="R162" i="31"/>
  <c r="S162" i="31"/>
  <c r="T162" i="31" s="1"/>
  <c r="R154" i="31"/>
  <c r="S154" i="31"/>
  <c r="T154" i="31" s="1"/>
  <c r="R150" i="31"/>
  <c r="S150" i="31"/>
  <c r="T150" i="31" s="1"/>
  <c r="R146" i="31"/>
  <c r="S146" i="31"/>
  <c r="T146" i="31" s="1"/>
  <c r="R142" i="31"/>
  <c r="S142" i="31"/>
  <c r="T142" i="31" s="1"/>
  <c r="R138" i="31"/>
  <c r="S138" i="31"/>
  <c r="T138" i="31" s="1"/>
  <c r="R134" i="31"/>
  <c r="S134" i="31"/>
  <c r="T134" i="31" s="1"/>
  <c r="R189" i="31"/>
  <c r="R185" i="31"/>
  <c r="R183" i="31"/>
  <c r="S179" i="31"/>
  <c r="T179" i="31" s="1"/>
  <c r="S175" i="31"/>
  <c r="T175" i="31" s="1"/>
  <c r="S171" i="31"/>
  <c r="T171" i="31" s="1"/>
  <c r="S167" i="31"/>
  <c r="T167" i="31" s="1"/>
  <c r="S163" i="31"/>
  <c r="T163" i="31" s="1"/>
  <c r="S159" i="31"/>
  <c r="T159" i="31" s="1"/>
  <c r="S155" i="31"/>
  <c r="T155" i="31" s="1"/>
  <c r="S151" i="31"/>
  <c r="T151" i="31" s="1"/>
  <c r="S147" i="31"/>
  <c r="T147" i="31" s="1"/>
  <c r="S143" i="31"/>
  <c r="T143" i="31" s="1"/>
  <c r="S139" i="31"/>
  <c r="T139" i="31" s="1"/>
  <c r="S135" i="31"/>
  <c r="T135" i="31" s="1"/>
  <c r="S131" i="31"/>
  <c r="T131" i="31" s="1"/>
  <c r="S127" i="31"/>
  <c r="T127" i="31" s="1"/>
  <c r="S123" i="31"/>
  <c r="T123" i="31" s="1"/>
  <c r="S119" i="31"/>
  <c r="T119" i="31" s="1"/>
  <c r="S115" i="31"/>
  <c r="T115" i="31" s="1"/>
  <c r="S111" i="31"/>
  <c r="T111" i="31" s="1"/>
  <c r="S107" i="31"/>
  <c r="T107" i="31" s="1"/>
  <c r="S103" i="31"/>
  <c r="T103" i="31" s="1"/>
  <c r="S99" i="31"/>
  <c r="T99" i="31" s="1"/>
  <c r="S95" i="31"/>
  <c r="T95" i="31" s="1"/>
  <c r="S91" i="31"/>
  <c r="T91" i="31" s="1"/>
  <c r="R78" i="31"/>
  <c r="S78" i="31"/>
  <c r="T78" i="31" s="1"/>
  <c r="R62" i="31"/>
  <c r="S62" i="31"/>
  <c r="T62" i="31" s="1"/>
  <c r="R46" i="31"/>
  <c r="S46" i="31"/>
  <c r="T46" i="31" s="1"/>
  <c r="R30" i="31"/>
  <c r="S30" i="31"/>
  <c r="T30" i="31" s="1"/>
  <c r="R66" i="31"/>
  <c r="S66" i="31"/>
  <c r="T66" i="31" s="1"/>
  <c r="R34" i="31"/>
  <c r="S34" i="31"/>
  <c r="T34" i="31" s="1"/>
  <c r="R178" i="31"/>
  <c r="S178" i="31"/>
  <c r="T178" i="31" s="1"/>
  <c r="R130" i="31"/>
  <c r="S130" i="31"/>
  <c r="T130" i="31" s="1"/>
  <c r="R126" i="31"/>
  <c r="S126" i="31"/>
  <c r="T126" i="31" s="1"/>
  <c r="R122" i="31"/>
  <c r="S122" i="31"/>
  <c r="T122" i="31" s="1"/>
  <c r="R118" i="31"/>
  <c r="S118" i="31"/>
  <c r="T118" i="31" s="1"/>
  <c r="R110" i="31"/>
  <c r="S110" i="31"/>
  <c r="T110" i="31" s="1"/>
  <c r="R106" i="31"/>
  <c r="S106" i="31"/>
  <c r="T106" i="31" s="1"/>
  <c r="R94" i="31"/>
  <c r="S94" i="31"/>
  <c r="T94" i="31" s="1"/>
  <c r="R90" i="31"/>
  <c r="S90" i="31"/>
  <c r="T90" i="31" s="1"/>
  <c r="R86" i="31"/>
  <c r="S86" i="31"/>
  <c r="T86" i="31" s="1"/>
  <c r="R70" i="31"/>
  <c r="S70" i="31"/>
  <c r="T70" i="31" s="1"/>
  <c r="R54" i="31"/>
  <c r="S54" i="31"/>
  <c r="T54" i="31" s="1"/>
  <c r="R38" i="31"/>
  <c r="S38" i="31"/>
  <c r="T38" i="31" s="1"/>
  <c r="R22" i="31"/>
  <c r="S22" i="31"/>
  <c r="T22" i="31" s="1"/>
  <c r="R50" i="31"/>
  <c r="S50" i="31"/>
  <c r="T50" i="31" s="1"/>
  <c r="R182" i="31"/>
  <c r="S182" i="31"/>
  <c r="T182" i="31" s="1"/>
  <c r="R170" i="31"/>
  <c r="S170" i="31"/>
  <c r="T170" i="31" s="1"/>
  <c r="R158" i="31"/>
  <c r="S158" i="31"/>
  <c r="T158" i="31" s="1"/>
  <c r="R114" i="31"/>
  <c r="S114" i="31"/>
  <c r="T114" i="31" s="1"/>
  <c r="R102" i="31"/>
  <c r="S102" i="31"/>
  <c r="T102" i="31" s="1"/>
  <c r="R98" i="31"/>
  <c r="S98" i="31"/>
  <c r="T98" i="31" s="1"/>
  <c r="R74" i="31"/>
  <c r="S74" i="31"/>
  <c r="T74" i="31" s="1"/>
  <c r="R58" i="31"/>
  <c r="S58" i="31"/>
  <c r="T58" i="31" s="1"/>
  <c r="R42" i="31"/>
  <c r="S42" i="31"/>
  <c r="T42" i="31" s="1"/>
  <c r="R26" i="31"/>
  <c r="S26" i="31"/>
  <c r="T26" i="31" s="1"/>
  <c r="S181" i="31"/>
  <c r="T181" i="31" s="1"/>
  <c r="S177" i="31"/>
  <c r="T177" i="31" s="1"/>
  <c r="S173" i="31"/>
  <c r="T173" i="31" s="1"/>
  <c r="S169" i="31"/>
  <c r="T169" i="31" s="1"/>
  <c r="S165" i="31"/>
  <c r="T165" i="31" s="1"/>
  <c r="S161" i="31"/>
  <c r="T161" i="31" s="1"/>
  <c r="S157" i="31"/>
  <c r="T157" i="31" s="1"/>
  <c r="S153" i="31"/>
  <c r="T153" i="31" s="1"/>
  <c r="S149" i="31"/>
  <c r="T149" i="31" s="1"/>
  <c r="S145" i="31"/>
  <c r="T145" i="31" s="1"/>
  <c r="S141" i="31"/>
  <c r="T141" i="31" s="1"/>
  <c r="S137" i="31"/>
  <c r="T137" i="31" s="1"/>
  <c r="S133" i="31"/>
  <c r="T133" i="31" s="1"/>
  <c r="S129" i="31"/>
  <c r="T129" i="31" s="1"/>
  <c r="S125" i="31"/>
  <c r="T125" i="31" s="1"/>
  <c r="S121" i="31"/>
  <c r="T121" i="31" s="1"/>
  <c r="S117" i="31"/>
  <c r="T117" i="31" s="1"/>
  <c r="S113" i="31"/>
  <c r="T113" i="31" s="1"/>
  <c r="S109" i="31"/>
  <c r="T109" i="31" s="1"/>
  <c r="S105" i="31"/>
  <c r="T105" i="31" s="1"/>
  <c r="S101" i="31"/>
  <c r="T101" i="31" s="1"/>
  <c r="S97" i="31"/>
  <c r="T97" i="31" s="1"/>
  <c r="S93" i="31"/>
  <c r="T93" i="31" s="1"/>
  <c r="S89" i="31"/>
  <c r="T89" i="31" s="1"/>
  <c r="S85" i="31"/>
  <c r="T85" i="31" s="1"/>
  <c r="S81" i="31"/>
  <c r="T81" i="31" s="1"/>
  <c r="S77" i="31"/>
  <c r="T77" i="31" s="1"/>
  <c r="S73" i="31"/>
  <c r="T73" i="31" s="1"/>
  <c r="S69" i="31"/>
  <c r="T69" i="31" s="1"/>
  <c r="S65" i="31"/>
  <c r="T65" i="31" s="1"/>
  <c r="S61" i="31"/>
  <c r="T61" i="31" s="1"/>
  <c r="S57" i="31"/>
  <c r="T57" i="31" s="1"/>
  <c r="S53" i="31"/>
  <c r="T53" i="31" s="1"/>
  <c r="S49" i="31"/>
  <c r="T49" i="31" s="1"/>
  <c r="S45" i="31"/>
  <c r="T45" i="31" s="1"/>
  <c r="S41" i="31"/>
  <c r="T41" i="31" s="1"/>
  <c r="S37" i="31"/>
  <c r="T37" i="31" s="1"/>
  <c r="S33" i="31"/>
  <c r="T33" i="31" s="1"/>
  <c r="S29" i="31"/>
  <c r="T29" i="31" s="1"/>
  <c r="S25" i="31"/>
  <c r="T25" i="31" s="1"/>
  <c r="S21" i="31"/>
  <c r="T21" i="31" s="1"/>
  <c r="S182" i="12" l="1"/>
  <c r="AF182" i="31" s="1"/>
  <c r="AE159" i="31"/>
  <c r="AE169" i="31"/>
  <c r="AG42" i="31"/>
  <c r="S188" i="12"/>
  <c r="AF188" i="31" s="1"/>
  <c r="AE188" i="31"/>
  <c r="S157" i="12"/>
  <c r="AF157" i="31" s="1"/>
  <c r="AE157" i="31"/>
  <c r="V48" i="12"/>
  <c r="V181" i="12"/>
  <c r="V152" i="12"/>
  <c r="AI152" i="31" s="1"/>
  <c r="V73" i="12"/>
  <c r="AI73" i="31" s="1"/>
  <c r="V11" i="12"/>
  <c r="V30" i="12"/>
  <c r="V67" i="12"/>
  <c r="W67" i="12" s="1"/>
  <c r="V97" i="12"/>
  <c r="AI97" i="31" s="1"/>
  <c r="V162" i="12"/>
  <c r="V36" i="12"/>
  <c r="AI36" i="31" s="1"/>
  <c r="U167" i="12"/>
  <c r="AH167" i="31" s="1"/>
  <c r="AG167" i="31"/>
  <c r="U185" i="12"/>
  <c r="AH185" i="31" s="1"/>
  <c r="AG185" i="31"/>
  <c r="U86" i="12"/>
  <c r="AH86" i="31" s="1"/>
  <c r="AG86" i="31"/>
  <c r="AE61" i="31"/>
  <c r="S61" i="12"/>
  <c r="U72" i="12"/>
  <c r="AH72" i="31" s="1"/>
  <c r="AG72" i="31"/>
  <c r="AE110" i="31"/>
  <c r="S110" i="12"/>
  <c r="S86" i="12"/>
  <c r="AE86" i="31"/>
  <c r="AE38" i="31"/>
  <c r="S38" i="12"/>
  <c r="AE185" i="31"/>
  <c r="S185" i="12"/>
  <c r="R186" i="12"/>
  <c r="AE72" i="31"/>
  <c r="S72" i="12"/>
  <c r="AE113" i="31"/>
  <c r="S113" i="12"/>
  <c r="AE13" i="31"/>
  <c r="S13" i="12"/>
  <c r="AF13" i="31" s="1"/>
  <c r="AE27" i="31"/>
  <c r="S27" i="12"/>
  <c r="S143" i="12"/>
  <c r="AE143" i="31"/>
  <c r="AE89" i="31"/>
  <c r="S89" i="12"/>
  <c r="U79" i="12"/>
  <c r="AH79" i="31" s="1"/>
  <c r="AG79" i="31"/>
  <c r="AE45" i="31"/>
  <c r="S45" i="12"/>
  <c r="W30" i="12"/>
  <c r="AI30" i="31"/>
  <c r="W48" i="12"/>
  <c r="AI48" i="31"/>
  <c r="V177" i="12"/>
  <c r="V22" i="12"/>
  <c r="AH22" i="31"/>
  <c r="V136" i="12"/>
  <c r="AH136" i="31"/>
  <c r="U188" i="12"/>
  <c r="AG188" i="31"/>
  <c r="S176" i="12"/>
  <c r="AF176" i="31" s="1"/>
  <c r="AE176" i="31"/>
  <c r="S166" i="12"/>
  <c r="AF166" i="31" s="1"/>
  <c r="AE166" i="31"/>
  <c r="S130" i="12"/>
  <c r="AF130" i="31" s="1"/>
  <c r="AE130" i="31"/>
  <c r="S98" i="12"/>
  <c r="AF98" i="31" s="1"/>
  <c r="AE98" i="31"/>
  <c r="S94" i="12"/>
  <c r="AF94" i="31" s="1"/>
  <c r="AE94" i="31"/>
  <c r="V62" i="12"/>
  <c r="AF62" i="31"/>
  <c r="V28" i="12"/>
  <c r="AH28" i="31"/>
  <c r="V16" i="12"/>
  <c r="AF16" i="31"/>
  <c r="V116" i="12"/>
  <c r="AH116" i="31"/>
  <c r="V164" i="12"/>
  <c r="AH164" i="31"/>
  <c r="V122" i="12"/>
  <c r="AF122" i="31"/>
  <c r="V118" i="12"/>
  <c r="AH118" i="31"/>
  <c r="V179" i="12"/>
  <c r="AH179" i="31"/>
  <c r="V138" i="12"/>
  <c r="AF138" i="31"/>
  <c r="V84" i="12"/>
  <c r="AH84" i="31"/>
  <c r="V189" i="12"/>
  <c r="AH189" i="31"/>
  <c r="U163" i="12"/>
  <c r="AH163" i="31" s="1"/>
  <c r="AG163" i="31"/>
  <c r="U155" i="12"/>
  <c r="AH155" i="31" s="1"/>
  <c r="AG155" i="31"/>
  <c r="U151" i="12"/>
  <c r="AH151" i="31" s="1"/>
  <c r="AG151" i="31"/>
  <c r="U145" i="12"/>
  <c r="AH145" i="31" s="1"/>
  <c r="AG145" i="31"/>
  <c r="U139" i="12"/>
  <c r="AH139" i="31" s="1"/>
  <c r="AG139" i="31"/>
  <c r="U135" i="12"/>
  <c r="AH135" i="31" s="1"/>
  <c r="AG135" i="31"/>
  <c r="U123" i="12"/>
  <c r="AG123" i="31"/>
  <c r="U119" i="12"/>
  <c r="AH119" i="31" s="1"/>
  <c r="AG119" i="31"/>
  <c r="U115" i="12"/>
  <c r="AH115" i="31" s="1"/>
  <c r="AG115" i="31"/>
  <c r="S107" i="12"/>
  <c r="AF107" i="31" s="1"/>
  <c r="AE107" i="31"/>
  <c r="U81" i="12"/>
  <c r="AH81" i="31" s="1"/>
  <c r="AG81" i="31"/>
  <c r="V55" i="12"/>
  <c r="AH55" i="31"/>
  <c r="S51" i="12"/>
  <c r="AF51" i="31" s="1"/>
  <c r="AE51" i="31"/>
  <c r="S47" i="12"/>
  <c r="AF47" i="31" s="1"/>
  <c r="AE47" i="31"/>
  <c r="U35" i="12"/>
  <c r="AH35" i="31" s="1"/>
  <c r="AG35" i="31"/>
  <c r="U31" i="12"/>
  <c r="AH31" i="31" s="1"/>
  <c r="AG31" i="31"/>
  <c r="S21" i="12"/>
  <c r="AF21" i="31" s="1"/>
  <c r="AE21" i="31"/>
  <c r="U17" i="12"/>
  <c r="AH17" i="31" s="1"/>
  <c r="AG17" i="31"/>
  <c r="S78" i="12"/>
  <c r="AE78" i="31"/>
  <c r="S68" i="12"/>
  <c r="AF68" i="31" s="1"/>
  <c r="AE68" i="31"/>
  <c r="S56" i="12"/>
  <c r="AF56" i="31" s="1"/>
  <c r="AE56" i="31"/>
  <c r="U44" i="12"/>
  <c r="AH44" i="31" s="1"/>
  <c r="AG44" i="31"/>
  <c r="S10" i="12"/>
  <c r="AF10" i="31" s="1"/>
  <c r="S102" i="12"/>
  <c r="AE102" i="31"/>
  <c r="S64" i="12"/>
  <c r="AF64" i="31" s="1"/>
  <c r="AE64" i="31"/>
  <c r="U113" i="12"/>
  <c r="AH113" i="31" s="1"/>
  <c r="AG113" i="31"/>
  <c r="R79" i="12"/>
  <c r="T45" i="12"/>
  <c r="U186" i="12"/>
  <c r="AH186" i="31" s="1"/>
  <c r="AG186" i="31"/>
  <c r="U38" i="12"/>
  <c r="AH38" i="31" s="1"/>
  <c r="AG38" i="31"/>
  <c r="W36" i="12"/>
  <c r="U51" i="12"/>
  <c r="AH51" i="31" s="1"/>
  <c r="AG51" i="31"/>
  <c r="U171" i="12"/>
  <c r="AG171" i="31"/>
  <c r="U178" i="12"/>
  <c r="AH178" i="31" s="1"/>
  <c r="AG178" i="31"/>
  <c r="U166" i="12"/>
  <c r="AH166" i="31" s="1"/>
  <c r="AG166" i="31"/>
  <c r="S146" i="12"/>
  <c r="AF146" i="31" s="1"/>
  <c r="AE146" i="31"/>
  <c r="U112" i="12"/>
  <c r="AH112" i="31" s="1"/>
  <c r="AG112" i="31"/>
  <c r="U104" i="12"/>
  <c r="AH104" i="31" s="1"/>
  <c r="AG104" i="31"/>
  <c r="U96" i="12"/>
  <c r="AH96" i="31" s="1"/>
  <c r="AG96" i="31"/>
  <c r="U60" i="12"/>
  <c r="AH60" i="31" s="1"/>
  <c r="AG60" i="31"/>
  <c r="S24" i="12"/>
  <c r="AF24" i="31" s="1"/>
  <c r="AE24" i="31"/>
  <c r="U12" i="12"/>
  <c r="AH12" i="31" s="1"/>
  <c r="AG12" i="31"/>
  <c r="V57" i="12"/>
  <c r="AH57" i="31"/>
  <c r="U182" i="12"/>
  <c r="AG182" i="31"/>
  <c r="U15" i="12"/>
  <c r="AH15" i="31" s="1"/>
  <c r="AG15" i="31"/>
  <c r="V106" i="12"/>
  <c r="AH106" i="31"/>
  <c r="S163" i="12"/>
  <c r="AF163" i="31" s="1"/>
  <c r="AE163" i="31"/>
  <c r="S155" i="12"/>
  <c r="AF155" i="31" s="1"/>
  <c r="AE155" i="31"/>
  <c r="S151" i="12"/>
  <c r="AF151" i="31" s="1"/>
  <c r="AE151" i="31"/>
  <c r="S145" i="12"/>
  <c r="AE145" i="31"/>
  <c r="S139" i="12"/>
  <c r="AF139" i="31" s="1"/>
  <c r="AE139" i="31"/>
  <c r="S135" i="12"/>
  <c r="AF135" i="31" s="1"/>
  <c r="AE135" i="31"/>
  <c r="S123" i="12"/>
  <c r="AF123" i="31" s="1"/>
  <c r="AE123" i="31"/>
  <c r="S119" i="12"/>
  <c r="AF119" i="31" s="1"/>
  <c r="AE119" i="31"/>
  <c r="S115" i="12"/>
  <c r="AE115" i="31"/>
  <c r="U109" i="12"/>
  <c r="AH109" i="31" s="1"/>
  <c r="AG109" i="31"/>
  <c r="U91" i="12"/>
  <c r="AH91" i="31" s="1"/>
  <c r="AG91" i="31"/>
  <c r="S81" i="12"/>
  <c r="AE81" i="31"/>
  <c r="U49" i="12"/>
  <c r="AH49" i="31" s="1"/>
  <c r="AG49" i="31"/>
  <c r="S35" i="12"/>
  <c r="AF35" i="31" s="1"/>
  <c r="AE35" i="31"/>
  <c r="S31" i="12"/>
  <c r="AF31" i="31" s="1"/>
  <c r="AE31" i="31"/>
  <c r="U21" i="12"/>
  <c r="AH21" i="31" s="1"/>
  <c r="AG21" i="31"/>
  <c r="S17" i="12"/>
  <c r="AF17" i="31" s="1"/>
  <c r="AE17" i="31"/>
  <c r="U142" i="12"/>
  <c r="AH142" i="31" s="1"/>
  <c r="AG142" i="31"/>
  <c r="U128" i="12"/>
  <c r="AH128" i="31" s="1"/>
  <c r="AG128" i="31"/>
  <c r="U88" i="12"/>
  <c r="AH88" i="31" s="1"/>
  <c r="AG88" i="31"/>
  <c r="S70" i="12"/>
  <c r="AE70" i="31"/>
  <c r="S54" i="12"/>
  <c r="AF54" i="31" s="1"/>
  <c r="AE54" i="31"/>
  <c r="U40" i="12"/>
  <c r="AH40" i="31" s="1"/>
  <c r="AG40" i="31"/>
  <c r="V20" i="12"/>
  <c r="AH20" i="31"/>
  <c r="V14" i="12"/>
  <c r="AF14" i="31"/>
  <c r="S184" i="12"/>
  <c r="AF184" i="31" s="1"/>
  <c r="AE184" i="31"/>
  <c r="S100" i="12"/>
  <c r="AF100" i="31" s="1"/>
  <c r="AE100" i="31"/>
  <c r="S71" i="12"/>
  <c r="AF71" i="31" s="1"/>
  <c r="AE71" i="31"/>
  <c r="R167" i="12"/>
  <c r="U143" i="12"/>
  <c r="AH143" i="31" s="1"/>
  <c r="AG143" i="31"/>
  <c r="U89" i="12"/>
  <c r="AH89" i="31" s="1"/>
  <c r="AG89" i="31"/>
  <c r="T61" i="12"/>
  <c r="U27" i="12"/>
  <c r="AH27" i="31" s="1"/>
  <c r="AG27" i="31"/>
  <c r="S172" i="12"/>
  <c r="AE172" i="31"/>
  <c r="U110" i="12"/>
  <c r="AH110" i="31" s="1"/>
  <c r="AG110" i="31"/>
  <c r="W11" i="12"/>
  <c r="AI11" i="31"/>
  <c r="S26" i="12"/>
  <c r="AE26" i="31"/>
  <c r="U100" i="12"/>
  <c r="AG100" i="31"/>
  <c r="U174" i="12"/>
  <c r="AG174" i="31"/>
  <c r="S178" i="12"/>
  <c r="AF178" i="31" s="1"/>
  <c r="AE178" i="31"/>
  <c r="W152" i="12"/>
  <c r="U146" i="12"/>
  <c r="AH146" i="31" s="1"/>
  <c r="AG146" i="31"/>
  <c r="S112" i="12"/>
  <c r="AF112" i="31" s="1"/>
  <c r="AE112" i="31"/>
  <c r="S104" i="12"/>
  <c r="AF104" i="31" s="1"/>
  <c r="AE104" i="31"/>
  <c r="S96" i="12"/>
  <c r="AF96" i="31" s="1"/>
  <c r="AE96" i="31"/>
  <c r="S60" i="12"/>
  <c r="AF60" i="31" s="1"/>
  <c r="AE60" i="31"/>
  <c r="U24" i="12"/>
  <c r="AH24" i="31" s="1"/>
  <c r="AG24" i="31"/>
  <c r="S12" i="12"/>
  <c r="AE12" i="31"/>
  <c r="U71" i="12"/>
  <c r="AG71" i="31"/>
  <c r="V144" i="12"/>
  <c r="AH144" i="31"/>
  <c r="U184" i="12"/>
  <c r="AG184" i="31"/>
  <c r="U37" i="12"/>
  <c r="AH37" i="31" s="1"/>
  <c r="AG37" i="31"/>
  <c r="U159" i="12"/>
  <c r="AG159" i="31"/>
  <c r="V187" i="12"/>
  <c r="AH187" i="31"/>
  <c r="U64" i="12"/>
  <c r="AG64" i="31"/>
  <c r="U180" i="12"/>
  <c r="AG180" i="31"/>
  <c r="U165" i="12"/>
  <c r="AG165" i="31"/>
  <c r="U161" i="12"/>
  <c r="AG161" i="31"/>
  <c r="U153" i="12"/>
  <c r="AH153" i="31" s="1"/>
  <c r="AG153" i="31"/>
  <c r="U149" i="12"/>
  <c r="AH149" i="31" s="1"/>
  <c r="AG149" i="31"/>
  <c r="U141" i="12"/>
  <c r="AH141" i="31" s="1"/>
  <c r="AG141" i="31"/>
  <c r="U137" i="12"/>
  <c r="AH137" i="31" s="1"/>
  <c r="AG137" i="31"/>
  <c r="U133" i="12"/>
  <c r="AH133" i="31" s="1"/>
  <c r="AG133" i="31"/>
  <c r="U125" i="12"/>
  <c r="AH125" i="31" s="1"/>
  <c r="AG125" i="31"/>
  <c r="U121" i="12"/>
  <c r="AH121" i="31" s="1"/>
  <c r="AG121" i="31"/>
  <c r="U117" i="12"/>
  <c r="AH117" i="31" s="1"/>
  <c r="AG117" i="31"/>
  <c r="S109" i="12"/>
  <c r="AF109" i="31" s="1"/>
  <c r="AE109" i="31"/>
  <c r="S91" i="12"/>
  <c r="AE91" i="31"/>
  <c r="U85" i="12"/>
  <c r="AH85" i="31" s="1"/>
  <c r="AG85" i="31"/>
  <c r="S49" i="12"/>
  <c r="AF49" i="31" s="1"/>
  <c r="AE49" i="31"/>
  <c r="U33" i="12"/>
  <c r="AH33" i="31" s="1"/>
  <c r="AG33" i="31"/>
  <c r="S29" i="12"/>
  <c r="AF29" i="31" s="1"/>
  <c r="AE29" i="31"/>
  <c r="U23" i="12"/>
  <c r="AH23" i="31" s="1"/>
  <c r="AG23" i="31"/>
  <c r="U19" i="12"/>
  <c r="AH19" i="31" s="1"/>
  <c r="AG19" i="31"/>
  <c r="S15" i="12"/>
  <c r="AF15" i="31" s="1"/>
  <c r="AE15" i="31"/>
  <c r="V158" i="12"/>
  <c r="AF158" i="31"/>
  <c r="S142" i="12"/>
  <c r="AF142" i="31" s="1"/>
  <c r="AE142" i="31"/>
  <c r="S128" i="12"/>
  <c r="AF128" i="31" s="1"/>
  <c r="AE128" i="31"/>
  <c r="S88" i="12"/>
  <c r="AF88" i="31" s="1"/>
  <c r="AE88" i="31"/>
  <c r="U70" i="12"/>
  <c r="AH70" i="31" s="1"/>
  <c r="AG70" i="31"/>
  <c r="U54" i="12"/>
  <c r="AH54" i="31" s="1"/>
  <c r="AG54" i="31"/>
  <c r="S40" i="12"/>
  <c r="AE40" i="31"/>
  <c r="S180" i="12"/>
  <c r="AF180" i="31" s="1"/>
  <c r="AE180" i="31"/>
  <c r="S76" i="12"/>
  <c r="AF76" i="31" s="1"/>
  <c r="AE76" i="31"/>
  <c r="R147" i="12"/>
  <c r="R131" i="12"/>
  <c r="U105" i="12"/>
  <c r="AH105" i="31" s="1"/>
  <c r="AG105" i="31"/>
  <c r="T65" i="12"/>
  <c r="U26" i="12"/>
  <c r="AH26" i="31" s="1"/>
  <c r="AG26" i="31"/>
  <c r="U172" i="12"/>
  <c r="AH172" i="31" s="1"/>
  <c r="AG172" i="31"/>
  <c r="T126" i="12"/>
  <c r="U92" i="12"/>
  <c r="AH92" i="31" s="1"/>
  <c r="AG92" i="31"/>
  <c r="T82" i="12"/>
  <c r="R52" i="12"/>
  <c r="W181" i="12"/>
  <c r="AI181" i="31"/>
  <c r="W162" i="12"/>
  <c r="AI162" i="31"/>
  <c r="V154" i="12"/>
  <c r="AF154" i="31"/>
  <c r="V129" i="12"/>
  <c r="AH129" i="31"/>
  <c r="U176" i="12"/>
  <c r="AH176" i="31" s="1"/>
  <c r="AG176" i="31"/>
  <c r="U130" i="12"/>
  <c r="AH130" i="31" s="1"/>
  <c r="AG130" i="31"/>
  <c r="U98" i="12"/>
  <c r="AH98" i="31" s="1"/>
  <c r="AG98" i="31"/>
  <c r="U94" i="12"/>
  <c r="AH94" i="31" s="1"/>
  <c r="AG94" i="31"/>
  <c r="S42" i="12"/>
  <c r="AE42" i="31"/>
  <c r="U102" i="12"/>
  <c r="AH102" i="31" s="1"/>
  <c r="AG102" i="31"/>
  <c r="U157" i="12"/>
  <c r="AG157" i="31"/>
  <c r="S58" i="12"/>
  <c r="AE58" i="31"/>
  <c r="V90" i="12"/>
  <c r="AH90" i="31"/>
  <c r="U169" i="12"/>
  <c r="AG169" i="31"/>
  <c r="S74" i="12"/>
  <c r="AE74" i="31"/>
  <c r="U76" i="12"/>
  <c r="AG76" i="31"/>
  <c r="U190" i="12"/>
  <c r="AG190" i="31"/>
  <c r="S165" i="12"/>
  <c r="AF165" i="31" s="1"/>
  <c r="AE165" i="31"/>
  <c r="S161" i="12"/>
  <c r="AF161" i="31" s="1"/>
  <c r="AE161" i="31"/>
  <c r="S153" i="12"/>
  <c r="AF153" i="31" s="1"/>
  <c r="AE153" i="31"/>
  <c r="S149" i="12"/>
  <c r="AE149" i="31"/>
  <c r="S141" i="12"/>
  <c r="AF141" i="31" s="1"/>
  <c r="AE141" i="31"/>
  <c r="S137" i="12"/>
  <c r="AF137" i="31" s="1"/>
  <c r="AE137" i="31"/>
  <c r="S133" i="12"/>
  <c r="AE133" i="31"/>
  <c r="S125" i="12"/>
  <c r="AF125" i="31" s="1"/>
  <c r="AE125" i="31"/>
  <c r="S121" i="12"/>
  <c r="AE121" i="31"/>
  <c r="S117" i="12"/>
  <c r="AF117" i="31" s="1"/>
  <c r="AE117" i="31"/>
  <c r="U107" i="12"/>
  <c r="AG107" i="31"/>
  <c r="S85" i="12"/>
  <c r="AF85" i="31" s="1"/>
  <c r="AE85" i="31"/>
  <c r="U47" i="12"/>
  <c r="AH47" i="31" s="1"/>
  <c r="AG47" i="31"/>
  <c r="S37" i="12"/>
  <c r="AF37" i="31" s="1"/>
  <c r="AE37" i="31"/>
  <c r="S33" i="12"/>
  <c r="AF33" i="31" s="1"/>
  <c r="AE33" i="31"/>
  <c r="U29" i="12"/>
  <c r="AH29" i="31" s="1"/>
  <c r="AG29" i="31"/>
  <c r="S23" i="12"/>
  <c r="AE23" i="31"/>
  <c r="S19" i="12"/>
  <c r="AF19" i="31" s="1"/>
  <c r="AE19" i="31"/>
  <c r="U78" i="12"/>
  <c r="AH78" i="31" s="1"/>
  <c r="AG78" i="31"/>
  <c r="U68" i="12"/>
  <c r="AH68" i="31" s="1"/>
  <c r="AG68" i="31"/>
  <c r="U56" i="12"/>
  <c r="AH56" i="31" s="1"/>
  <c r="AG56" i="31"/>
  <c r="S44" i="12"/>
  <c r="AE44" i="31"/>
  <c r="U10" i="12"/>
  <c r="AH10" i="31" s="1"/>
  <c r="S174" i="12"/>
  <c r="AF174" i="31" s="1"/>
  <c r="AE174" i="31"/>
  <c r="U74" i="12"/>
  <c r="AH74" i="31" s="1"/>
  <c r="AG74" i="31"/>
  <c r="U147" i="12"/>
  <c r="AH147" i="31" s="1"/>
  <c r="AG147" i="31"/>
  <c r="U131" i="12"/>
  <c r="AH131" i="31" s="1"/>
  <c r="AG131" i="31"/>
  <c r="R105" i="12"/>
  <c r="U83" i="12"/>
  <c r="AH83" i="31" s="1"/>
  <c r="AG83" i="31"/>
  <c r="R65" i="12"/>
  <c r="T13" i="12"/>
  <c r="S171" i="12"/>
  <c r="AF171" i="31" s="1"/>
  <c r="AE171" i="31"/>
  <c r="R126" i="12"/>
  <c r="R92" i="12"/>
  <c r="R82" i="12"/>
  <c r="T52" i="12"/>
  <c r="V183" i="12"/>
  <c r="V175" i="12"/>
  <c r="V99" i="12"/>
  <c r="V75" i="12"/>
  <c r="V59" i="12"/>
  <c r="V43" i="12"/>
  <c r="V39" i="12"/>
  <c r="V32" i="12"/>
  <c r="V46" i="12"/>
  <c r="V150" i="12"/>
  <c r="V80" i="12"/>
  <c r="V170" i="12"/>
  <c r="V148" i="12"/>
  <c r="V34" i="12"/>
  <c r="V173" i="12"/>
  <c r="V168" i="12"/>
  <c r="V134" i="12"/>
  <c r="V108" i="12"/>
  <c r="V69" i="12"/>
  <c r="V63" i="12"/>
  <c r="V41" i="12"/>
  <c r="V66" i="12"/>
  <c r="V156" i="12"/>
  <c r="V124" i="12"/>
  <c r="V101" i="12"/>
  <c r="V93" i="12"/>
  <c r="V77" i="12"/>
  <c r="V53" i="12"/>
  <c r="V140" i="12"/>
  <c r="V114" i="12"/>
  <c r="V50" i="12"/>
  <c r="V160" i="12"/>
  <c r="V132" i="12"/>
  <c r="V120" i="12"/>
  <c r="V127" i="12"/>
  <c r="V111" i="12"/>
  <c r="V103" i="12"/>
  <c r="V95" i="12"/>
  <c r="V87" i="12"/>
  <c r="V25" i="12"/>
  <c r="V18" i="12"/>
  <c r="V166" i="12" l="1"/>
  <c r="W73" i="12"/>
  <c r="W97" i="12"/>
  <c r="AI67" i="31"/>
  <c r="V88" i="12"/>
  <c r="AI88" i="31" s="1"/>
  <c r="V51" i="12"/>
  <c r="AI51" i="31" s="1"/>
  <c r="V85" i="12"/>
  <c r="AI85" i="31" s="1"/>
  <c r="V153" i="12"/>
  <c r="W153" i="12" s="1"/>
  <c r="V139" i="12"/>
  <c r="W139" i="12" s="1"/>
  <c r="V21" i="12"/>
  <c r="W21" i="12" s="1"/>
  <c r="V96" i="12"/>
  <c r="AI96" i="31" s="1"/>
  <c r="V176" i="12"/>
  <c r="W176" i="12" s="1"/>
  <c r="V31" i="12"/>
  <c r="AI31" i="31" s="1"/>
  <c r="V94" i="12"/>
  <c r="AI94" i="31" s="1"/>
  <c r="V17" i="12"/>
  <c r="AI17" i="31" s="1"/>
  <c r="V155" i="12"/>
  <c r="AI155" i="31" s="1"/>
  <c r="V56" i="12"/>
  <c r="W56" i="12" s="1"/>
  <c r="V128" i="12"/>
  <c r="W128" i="12" s="1"/>
  <c r="V130" i="12"/>
  <c r="W130" i="12" s="1"/>
  <c r="V24" i="12"/>
  <c r="W24" i="12" s="1"/>
  <c r="V146" i="12"/>
  <c r="AI146" i="31" s="1"/>
  <c r="V112" i="12"/>
  <c r="W112" i="12" s="1"/>
  <c r="V35" i="12"/>
  <c r="W35" i="12" s="1"/>
  <c r="V163" i="12"/>
  <c r="W163" i="12" s="1"/>
  <c r="V47" i="12"/>
  <c r="W47" i="12" s="1"/>
  <c r="V117" i="12"/>
  <c r="W117" i="12" s="1"/>
  <c r="V137" i="12"/>
  <c r="W137" i="12" s="1"/>
  <c r="V178" i="12"/>
  <c r="AI178" i="31" s="1"/>
  <c r="W18" i="12"/>
  <c r="AI18" i="31"/>
  <c r="W25" i="12"/>
  <c r="AI25" i="31"/>
  <c r="W120" i="12"/>
  <c r="AI120" i="31"/>
  <c r="W140" i="12"/>
  <c r="AI140" i="31"/>
  <c r="V37" i="12"/>
  <c r="W41" i="12"/>
  <c r="AI41" i="31"/>
  <c r="W43" i="12"/>
  <c r="AI43" i="31"/>
  <c r="U52" i="12"/>
  <c r="AH52" i="31" s="1"/>
  <c r="AG52" i="31"/>
  <c r="AF23" i="31"/>
  <c r="V23" i="12"/>
  <c r="AF121" i="31"/>
  <c r="V121" i="12"/>
  <c r="V76" i="12"/>
  <c r="AH76" i="31"/>
  <c r="V169" i="12"/>
  <c r="AH169" i="31"/>
  <c r="V58" i="12"/>
  <c r="AF58" i="31"/>
  <c r="U65" i="12"/>
  <c r="AH65" i="31" s="1"/>
  <c r="AG65" i="31"/>
  <c r="V165" i="12"/>
  <c r="AH165" i="31"/>
  <c r="V159" i="12"/>
  <c r="AH159" i="31"/>
  <c r="V174" i="12"/>
  <c r="AH174" i="31"/>
  <c r="W14" i="12"/>
  <c r="AI14" i="31"/>
  <c r="AF70" i="31"/>
  <c r="V70" i="12"/>
  <c r="AF115" i="31"/>
  <c r="V115" i="12"/>
  <c r="V54" i="12"/>
  <c r="V142" i="12"/>
  <c r="V29" i="12"/>
  <c r="W87" i="12"/>
  <c r="AI87" i="31"/>
  <c r="V119" i="12"/>
  <c r="V15" i="12"/>
  <c r="W77" i="12"/>
  <c r="AI77" i="31"/>
  <c r="V109" i="12"/>
  <c r="V98" i="12"/>
  <c r="W66" i="12"/>
  <c r="AI66" i="31"/>
  <c r="W63" i="12"/>
  <c r="AI63" i="31"/>
  <c r="V104" i="12"/>
  <c r="V19" i="12"/>
  <c r="V135" i="12"/>
  <c r="V151" i="12"/>
  <c r="W134" i="12"/>
  <c r="AI134" i="31"/>
  <c r="W34" i="12"/>
  <c r="AI34" i="31"/>
  <c r="W170" i="12"/>
  <c r="AI170" i="31"/>
  <c r="V60" i="12"/>
  <c r="W59" i="12"/>
  <c r="AI59" i="31"/>
  <c r="AE82" i="31"/>
  <c r="S82" i="12"/>
  <c r="R83" i="12"/>
  <c r="AF143" i="31"/>
  <c r="V143" i="12"/>
  <c r="AF38" i="31"/>
  <c r="V38" i="12"/>
  <c r="AF110" i="31"/>
  <c r="V110" i="12"/>
  <c r="AF61" i="31"/>
  <c r="W127" i="12"/>
  <c r="AI127" i="31"/>
  <c r="AI117" i="31"/>
  <c r="W168" i="12"/>
  <c r="AI168" i="31"/>
  <c r="W80" i="12"/>
  <c r="AI80" i="31"/>
  <c r="W75" i="12"/>
  <c r="AI75" i="31"/>
  <c r="AE92" i="31"/>
  <c r="S92" i="12"/>
  <c r="AE105" i="31"/>
  <c r="S105" i="12"/>
  <c r="AF44" i="31"/>
  <c r="V44" i="12"/>
  <c r="AF149" i="31"/>
  <c r="V149" i="12"/>
  <c r="AH190" i="31"/>
  <c r="V190" i="12"/>
  <c r="V74" i="12"/>
  <c r="AF74" i="31"/>
  <c r="W90" i="12"/>
  <c r="AI90" i="31"/>
  <c r="V157" i="12"/>
  <c r="AH157" i="31"/>
  <c r="V42" i="12"/>
  <c r="AF42" i="31"/>
  <c r="W154" i="12"/>
  <c r="AI154" i="31"/>
  <c r="V40" i="12"/>
  <c r="AF40" i="31"/>
  <c r="W158" i="12"/>
  <c r="AI158" i="31"/>
  <c r="AF91" i="31"/>
  <c r="V91" i="12"/>
  <c r="V161" i="12"/>
  <c r="AH161" i="31"/>
  <c r="V180" i="12"/>
  <c r="AH180" i="31"/>
  <c r="W187" i="12"/>
  <c r="AI187" i="31"/>
  <c r="W144" i="12"/>
  <c r="AI144" i="31"/>
  <c r="V12" i="12"/>
  <c r="AF12" i="31"/>
  <c r="V100" i="12"/>
  <c r="AH100" i="31"/>
  <c r="W20" i="12"/>
  <c r="AI20" i="31"/>
  <c r="AF81" i="31"/>
  <c r="V81" i="12"/>
  <c r="AF145" i="31"/>
  <c r="V145" i="12"/>
  <c r="W106" i="12"/>
  <c r="AI106" i="31"/>
  <c r="V182" i="12"/>
  <c r="AH182" i="31"/>
  <c r="AF102" i="31"/>
  <c r="V102" i="12"/>
  <c r="W55" i="12"/>
  <c r="AI55" i="31"/>
  <c r="W189" i="12"/>
  <c r="AI189" i="31"/>
  <c r="W138" i="12"/>
  <c r="AI138" i="31"/>
  <c r="W118" i="12"/>
  <c r="AI118" i="31"/>
  <c r="W164" i="12"/>
  <c r="AI164" i="31"/>
  <c r="W16" i="12"/>
  <c r="AI16" i="31"/>
  <c r="W62" i="12"/>
  <c r="AI62" i="31"/>
  <c r="V188" i="12"/>
  <c r="AH188" i="31"/>
  <c r="W22" i="12"/>
  <c r="AI22" i="31"/>
  <c r="AF45" i="31"/>
  <c r="AF89" i="31"/>
  <c r="V89" i="12"/>
  <c r="AF27" i="31"/>
  <c r="V27" i="12"/>
  <c r="AF113" i="31"/>
  <c r="V113" i="12"/>
  <c r="S186" i="12"/>
  <c r="AE186" i="31"/>
  <c r="W95" i="12"/>
  <c r="AI95" i="31"/>
  <c r="W50" i="12"/>
  <c r="AI50" i="31"/>
  <c r="W32" i="12"/>
  <c r="AI32" i="31"/>
  <c r="W175" i="12"/>
  <c r="AI175" i="31"/>
  <c r="AG13" i="31"/>
  <c r="U13" i="12"/>
  <c r="AI21" i="31"/>
  <c r="W51" i="12"/>
  <c r="W103" i="12"/>
  <c r="AI103" i="31"/>
  <c r="W96" i="12"/>
  <c r="W160" i="12"/>
  <c r="AI160" i="31"/>
  <c r="V68" i="12"/>
  <c r="W114" i="12"/>
  <c r="AI114" i="31"/>
  <c r="V49" i="12"/>
  <c r="W93" i="12"/>
  <c r="AI93" i="31"/>
  <c r="V125" i="12"/>
  <c r="W156" i="12"/>
  <c r="AI156" i="31"/>
  <c r="V33" i="12"/>
  <c r="V141" i="12"/>
  <c r="W166" i="12"/>
  <c r="AI166" i="31"/>
  <c r="W108" i="12"/>
  <c r="AI108" i="31"/>
  <c r="W173" i="12"/>
  <c r="AI173" i="31"/>
  <c r="W148" i="12"/>
  <c r="AI148" i="31"/>
  <c r="W150" i="12"/>
  <c r="AI150" i="31"/>
  <c r="W39" i="12"/>
  <c r="AI39" i="31"/>
  <c r="W99" i="12"/>
  <c r="AI99" i="31"/>
  <c r="W183" i="12"/>
  <c r="AI183" i="31"/>
  <c r="AE126" i="31"/>
  <c r="S126" i="12"/>
  <c r="AE65" i="31"/>
  <c r="S65" i="12"/>
  <c r="AE52" i="31"/>
  <c r="S52" i="12"/>
  <c r="U126" i="12"/>
  <c r="AH126" i="31" s="1"/>
  <c r="AG126" i="31"/>
  <c r="AE131" i="31"/>
  <c r="S131" i="12"/>
  <c r="U61" i="12"/>
  <c r="AH61" i="31" s="1"/>
  <c r="AG61" i="31"/>
  <c r="U45" i="12"/>
  <c r="AH45" i="31" s="1"/>
  <c r="AG45" i="31"/>
  <c r="W177" i="12"/>
  <c r="AI177" i="31"/>
  <c r="AF185" i="31"/>
  <c r="V185" i="12"/>
  <c r="W132" i="12"/>
  <c r="AI132" i="31"/>
  <c r="W124" i="12"/>
  <c r="AI124" i="31"/>
  <c r="W111" i="12"/>
  <c r="AI111" i="31"/>
  <c r="W53" i="12"/>
  <c r="AI53" i="31"/>
  <c r="W101" i="12"/>
  <c r="AI101" i="31"/>
  <c r="W69" i="12"/>
  <c r="AI69" i="31"/>
  <c r="W46" i="12"/>
  <c r="AI46" i="31"/>
  <c r="V107" i="12"/>
  <c r="AH107" i="31"/>
  <c r="AF133" i="31"/>
  <c r="V133" i="12"/>
  <c r="W129" i="12"/>
  <c r="AI129" i="31"/>
  <c r="U82" i="12"/>
  <c r="AH82" i="31" s="1"/>
  <c r="AG82" i="31"/>
  <c r="AE147" i="31"/>
  <c r="S147" i="12"/>
  <c r="V64" i="12"/>
  <c r="AH64" i="31"/>
  <c r="V184" i="12"/>
  <c r="AH184" i="31"/>
  <c r="V71" i="12"/>
  <c r="AH71" i="31"/>
  <c r="V26" i="12"/>
  <c r="AF26" i="31"/>
  <c r="AF172" i="31"/>
  <c r="V172" i="12"/>
  <c r="S167" i="12"/>
  <c r="AE167" i="31"/>
  <c r="W57" i="12"/>
  <c r="AI57" i="31"/>
  <c r="V171" i="12"/>
  <c r="AH171" i="31"/>
  <c r="AE79" i="31"/>
  <c r="S79" i="12"/>
  <c r="V10" i="12"/>
  <c r="AI10" i="31" s="1"/>
  <c r="AF78" i="31"/>
  <c r="V78" i="12"/>
  <c r="V123" i="12"/>
  <c r="AH123" i="31"/>
  <c r="W84" i="12"/>
  <c r="AI84" i="31"/>
  <c r="W179" i="12"/>
  <c r="AI179" i="31"/>
  <c r="W122" i="12"/>
  <c r="AI122" i="31"/>
  <c r="W116" i="12"/>
  <c r="AI116" i="31"/>
  <c r="W28" i="12"/>
  <c r="AI28" i="31"/>
  <c r="W136" i="12"/>
  <c r="AI136" i="31"/>
  <c r="AF72" i="31"/>
  <c r="V72" i="12"/>
  <c r="AF86" i="31"/>
  <c r="V86" i="12"/>
  <c r="B12" i="24"/>
  <c r="C12" i="24"/>
  <c r="D12" i="24"/>
  <c r="E12" i="24"/>
  <c r="F12" i="24"/>
  <c r="G12" i="24"/>
  <c r="B13" i="24"/>
  <c r="C13" i="24"/>
  <c r="D13" i="24"/>
  <c r="E13" i="24"/>
  <c r="F13" i="24"/>
  <c r="G13" i="24"/>
  <c r="B14" i="24"/>
  <c r="C14" i="24"/>
  <c r="D14" i="24"/>
  <c r="E14" i="24"/>
  <c r="F14" i="24"/>
  <c r="G14" i="24"/>
  <c r="B15" i="24"/>
  <c r="C15" i="24"/>
  <c r="D15" i="24"/>
  <c r="E15" i="24"/>
  <c r="F15" i="24"/>
  <c r="G15" i="24"/>
  <c r="B16" i="24"/>
  <c r="C16" i="24"/>
  <c r="D16" i="24"/>
  <c r="E16" i="24"/>
  <c r="F16" i="24"/>
  <c r="G16" i="24"/>
  <c r="B17" i="24"/>
  <c r="C17" i="24"/>
  <c r="D17" i="24"/>
  <c r="E17" i="24"/>
  <c r="F17" i="24"/>
  <c r="G17" i="24"/>
  <c r="B18" i="24"/>
  <c r="C18" i="24"/>
  <c r="D18" i="24"/>
  <c r="E18" i="24"/>
  <c r="F18" i="24"/>
  <c r="G18" i="24"/>
  <c r="B19" i="24"/>
  <c r="C19" i="24"/>
  <c r="D19" i="24"/>
  <c r="E19" i="24"/>
  <c r="F19" i="24"/>
  <c r="G19" i="24"/>
  <c r="B20" i="24"/>
  <c r="C20" i="24"/>
  <c r="D20" i="24"/>
  <c r="E20" i="24"/>
  <c r="F20" i="24"/>
  <c r="G20" i="24"/>
  <c r="B21" i="24"/>
  <c r="C21" i="24"/>
  <c r="D21" i="24"/>
  <c r="E21" i="24"/>
  <c r="F21" i="24"/>
  <c r="G21" i="24"/>
  <c r="B22" i="24"/>
  <c r="C22" i="24"/>
  <c r="D22" i="24"/>
  <c r="E22" i="24"/>
  <c r="F22" i="24"/>
  <c r="G22" i="24"/>
  <c r="B23" i="24"/>
  <c r="C23" i="24"/>
  <c r="D23" i="24"/>
  <c r="E23" i="24"/>
  <c r="F23" i="24"/>
  <c r="G23" i="24"/>
  <c r="B24" i="24"/>
  <c r="C24" i="24"/>
  <c r="D24" i="24"/>
  <c r="E24" i="24"/>
  <c r="F24" i="24"/>
  <c r="G24" i="24"/>
  <c r="B25" i="24"/>
  <c r="C25" i="24"/>
  <c r="D25" i="24"/>
  <c r="E25" i="24"/>
  <c r="F25" i="24"/>
  <c r="G25" i="24"/>
  <c r="B26" i="24"/>
  <c r="C26" i="24"/>
  <c r="D26" i="24"/>
  <c r="E26" i="24"/>
  <c r="F26" i="24"/>
  <c r="G26" i="24"/>
  <c r="B27" i="24"/>
  <c r="C27" i="24"/>
  <c r="D27" i="24"/>
  <c r="E27" i="24"/>
  <c r="F27" i="24"/>
  <c r="G27" i="24"/>
  <c r="B28" i="24"/>
  <c r="C28" i="24"/>
  <c r="D28" i="24"/>
  <c r="E28" i="24"/>
  <c r="F28" i="24"/>
  <c r="G28" i="24"/>
  <c r="B29" i="24"/>
  <c r="C29" i="24"/>
  <c r="D29" i="24"/>
  <c r="E29" i="24"/>
  <c r="F29" i="24"/>
  <c r="G29" i="24"/>
  <c r="B30" i="24"/>
  <c r="C30" i="24"/>
  <c r="D30" i="24"/>
  <c r="E30" i="24"/>
  <c r="F30" i="24"/>
  <c r="G30" i="24"/>
  <c r="B31" i="24"/>
  <c r="C31" i="24"/>
  <c r="D31" i="24"/>
  <c r="E31" i="24"/>
  <c r="F31" i="24"/>
  <c r="G31" i="24"/>
  <c r="B32" i="24"/>
  <c r="C32" i="24"/>
  <c r="D32" i="24"/>
  <c r="E32" i="24"/>
  <c r="F32" i="24"/>
  <c r="G32" i="24"/>
  <c r="B33" i="24"/>
  <c r="C33" i="24"/>
  <c r="D33" i="24"/>
  <c r="E33" i="24"/>
  <c r="F33" i="24"/>
  <c r="G33" i="24"/>
  <c r="B34" i="24"/>
  <c r="C34" i="24"/>
  <c r="D34" i="24"/>
  <c r="E34" i="24"/>
  <c r="F34" i="24"/>
  <c r="G34" i="24"/>
  <c r="B35" i="24"/>
  <c r="C35" i="24"/>
  <c r="D35" i="24"/>
  <c r="E35" i="24"/>
  <c r="F35" i="24"/>
  <c r="G35" i="24"/>
  <c r="B36" i="24"/>
  <c r="C36" i="24"/>
  <c r="D36" i="24"/>
  <c r="E36" i="24"/>
  <c r="F36" i="24"/>
  <c r="G36" i="24"/>
  <c r="B37" i="24"/>
  <c r="C37" i="24"/>
  <c r="D37" i="24"/>
  <c r="E37" i="24"/>
  <c r="F37" i="24"/>
  <c r="G37" i="24"/>
  <c r="B38" i="24"/>
  <c r="C38" i="24"/>
  <c r="D38" i="24"/>
  <c r="E38" i="24"/>
  <c r="F38" i="24"/>
  <c r="G38" i="24"/>
  <c r="B39" i="24"/>
  <c r="C39" i="24"/>
  <c r="D39" i="24"/>
  <c r="E39" i="24"/>
  <c r="F39" i="24"/>
  <c r="G39" i="24"/>
  <c r="B40" i="24"/>
  <c r="C40" i="24"/>
  <c r="D40" i="24"/>
  <c r="E40" i="24"/>
  <c r="F40" i="24"/>
  <c r="G40" i="24"/>
  <c r="B41" i="24"/>
  <c r="C41" i="24"/>
  <c r="D41" i="24"/>
  <c r="E41" i="24"/>
  <c r="F41" i="24"/>
  <c r="G41" i="24"/>
  <c r="B42" i="24"/>
  <c r="C42" i="24"/>
  <c r="D42" i="24"/>
  <c r="E42" i="24"/>
  <c r="F42" i="24"/>
  <c r="G42" i="24"/>
  <c r="B43" i="24"/>
  <c r="C43" i="24"/>
  <c r="D43" i="24"/>
  <c r="E43" i="24"/>
  <c r="F43" i="24"/>
  <c r="G43" i="24"/>
  <c r="B44" i="24"/>
  <c r="C44" i="24"/>
  <c r="D44" i="24"/>
  <c r="E44" i="24"/>
  <c r="F44" i="24"/>
  <c r="G44" i="24"/>
  <c r="B45" i="24"/>
  <c r="C45" i="24"/>
  <c r="D45" i="24"/>
  <c r="E45" i="24"/>
  <c r="F45" i="24"/>
  <c r="G45" i="24"/>
  <c r="B46" i="24"/>
  <c r="C46" i="24"/>
  <c r="D46" i="24"/>
  <c r="E46" i="24"/>
  <c r="F46" i="24"/>
  <c r="G46" i="24"/>
  <c r="B47" i="24"/>
  <c r="C47" i="24"/>
  <c r="D47" i="24"/>
  <c r="E47" i="24"/>
  <c r="F47" i="24"/>
  <c r="G47" i="24"/>
  <c r="B48" i="24"/>
  <c r="C48" i="24"/>
  <c r="D48" i="24"/>
  <c r="E48" i="24"/>
  <c r="F48" i="24"/>
  <c r="G48" i="24"/>
  <c r="B49" i="24"/>
  <c r="C49" i="24"/>
  <c r="D49" i="24"/>
  <c r="E49" i="24"/>
  <c r="F49" i="24"/>
  <c r="G49" i="24"/>
  <c r="B50" i="24"/>
  <c r="C50" i="24"/>
  <c r="D50" i="24"/>
  <c r="E50" i="24"/>
  <c r="F50" i="24"/>
  <c r="G50" i="24"/>
  <c r="B51" i="24"/>
  <c r="C51" i="24"/>
  <c r="D51" i="24"/>
  <c r="E51" i="24"/>
  <c r="F51" i="24"/>
  <c r="G51" i="24"/>
  <c r="B52" i="24"/>
  <c r="C52" i="24"/>
  <c r="D52" i="24"/>
  <c r="E52" i="24"/>
  <c r="F52" i="24"/>
  <c r="G52" i="24"/>
  <c r="B53" i="24"/>
  <c r="C53" i="24"/>
  <c r="D53" i="24"/>
  <c r="E53" i="24"/>
  <c r="F53" i="24"/>
  <c r="G53" i="24"/>
  <c r="B54" i="24"/>
  <c r="C54" i="24"/>
  <c r="D54" i="24"/>
  <c r="E54" i="24"/>
  <c r="F54" i="24"/>
  <c r="G54" i="24"/>
  <c r="B55" i="24"/>
  <c r="C55" i="24"/>
  <c r="D55" i="24"/>
  <c r="E55" i="24"/>
  <c r="F55" i="24"/>
  <c r="G55" i="24"/>
  <c r="B56" i="24"/>
  <c r="C56" i="24"/>
  <c r="D56" i="24"/>
  <c r="E56" i="24"/>
  <c r="F56" i="24"/>
  <c r="G56" i="24"/>
  <c r="B57" i="24"/>
  <c r="C57" i="24"/>
  <c r="D57" i="24"/>
  <c r="E57" i="24"/>
  <c r="F57" i="24"/>
  <c r="G57" i="24"/>
  <c r="B58" i="24"/>
  <c r="C58" i="24"/>
  <c r="D58" i="24"/>
  <c r="E58" i="24"/>
  <c r="F58" i="24"/>
  <c r="G58" i="24"/>
  <c r="B59" i="24"/>
  <c r="C59" i="24"/>
  <c r="D59" i="24"/>
  <c r="E59" i="24"/>
  <c r="F59" i="24"/>
  <c r="G59" i="24"/>
  <c r="B60" i="24"/>
  <c r="C60" i="24"/>
  <c r="D60" i="24"/>
  <c r="E60" i="24"/>
  <c r="F60" i="24"/>
  <c r="G60" i="24"/>
  <c r="B61" i="24"/>
  <c r="C61" i="24"/>
  <c r="D61" i="24"/>
  <c r="E61" i="24"/>
  <c r="F61" i="24"/>
  <c r="G61" i="24"/>
  <c r="B62" i="24"/>
  <c r="C62" i="24"/>
  <c r="D62" i="24"/>
  <c r="E62" i="24"/>
  <c r="F62" i="24"/>
  <c r="G62" i="24"/>
  <c r="B63" i="24"/>
  <c r="C63" i="24"/>
  <c r="D63" i="24"/>
  <c r="E63" i="24"/>
  <c r="F63" i="24"/>
  <c r="G63" i="24"/>
  <c r="B64" i="24"/>
  <c r="C64" i="24"/>
  <c r="D64" i="24"/>
  <c r="E64" i="24"/>
  <c r="F64" i="24"/>
  <c r="G64" i="24"/>
  <c r="B65" i="24"/>
  <c r="C65" i="24"/>
  <c r="D65" i="24"/>
  <c r="E65" i="24"/>
  <c r="F65" i="24"/>
  <c r="G65" i="24"/>
  <c r="B66" i="24"/>
  <c r="C66" i="24"/>
  <c r="D66" i="24"/>
  <c r="E66" i="24"/>
  <c r="F66" i="24"/>
  <c r="G66" i="24"/>
  <c r="B67" i="24"/>
  <c r="C67" i="24"/>
  <c r="D67" i="24"/>
  <c r="E67" i="24"/>
  <c r="F67" i="24"/>
  <c r="G67" i="24"/>
  <c r="B68" i="24"/>
  <c r="C68" i="24"/>
  <c r="D68" i="24"/>
  <c r="E68" i="24"/>
  <c r="F68" i="24"/>
  <c r="G68" i="24"/>
  <c r="B69" i="24"/>
  <c r="C69" i="24"/>
  <c r="D69" i="24"/>
  <c r="E69" i="24"/>
  <c r="F69" i="24"/>
  <c r="G69" i="24"/>
  <c r="B70" i="24"/>
  <c r="C70" i="24"/>
  <c r="D70" i="24"/>
  <c r="E70" i="24"/>
  <c r="F70" i="24"/>
  <c r="G70" i="24"/>
  <c r="B71" i="24"/>
  <c r="C71" i="24"/>
  <c r="D71" i="24"/>
  <c r="E71" i="24"/>
  <c r="F71" i="24"/>
  <c r="G71" i="24"/>
  <c r="B72" i="24"/>
  <c r="C72" i="24"/>
  <c r="D72" i="24"/>
  <c r="E72" i="24"/>
  <c r="F72" i="24"/>
  <c r="G72" i="24"/>
  <c r="B73" i="24"/>
  <c r="C73" i="24"/>
  <c r="D73" i="24"/>
  <c r="E73" i="24"/>
  <c r="F73" i="24"/>
  <c r="G73" i="24"/>
  <c r="B74" i="24"/>
  <c r="C74" i="24"/>
  <c r="D74" i="24"/>
  <c r="E74" i="24"/>
  <c r="F74" i="24"/>
  <c r="G74" i="24"/>
  <c r="B75" i="24"/>
  <c r="C75" i="24"/>
  <c r="D75" i="24"/>
  <c r="E75" i="24"/>
  <c r="F75" i="24"/>
  <c r="G75" i="24"/>
  <c r="B76" i="24"/>
  <c r="C76" i="24"/>
  <c r="D76" i="24"/>
  <c r="E76" i="24"/>
  <c r="F76" i="24"/>
  <c r="G76" i="24"/>
  <c r="B77" i="24"/>
  <c r="C77" i="24"/>
  <c r="D77" i="24"/>
  <c r="E77" i="24"/>
  <c r="F77" i="24"/>
  <c r="G77" i="24"/>
  <c r="B78" i="24"/>
  <c r="C78" i="24"/>
  <c r="D78" i="24"/>
  <c r="E78" i="24"/>
  <c r="F78" i="24"/>
  <c r="G78" i="24"/>
  <c r="B79" i="24"/>
  <c r="C79" i="24"/>
  <c r="D79" i="24"/>
  <c r="E79" i="24"/>
  <c r="F79" i="24"/>
  <c r="G79" i="24"/>
  <c r="B80" i="24"/>
  <c r="C80" i="24"/>
  <c r="D80" i="24"/>
  <c r="E80" i="24"/>
  <c r="F80" i="24"/>
  <c r="G80" i="24"/>
  <c r="B81" i="24"/>
  <c r="C81" i="24"/>
  <c r="D81" i="24"/>
  <c r="E81" i="24"/>
  <c r="F81" i="24"/>
  <c r="G81" i="24"/>
  <c r="B82" i="24"/>
  <c r="C82" i="24"/>
  <c r="D82" i="24"/>
  <c r="E82" i="24"/>
  <c r="F82" i="24"/>
  <c r="G82" i="24"/>
  <c r="B83" i="24"/>
  <c r="C83" i="24"/>
  <c r="D83" i="24"/>
  <c r="E83" i="24"/>
  <c r="F83" i="24"/>
  <c r="G83" i="24"/>
  <c r="B84" i="24"/>
  <c r="C84" i="24"/>
  <c r="D84" i="24"/>
  <c r="E84" i="24"/>
  <c r="F84" i="24"/>
  <c r="G84" i="24"/>
  <c r="B85" i="24"/>
  <c r="C85" i="24"/>
  <c r="D85" i="24"/>
  <c r="E85" i="24"/>
  <c r="F85" i="24"/>
  <c r="G85" i="24"/>
  <c r="B86" i="24"/>
  <c r="C86" i="24"/>
  <c r="D86" i="24"/>
  <c r="E86" i="24"/>
  <c r="F86" i="24"/>
  <c r="G86" i="24"/>
  <c r="B87" i="24"/>
  <c r="C87" i="24"/>
  <c r="D87" i="24"/>
  <c r="E87" i="24"/>
  <c r="F87" i="24"/>
  <c r="G87" i="24"/>
  <c r="B88" i="24"/>
  <c r="C88" i="24"/>
  <c r="D88" i="24"/>
  <c r="E88" i="24"/>
  <c r="F88" i="24"/>
  <c r="G88" i="24"/>
  <c r="B89" i="24"/>
  <c r="C89" i="24"/>
  <c r="D89" i="24"/>
  <c r="E89" i="24"/>
  <c r="F89" i="24"/>
  <c r="G89" i="24"/>
  <c r="B90" i="24"/>
  <c r="C90" i="24"/>
  <c r="D90" i="24"/>
  <c r="E90" i="24"/>
  <c r="F90" i="24"/>
  <c r="G90" i="24"/>
  <c r="B91" i="24"/>
  <c r="C91" i="24"/>
  <c r="D91" i="24"/>
  <c r="E91" i="24"/>
  <c r="F91" i="24"/>
  <c r="G91" i="24"/>
  <c r="B92" i="24"/>
  <c r="C92" i="24"/>
  <c r="D92" i="24"/>
  <c r="E92" i="24"/>
  <c r="F92" i="24"/>
  <c r="G92" i="24"/>
  <c r="B93" i="24"/>
  <c r="C93" i="24"/>
  <c r="D93" i="24"/>
  <c r="E93" i="24"/>
  <c r="F93" i="24"/>
  <c r="G93" i="24"/>
  <c r="B94" i="24"/>
  <c r="C94" i="24"/>
  <c r="D94" i="24"/>
  <c r="E94" i="24"/>
  <c r="F94" i="24"/>
  <c r="G94" i="24"/>
  <c r="B95" i="24"/>
  <c r="C95" i="24"/>
  <c r="D95" i="24"/>
  <c r="E95" i="24"/>
  <c r="F95" i="24"/>
  <c r="G95" i="24"/>
  <c r="B96" i="24"/>
  <c r="C96" i="24"/>
  <c r="D96" i="24"/>
  <c r="E96" i="24"/>
  <c r="F96" i="24"/>
  <c r="G96" i="24"/>
  <c r="B97" i="24"/>
  <c r="C97" i="24"/>
  <c r="D97" i="24"/>
  <c r="E97" i="24"/>
  <c r="F97" i="24"/>
  <c r="G97" i="24"/>
  <c r="B98" i="24"/>
  <c r="C98" i="24"/>
  <c r="D98" i="24"/>
  <c r="E98" i="24"/>
  <c r="F98" i="24"/>
  <c r="G98" i="24"/>
  <c r="B99" i="24"/>
  <c r="C99" i="24"/>
  <c r="D99" i="24"/>
  <c r="E99" i="24"/>
  <c r="F99" i="24"/>
  <c r="G99" i="24"/>
  <c r="B100" i="24"/>
  <c r="C100" i="24"/>
  <c r="D100" i="24"/>
  <c r="E100" i="24"/>
  <c r="F100" i="24"/>
  <c r="G100" i="24"/>
  <c r="B101" i="24"/>
  <c r="C101" i="24"/>
  <c r="D101" i="24"/>
  <c r="E101" i="24"/>
  <c r="F101" i="24"/>
  <c r="G101" i="24"/>
  <c r="B102" i="24"/>
  <c r="C102" i="24"/>
  <c r="D102" i="24"/>
  <c r="E102" i="24"/>
  <c r="F102" i="24"/>
  <c r="G102" i="24"/>
  <c r="B103" i="24"/>
  <c r="C103" i="24"/>
  <c r="D103" i="24"/>
  <c r="E103" i="24"/>
  <c r="F103" i="24"/>
  <c r="G103" i="24"/>
  <c r="B104" i="24"/>
  <c r="C104" i="24"/>
  <c r="D104" i="24"/>
  <c r="E104" i="24"/>
  <c r="F104" i="24"/>
  <c r="G104" i="24"/>
  <c r="B105" i="24"/>
  <c r="C105" i="24"/>
  <c r="D105" i="24"/>
  <c r="E105" i="24"/>
  <c r="F105" i="24"/>
  <c r="G105" i="24"/>
  <c r="B106" i="24"/>
  <c r="C106" i="24"/>
  <c r="D106" i="24"/>
  <c r="E106" i="24"/>
  <c r="F106" i="24"/>
  <c r="G106" i="24"/>
  <c r="B107" i="24"/>
  <c r="C107" i="24"/>
  <c r="D107" i="24"/>
  <c r="E107" i="24"/>
  <c r="F107" i="24"/>
  <c r="G107" i="24"/>
  <c r="B108" i="24"/>
  <c r="C108" i="24"/>
  <c r="D108" i="24"/>
  <c r="E108" i="24"/>
  <c r="F108" i="24"/>
  <c r="G108" i="24"/>
  <c r="B109" i="24"/>
  <c r="C109" i="24"/>
  <c r="D109" i="24"/>
  <c r="E109" i="24"/>
  <c r="F109" i="24"/>
  <c r="G109" i="24"/>
  <c r="B110" i="24"/>
  <c r="C110" i="24"/>
  <c r="D110" i="24"/>
  <c r="E110" i="24"/>
  <c r="F110" i="24"/>
  <c r="G110" i="24"/>
  <c r="B111" i="24"/>
  <c r="C111" i="24"/>
  <c r="D111" i="24"/>
  <c r="E111" i="24"/>
  <c r="F111" i="24"/>
  <c r="G111" i="24"/>
  <c r="B112" i="24"/>
  <c r="C112" i="24"/>
  <c r="D112" i="24"/>
  <c r="E112" i="24"/>
  <c r="F112" i="24"/>
  <c r="G112" i="24"/>
  <c r="B113" i="24"/>
  <c r="C113" i="24"/>
  <c r="D113" i="24"/>
  <c r="E113" i="24"/>
  <c r="F113" i="24"/>
  <c r="G113" i="24"/>
  <c r="B114" i="24"/>
  <c r="C114" i="24"/>
  <c r="D114" i="24"/>
  <c r="E114" i="24"/>
  <c r="F114" i="24"/>
  <c r="G114" i="24"/>
  <c r="B115" i="24"/>
  <c r="C115" i="24"/>
  <c r="D115" i="24"/>
  <c r="E115" i="24"/>
  <c r="F115" i="24"/>
  <c r="G115" i="24"/>
  <c r="B116" i="24"/>
  <c r="C116" i="24"/>
  <c r="D116" i="24"/>
  <c r="E116" i="24"/>
  <c r="F116" i="24"/>
  <c r="G116" i="24"/>
  <c r="B117" i="24"/>
  <c r="C117" i="24"/>
  <c r="D117" i="24"/>
  <c r="E117" i="24"/>
  <c r="F117" i="24"/>
  <c r="G117" i="24"/>
  <c r="B118" i="24"/>
  <c r="C118" i="24"/>
  <c r="D118" i="24"/>
  <c r="E118" i="24"/>
  <c r="F118" i="24"/>
  <c r="G118" i="24"/>
  <c r="B119" i="24"/>
  <c r="C119" i="24"/>
  <c r="D119" i="24"/>
  <c r="E119" i="24"/>
  <c r="F119" i="24"/>
  <c r="G119" i="24"/>
  <c r="B120" i="24"/>
  <c r="C120" i="24"/>
  <c r="D120" i="24"/>
  <c r="E120" i="24"/>
  <c r="F120" i="24"/>
  <c r="G120" i="24"/>
  <c r="B121" i="24"/>
  <c r="C121" i="24"/>
  <c r="D121" i="24"/>
  <c r="E121" i="24"/>
  <c r="F121" i="24"/>
  <c r="G121" i="24"/>
  <c r="B122" i="24"/>
  <c r="C122" i="24"/>
  <c r="D122" i="24"/>
  <c r="E122" i="24"/>
  <c r="F122" i="24"/>
  <c r="G122" i="24"/>
  <c r="B123" i="24"/>
  <c r="C123" i="24"/>
  <c r="D123" i="24"/>
  <c r="E123" i="24"/>
  <c r="F123" i="24"/>
  <c r="G123" i="24"/>
  <c r="B124" i="24"/>
  <c r="C124" i="24"/>
  <c r="D124" i="24"/>
  <c r="E124" i="24"/>
  <c r="F124" i="24"/>
  <c r="G124" i="24"/>
  <c r="B125" i="24"/>
  <c r="C125" i="24"/>
  <c r="D125" i="24"/>
  <c r="E125" i="24"/>
  <c r="F125" i="24"/>
  <c r="G125" i="24"/>
  <c r="B126" i="24"/>
  <c r="C126" i="24"/>
  <c r="D126" i="24"/>
  <c r="E126" i="24"/>
  <c r="F126" i="24"/>
  <c r="G126" i="24"/>
  <c r="B127" i="24"/>
  <c r="C127" i="24"/>
  <c r="D127" i="24"/>
  <c r="E127" i="24"/>
  <c r="F127" i="24"/>
  <c r="G127" i="24"/>
  <c r="B128" i="24"/>
  <c r="C128" i="24"/>
  <c r="D128" i="24"/>
  <c r="E128" i="24"/>
  <c r="F128" i="24"/>
  <c r="G128" i="24"/>
  <c r="B129" i="24"/>
  <c r="C129" i="24"/>
  <c r="D129" i="24"/>
  <c r="E129" i="24"/>
  <c r="F129" i="24"/>
  <c r="G129" i="24"/>
  <c r="B130" i="24"/>
  <c r="C130" i="24"/>
  <c r="D130" i="24"/>
  <c r="E130" i="24"/>
  <c r="F130" i="24"/>
  <c r="G130" i="24"/>
  <c r="B131" i="24"/>
  <c r="C131" i="24"/>
  <c r="D131" i="24"/>
  <c r="E131" i="24"/>
  <c r="F131" i="24"/>
  <c r="G131" i="24"/>
  <c r="B132" i="24"/>
  <c r="C132" i="24"/>
  <c r="D132" i="24"/>
  <c r="E132" i="24"/>
  <c r="F132" i="24"/>
  <c r="G132" i="24"/>
  <c r="B133" i="24"/>
  <c r="C133" i="24"/>
  <c r="D133" i="24"/>
  <c r="E133" i="24"/>
  <c r="F133" i="24"/>
  <c r="G133" i="24"/>
  <c r="B134" i="24"/>
  <c r="C134" i="24"/>
  <c r="D134" i="24"/>
  <c r="E134" i="24"/>
  <c r="F134" i="24"/>
  <c r="G134" i="24"/>
  <c r="B135" i="24"/>
  <c r="C135" i="24"/>
  <c r="D135" i="24"/>
  <c r="E135" i="24"/>
  <c r="F135" i="24"/>
  <c r="G135" i="24"/>
  <c r="B136" i="24"/>
  <c r="C136" i="24"/>
  <c r="D136" i="24"/>
  <c r="E136" i="24"/>
  <c r="F136" i="24"/>
  <c r="G136" i="24"/>
  <c r="B137" i="24"/>
  <c r="C137" i="24"/>
  <c r="D137" i="24"/>
  <c r="E137" i="24"/>
  <c r="F137" i="24"/>
  <c r="G137" i="24"/>
  <c r="B138" i="24"/>
  <c r="C138" i="24"/>
  <c r="D138" i="24"/>
  <c r="E138" i="24"/>
  <c r="F138" i="24"/>
  <c r="G138" i="24"/>
  <c r="B139" i="24"/>
  <c r="C139" i="24"/>
  <c r="D139" i="24"/>
  <c r="E139" i="24"/>
  <c r="F139" i="24"/>
  <c r="G139" i="24"/>
  <c r="B140" i="24"/>
  <c r="C140" i="24"/>
  <c r="D140" i="24"/>
  <c r="E140" i="24"/>
  <c r="F140" i="24"/>
  <c r="G140" i="24"/>
  <c r="B141" i="24"/>
  <c r="C141" i="24"/>
  <c r="D141" i="24"/>
  <c r="E141" i="24"/>
  <c r="F141" i="24"/>
  <c r="G141" i="24"/>
  <c r="B142" i="24"/>
  <c r="C142" i="24"/>
  <c r="D142" i="24"/>
  <c r="E142" i="24"/>
  <c r="F142" i="24"/>
  <c r="G142" i="24"/>
  <c r="B143" i="24"/>
  <c r="C143" i="24"/>
  <c r="D143" i="24"/>
  <c r="E143" i="24"/>
  <c r="F143" i="24"/>
  <c r="G143" i="24"/>
  <c r="B144" i="24"/>
  <c r="C144" i="24"/>
  <c r="D144" i="24"/>
  <c r="E144" i="24"/>
  <c r="F144" i="24"/>
  <c r="G144" i="24"/>
  <c r="B145" i="24"/>
  <c r="C145" i="24"/>
  <c r="D145" i="24"/>
  <c r="E145" i="24"/>
  <c r="F145" i="24"/>
  <c r="G145" i="24"/>
  <c r="B146" i="24"/>
  <c r="C146" i="24"/>
  <c r="D146" i="24"/>
  <c r="E146" i="24"/>
  <c r="F146" i="24"/>
  <c r="G146" i="24"/>
  <c r="B147" i="24"/>
  <c r="C147" i="24"/>
  <c r="D147" i="24"/>
  <c r="E147" i="24"/>
  <c r="F147" i="24"/>
  <c r="G147" i="24"/>
  <c r="B148" i="24"/>
  <c r="C148" i="24"/>
  <c r="D148" i="24"/>
  <c r="E148" i="24"/>
  <c r="F148" i="24"/>
  <c r="G148" i="24"/>
  <c r="B149" i="24"/>
  <c r="C149" i="24"/>
  <c r="D149" i="24"/>
  <c r="E149" i="24"/>
  <c r="F149" i="24"/>
  <c r="G149" i="24"/>
  <c r="B150" i="24"/>
  <c r="C150" i="24"/>
  <c r="D150" i="24"/>
  <c r="E150" i="24"/>
  <c r="F150" i="24"/>
  <c r="G150" i="24"/>
  <c r="B151" i="24"/>
  <c r="C151" i="24"/>
  <c r="D151" i="24"/>
  <c r="E151" i="24"/>
  <c r="F151" i="24"/>
  <c r="G151" i="24"/>
  <c r="B152" i="24"/>
  <c r="C152" i="24"/>
  <c r="D152" i="24"/>
  <c r="E152" i="24"/>
  <c r="F152" i="24"/>
  <c r="G152" i="24"/>
  <c r="B153" i="24"/>
  <c r="C153" i="24"/>
  <c r="D153" i="24"/>
  <c r="E153" i="24"/>
  <c r="F153" i="24"/>
  <c r="G153" i="24"/>
  <c r="B154" i="24"/>
  <c r="C154" i="24"/>
  <c r="D154" i="24"/>
  <c r="E154" i="24"/>
  <c r="F154" i="24"/>
  <c r="G154" i="24"/>
  <c r="B155" i="24"/>
  <c r="C155" i="24"/>
  <c r="D155" i="24"/>
  <c r="E155" i="24"/>
  <c r="F155" i="24"/>
  <c r="G155" i="24"/>
  <c r="B156" i="24"/>
  <c r="C156" i="24"/>
  <c r="D156" i="24"/>
  <c r="E156" i="24"/>
  <c r="F156" i="24"/>
  <c r="G156" i="24"/>
  <c r="B157" i="24"/>
  <c r="C157" i="24"/>
  <c r="D157" i="24"/>
  <c r="E157" i="24"/>
  <c r="F157" i="24"/>
  <c r="G157" i="24"/>
  <c r="B158" i="24"/>
  <c r="C158" i="24"/>
  <c r="D158" i="24"/>
  <c r="E158" i="24"/>
  <c r="F158" i="24"/>
  <c r="G158" i="24"/>
  <c r="B159" i="24"/>
  <c r="C159" i="24"/>
  <c r="D159" i="24"/>
  <c r="E159" i="24"/>
  <c r="F159" i="24"/>
  <c r="G159" i="24"/>
  <c r="B160" i="24"/>
  <c r="C160" i="24"/>
  <c r="D160" i="24"/>
  <c r="E160" i="24"/>
  <c r="F160" i="24"/>
  <c r="G160" i="24"/>
  <c r="B161" i="24"/>
  <c r="C161" i="24"/>
  <c r="D161" i="24"/>
  <c r="E161" i="24"/>
  <c r="F161" i="24"/>
  <c r="G161" i="24"/>
  <c r="B162" i="24"/>
  <c r="C162" i="24"/>
  <c r="D162" i="24"/>
  <c r="E162" i="24"/>
  <c r="F162" i="24"/>
  <c r="G162" i="24"/>
  <c r="B163" i="24"/>
  <c r="C163" i="24"/>
  <c r="D163" i="24"/>
  <c r="E163" i="24"/>
  <c r="F163" i="24"/>
  <c r="G163" i="24"/>
  <c r="B164" i="24"/>
  <c r="C164" i="24"/>
  <c r="D164" i="24"/>
  <c r="E164" i="24"/>
  <c r="F164" i="24"/>
  <c r="G164" i="24"/>
  <c r="B165" i="24"/>
  <c r="C165" i="24"/>
  <c r="D165" i="24"/>
  <c r="E165" i="24"/>
  <c r="F165" i="24"/>
  <c r="G165" i="24"/>
  <c r="B166" i="24"/>
  <c r="C166" i="24"/>
  <c r="D166" i="24"/>
  <c r="E166" i="24"/>
  <c r="F166" i="24"/>
  <c r="G166" i="24"/>
  <c r="B167" i="24"/>
  <c r="C167" i="24"/>
  <c r="D167" i="24"/>
  <c r="E167" i="24"/>
  <c r="F167" i="24"/>
  <c r="G167" i="24"/>
  <c r="B168" i="24"/>
  <c r="C168" i="24"/>
  <c r="D168" i="24"/>
  <c r="E168" i="24"/>
  <c r="F168" i="24"/>
  <c r="G168" i="24"/>
  <c r="B169" i="24"/>
  <c r="C169" i="24"/>
  <c r="D169" i="24"/>
  <c r="E169" i="24"/>
  <c r="F169" i="24"/>
  <c r="G169" i="24"/>
  <c r="B170" i="24"/>
  <c r="C170" i="24"/>
  <c r="D170" i="24"/>
  <c r="E170" i="24"/>
  <c r="F170" i="24"/>
  <c r="G170" i="24"/>
  <c r="B171" i="24"/>
  <c r="C171" i="24"/>
  <c r="D171" i="24"/>
  <c r="E171" i="24"/>
  <c r="F171" i="24"/>
  <c r="G171" i="24"/>
  <c r="B172" i="24"/>
  <c r="C172" i="24"/>
  <c r="D172" i="24"/>
  <c r="E172" i="24"/>
  <c r="F172" i="24"/>
  <c r="G172" i="24"/>
  <c r="B173" i="24"/>
  <c r="C173" i="24"/>
  <c r="D173" i="24"/>
  <c r="E173" i="24"/>
  <c r="F173" i="24"/>
  <c r="G173" i="24"/>
  <c r="B174" i="24"/>
  <c r="C174" i="24"/>
  <c r="D174" i="24"/>
  <c r="E174" i="24"/>
  <c r="F174" i="24"/>
  <c r="G174" i="24"/>
  <c r="B175" i="24"/>
  <c r="C175" i="24"/>
  <c r="D175" i="24"/>
  <c r="E175" i="24"/>
  <c r="F175" i="24"/>
  <c r="G175" i="24"/>
  <c r="B176" i="24"/>
  <c r="C176" i="24"/>
  <c r="D176" i="24"/>
  <c r="E176" i="24"/>
  <c r="F176" i="24"/>
  <c r="G176" i="24"/>
  <c r="B177" i="24"/>
  <c r="C177" i="24"/>
  <c r="D177" i="24"/>
  <c r="E177" i="24"/>
  <c r="F177" i="24"/>
  <c r="G177" i="24"/>
  <c r="B178" i="24"/>
  <c r="C178" i="24"/>
  <c r="D178" i="24"/>
  <c r="E178" i="24"/>
  <c r="F178" i="24"/>
  <c r="G178" i="24"/>
  <c r="B179" i="24"/>
  <c r="C179" i="24"/>
  <c r="D179" i="24"/>
  <c r="E179" i="24"/>
  <c r="F179" i="24"/>
  <c r="G179" i="24"/>
  <c r="B180" i="24"/>
  <c r="C180" i="24"/>
  <c r="D180" i="24"/>
  <c r="E180" i="24"/>
  <c r="F180" i="24"/>
  <c r="G180" i="24"/>
  <c r="B181" i="24"/>
  <c r="C181" i="24"/>
  <c r="D181" i="24"/>
  <c r="E181" i="24"/>
  <c r="F181" i="24"/>
  <c r="G181" i="24"/>
  <c r="B182" i="24"/>
  <c r="C182" i="24"/>
  <c r="D182" i="24"/>
  <c r="E182" i="24"/>
  <c r="F182" i="24"/>
  <c r="G182" i="24"/>
  <c r="B183" i="24"/>
  <c r="C183" i="24"/>
  <c r="D183" i="24"/>
  <c r="E183" i="24"/>
  <c r="F183" i="24"/>
  <c r="G183" i="24"/>
  <c r="B184" i="24"/>
  <c r="C184" i="24"/>
  <c r="D184" i="24"/>
  <c r="E184" i="24"/>
  <c r="F184" i="24"/>
  <c r="G184" i="24"/>
  <c r="B185" i="24"/>
  <c r="C185" i="24"/>
  <c r="D185" i="24"/>
  <c r="E185" i="24"/>
  <c r="F185" i="24"/>
  <c r="G185" i="24"/>
  <c r="B186" i="24"/>
  <c r="C186" i="24"/>
  <c r="D186" i="24"/>
  <c r="E186" i="24"/>
  <c r="F186" i="24"/>
  <c r="G186" i="24"/>
  <c r="B187" i="24"/>
  <c r="C187" i="24"/>
  <c r="D187" i="24"/>
  <c r="E187" i="24"/>
  <c r="F187" i="24"/>
  <c r="G187" i="24"/>
  <c r="B188" i="24"/>
  <c r="C188" i="24"/>
  <c r="D188" i="24"/>
  <c r="E188" i="24"/>
  <c r="F188" i="24"/>
  <c r="G188" i="24"/>
  <c r="B189" i="24"/>
  <c r="C189" i="24"/>
  <c r="D189" i="24"/>
  <c r="E189" i="24"/>
  <c r="F189" i="24"/>
  <c r="G189" i="24"/>
  <c r="B190" i="24"/>
  <c r="C190" i="24"/>
  <c r="D190" i="24"/>
  <c r="E190" i="24"/>
  <c r="F190" i="24"/>
  <c r="G190" i="24"/>
  <c r="B191" i="24"/>
  <c r="C191" i="24"/>
  <c r="D191" i="24"/>
  <c r="E191" i="24"/>
  <c r="F191" i="24"/>
  <c r="G191" i="24"/>
  <c r="W155" i="12" l="1"/>
  <c r="AI56" i="31"/>
  <c r="W146" i="12"/>
  <c r="AI176" i="31"/>
  <c r="AI47" i="31"/>
  <c r="W88" i="12"/>
  <c r="W178" i="12"/>
  <c r="AI163" i="31"/>
  <c r="AI24" i="31"/>
  <c r="AI153" i="31"/>
  <c r="AI139" i="31"/>
  <c r="W31" i="12"/>
  <c r="AI128" i="31"/>
  <c r="AI35" i="31"/>
  <c r="W17" i="12"/>
  <c r="AI137" i="31"/>
  <c r="AI130" i="31"/>
  <c r="W85" i="12"/>
  <c r="W94" i="12"/>
  <c r="AI112" i="31"/>
  <c r="W123" i="12"/>
  <c r="AI123" i="31"/>
  <c r="AI72" i="31"/>
  <c r="W72" i="12"/>
  <c r="AF79" i="31"/>
  <c r="V79" i="12"/>
  <c r="W71" i="12"/>
  <c r="AI71" i="31"/>
  <c r="W64" i="12"/>
  <c r="AI64" i="31"/>
  <c r="W49" i="12"/>
  <c r="AI49" i="31"/>
  <c r="AI113" i="31"/>
  <c r="W113" i="12"/>
  <c r="AI89" i="31"/>
  <c r="W89" i="12"/>
  <c r="W145" i="12"/>
  <c r="AI145" i="31"/>
  <c r="W149" i="12"/>
  <c r="AI149" i="31"/>
  <c r="AF105" i="31"/>
  <c r="V105" i="12"/>
  <c r="AI110" i="31"/>
  <c r="W110" i="12"/>
  <c r="AI143" i="31"/>
  <c r="W143" i="12"/>
  <c r="W19" i="12"/>
  <c r="AI19" i="31"/>
  <c r="W54" i="12"/>
  <c r="AI54" i="31"/>
  <c r="W174" i="12"/>
  <c r="AI174" i="31"/>
  <c r="W165" i="12"/>
  <c r="AI165" i="31"/>
  <c r="W58" i="12"/>
  <c r="AI58" i="31"/>
  <c r="W76" i="12"/>
  <c r="AI76" i="31"/>
  <c r="W171" i="12"/>
  <c r="AI171" i="31"/>
  <c r="AF167" i="31"/>
  <c r="V167" i="12"/>
  <c r="AI172" i="31"/>
  <c r="W172" i="12"/>
  <c r="W86" i="12"/>
  <c r="AI86" i="31"/>
  <c r="W10" i="12"/>
  <c r="AJ10" i="31" s="1"/>
  <c r="AF147" i="31"/>
  <c r="V147" i="12"/>
  <c r="AI185" i="31"/>
  <c r="W185" i="12"/>
  <c r="AF131" i="31"/>
  <c r="V131" i="12"/>
  <c r="AF52" i="31"/>
  <c r="V52" i="12"/>
  <c r="AF126" i="31"/>
  <c r="V126" i="12"/>
  <c r="W141" i="12"/>
  <c r="AI141" i="31"/>
  <c r="W125" i="12"/>
  <c r="AI125" i="31"/>
  <c r="W182" i="12"/>
  <c r="AI182" i="31"/>
  <c r="W12" i="12"/>
  <c r="AI12" i="31"/>
  <c r="W161" i="12"/>
  <c r="AI161" i="31"/>
  <c r="W157" i="12"/>
  <c r="AI157" i="31"/>
  <c r="W74" i="12"/>
  <c r="AI74" i="31"/>
  <c r="W104" i="12"/>
  <c r="AI104" i="31"/>
  <c r="W115" i="12"/>
  <c r="AI115" i="31"/>
  <c r="W121" i="12"/>
  <c r="AI121" i="31"/>
  <c r="W37" i="12"/>
  <c r="AI37" i="31"/>
  <c r="W26" i="12"/>
  <c r="AI26" i="31"/>
  <c r="W184" i="12"/>
  <c r="AI184" i="31"/>
  <c r="W107" i="12"/>
  <c r="AI107" i="31"/>
  <c r="W33" i="12"/>
  <c r="AI33" i="31"/>
  <c r="AH13" i="31"/>
  <c r="V13" i="12"/>
  <c r="AI27" i="31"/>
  <c r="W27" i="12"/>
  <c r="V45" i="12"/>
  <c r="W102" i="12"/>
  <c r="AI102" i="31"/>
  <c r="W81" i="12"/>
  <c r="AI81" i="31"/>
  <c r="W91" i="12"/>
  <c r="AI91" i="31"/>
  <c r="W190" i="12"/>
  <c r="AI190" i="31"/>
  <c r="W44" i="12"/>
  <c r="AI44" i="31"/>
  <c r="AF92" i="31"/>
  <c r="V92" i="12"/>
  <c r="V61" i="12"/>
  <c r="AI38" i="31"/>
  <c r="W38" i="12"/>
  <c r="AE83" i="31"/>
  <c r="S83" i="12"/>
  <c r="W151" i="12"/>
  <c r="AI151" i="31"/>
  <c r="W98" i="12"/>
  <c r="AI98" i="31"/>
  <c r="W15" i="12"/>
  <c r="AI15" i="31"/>
  <c r="W29" i="12"/>
  <c r="AI29" i="31"/>
  <c r="W159" i="12"/>
  <c r="AI159" i="31"/>
  <c r="W169" i="12"/>
  <c r="AI169" i="31"/>
  <c r="W78" i="12"/>
  <c r="AI78" i="31"/>
  <c r="W133" i="12"/>
  <c r="AI133" i="31"/>
  <c r="AF65" i="31"/>
  <c r="V65" i="12"/>
  <c r="W68" i="12"/>
  <c r="AI68" i="31"/>
  <c r="AF186" i="31"/>
  <c r="V186" i="12"/>
  <c r="W188" i="12"/>
  <c r="AI188" i="31"/>
  <c r="W100" i="12"/>
  <c r="AI100" i="31"/>
  <c r="W180" i="12"/>
  <c r="AI180" i="31"/>
  <c r="W40" i="12"/>
  <c r="AI40" i="31"/>
  <c r="W42" i="12"/>
  <c r="AI42" i="31"/>
  <c r="AF82" i="31"/>
  <c r="V82" i="12"/>
  <c r="W60" i="12"/>
  <c r="AI60" i="31"/>
  <c r="W135" i="12"/>
  <c r="AI135" i="31"/>
  <c r="W109" i="12"/>
  <c r="AI109" i="31"/>
  <c r="W119" i="12"/>
  <c r="AI119" i="31"/>
  <c r="W142" i="12"/>
  <c r="AI142" i="31"/>
  <c r="W70" i="12"/>
  <c r="AI70" i="31"/>
  <c r="W23" i="12"/>
  <c r="AI23" i="31"/>
  <c r="H15" i="24"/>
  <c r="H16" i="24"/>
  <c r="H12" i="24"/>
  <c r="H13" i="24"/>
  <c r="B11" i="24"/>
  <c r="C11" i="24"/>
  <c r="G11" i="24"/>
  <c r="E11" i="24"/>
  <c r="D11" i="24"/>
  <c r="AI82" i="31" l="1"/>
  <c r="W82" i="12"/>
  <c r="AI186" i="31"/>
  <c r="W186" i="12"/>
  <c r="AI65" i="31"/>
  <c r="W65" i="12"/>
  <c r="AI52" i="31"/>
  <c r="W52" i="12"/>
  <c r="AF83" i="31"/>
  <c r="V83" i="12"/>
  <c r="W61" i="12"/>
  <c r="AI61" i="31"/>
  <c r="W13" i="12"/>
  <c r="AI13" i="31"/>
  <c r="AI126" i="31"/>
  <c r="W126" i="12"/>
  <c r="AI131" i="31"/>
  <c r="W131" i="12"/>
  <c r="AI147" i="31"/>
  <c r="W147" i="12"/>
  <c r="AI167" i="31"/>
  <c r="W167" i="12"/>
  <c r="AI105" i="31"/>
  <c r="W105" i="12"/>
  <c r="AI79" i="31"/>
  <c r="W79" i="12"/>
  <c r="AI92" i="31"/>
  <c r="W92" i="12"/>
  <c r="AI45" i="31"/>
  <c r="W45" i="12"/>
  <c r="I189" i="24"/>
  <c r="I173" i="24"/>
  <c r="I157" i="24"/>
  <c r="I141" i="24"/>
  <c r="I118" i="24"/>
  <c r="I131" i="24"/>
  <c r="I105" i="24"/>
  <c r="I89" i="24"/>
  <c r="I73" i="24"/>
  <c r="I57" i="24"/>
  <c r="I43" i="24"/>
  <c r="I35" i="24"/>
  <c r="I180" i="24"/>
  <c r="I28" i="24"/>
  <c r="I160" i="24"/>
  <c r="I120" i="24"/>
  <c r="I64" i="24"/>
  <c r="I154" i="24"/>
  <c r="I74" i="24"/>
  <c r="I110" i="24"/>
  <c r="I158" i="24"/>
  <c r="I156" i="24"/>
  <c r="I23" i="24"/>
  <c r="I179" i="24"/>
  <c r="I163" i="24"/>
  <c r="I147" i="24"/>
  <c r="I130" i="24"/>
  <c r="I127" i="24"/>
  <c r="I103" i="24"/>
  <c r="I87" i="24"/>
  <c r="I71" i="24"/>
  <c r="I55" i="24"/>
  <c r="I42" i="24"/>
  <c r="I34" i="24"/>
  <c r="I186" i="24"/>
  <c r="I24" i="24"/>
  <c r="I178" i="24"/>
  <c r="I88" i="24"/>
  <c r="I98" i="24"/>
  <c r="I129" i="24"/>
  <c r="I132" i="24"/>
  <c r="I29" i="24"/>
  <c r="I142" i="24"/>
  <c r="I76" i="24"/>
  <c r="I52" i="24"/>
  <c r="I84" i="24"/>
  <c r="I185" i="24"/>
  <c r="I177" i="24"/>
  <c r="I169" i="24"/>
  <c r="I161" i="24"/>
  <c r="I153" i="24"/>
  <c r="I145" i="24"/>
  <c r="I137" i="24"/>
  <c r="I126" i="24"/>
  <c r="I123" i="24"/>
  <c r="I109" i="24"/>
  <c r="I101" i="24"/>
  <c r="I93" i="24"/>
  <c r="I85" i="24"/>
  <c r="I77" i="24"/>
  <c r="I69" i="24"/>
  <c r="I61" i="24"/>
  <c r="I53" i="24"/>
  <c r="I45" i="24"/>
  <c r="I41" i="24"/>
  <c r="I37" i="24"/>
  <c r="I33" i="24"/>
  <c r="I188" i="24"/>
  <c r="I164" i="24"/>
  <c r="I152" i="24"/>
  <c r="I128" i="24"/>
  <c r="I112" i="24"/>
  <c r="I80" i="24"/>
  <c r="I48" i="24"/>
  <c r="I162" i="24"/>
  <c r="I146" i="24"/>
  <c r="I90" i="24"/>
  <c r="I58" i="24"/>
  <c r="I86" i="24"/>
  <c r="I140" i="24"/>
  <c r="I62" i="24"/>
  <c r="I116" i="24"/>
  <c r="I26" i="24"/>
  <c r="I17" i="24"/>
  <c r="I25" i="24"/>
  <c r="I150" i="24"/>
  <c r="I14" i="24"/>
  <c r="I181" i="24"/>
  <c r="I165" i="24"/>
  <c r="I149" i="24"/>
  <c r="I133" i="24"/>
  <c r="I115" i="24"/>
  <c r="I97" i="24"/>
  <c r="I81" i="24"/>
  <c r="I65" i="24"/>
  <c r="I49" i="24"/>
  <c r="I113" i="24"/>
  <c r="I39" i="24"/>
  <c r="I31" i="24"/>
  <c r="I182" i="24"/>
  <c r="I136" i="24"/>
  <c r="I96" i="24"/>
  <c r="I106" i="24"/>
  <c r="I30" i="24"/>
  <c r="I121" i="24"/>
  <c r="I60" i="24"/>
  <c r="I19" i="24"/>
  <c r="I134" i="24"/>
  <c r="I27" i="24"/>
  <c r="I187" i="24"/>
  <c r="I171" i="24"/>
  <c r="I155" i="24"/>
  <c r="I139" i="24"/>
  <c r="I114" i="24"/>
  <c r="I111" i="24"/>
  <c r="I95" i="24"/>
  <c r="I79" i="24"/>
  <c r="I63" i="24"/>
  <c r="I47" i="24"/>
  <c r="I46" i="24"/>
  <c r="I38" i="24"/>
  <c r="I172" i="24"/>
  <c r="I117" i="24"/>
  <c r="I56" i="24"/>
  <c r="I66" i="24"/>
  <c r="I102" i="24"/>
  <c r="I54" i="24"/>
  <c r="I148" i="24"/>
  <c r="I184" i="24"/>
  <c r="I18" i="24"/>
  <c r="I176" i="24"/>
  <c r="I21" i="24"/>
  <c r="I15" i="24"/>
  <c r="I191" i="24"/>
  <c r="I183" i="24"/>
  <c r="I175" i="24"/>
  <c r="I167" i="24"/>
  <c r="I159" i="24"/>
  <c r="I151" i="24"/>
  <c r="I143" i="24"/>
  <c r="I135" i="24"/>
  <c r="I122" i="24"/>
  <c r="I119" i="24"/>
  <c r="I107" i="24"/>
  <c r="I99" i="24"/>
  <c r="I91" i="24"/>
  <c r="I83" i="24"/>
  <c r="I75" i="24"/>
  <c r="I67" i="24"/>
  <c r="I59" i="24"/>
  <c r="I51" i="24"/>
  <c r="I44" i="24"/>
  <c r="I40" i="24"/>
  <c r="I36" i="24"/>
  <c r="I32" i="24"/>
  <c r="I190" i="24"/>
  <c r="I174" i="24"/>
  <c r="I20" i="24"/>
  <c r="I166" i="24"/>
  <c r="I144" i="24"/>
  <c r="I125" i="24"/>
  <c r="I104" i="24"/>
  <c r="I72" i="24"/>
  <c r="I138" i="24"/>
  <c r="I82" i="24"/>
  <c r="I50" i="24"/>
  <c r="I124" i="24"/>
  <c r="I78" i="24"/>
  <c r="I70" i="24"/>
  <c r="I94" i="24"/>
  <c r="I92" i="24"/>
  <c r="I170" i="24"/>
  <c r="I108" i="24"/>
  <c r="I168" i="24"/>
  <c r="I100" i="24"/>
  <c r="I68" i="24"/>
  <c r="I22" i="24"/>
  <c r="W83" i="12" l="1"/>
  <c r="AI83" i="31"/>
  <c r="F11" i="24"/>
  <c r="W3" i="19"/>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Q10" i="21"/>
  <c r="N240" i="28" l="1"/>
  <c r="N239" i="28"/>
  <c r="N238" i="28"/>
  <c r="N237" i="28"/>
  <c r="N236" i="28"/>
  <c r="N235" i="28"/>
  <c r="N234" i="28"/>
  <c r="N233" i="28"/>
  <c r="N232" i="28"/>
  <c r="N231" i="28"/>
  <c r="N230" i="28"/>
  <c r="N229" i="28"/>
  <c r="N228" i="28"/>
  <c r="N227" i="28"/>
  <c r="N226" i="28"/>
  <c r="N225" i="28"/>
  <c r="N224" i="28"/>
  <c r="N223" i="28"/>
  <c r="N222" i="28"/>
  <c r="N221" i="28"/>
  <c r="N220" i="28"/>
  <c r="N219" i="28"/>
  <c r="N218" i="28"/>
  <c r="N217" i="28"/>
  <c r="N216" i="28"/>
  <c r="N215" i="28"/>
  <c r="N214" i="28"/>
  <c r="N213" i="28"/>
  <c r="N212" i="28"/>
  <c r="N211" i="28"/>
  <c r="N210" i="28"/>
  <c r="N209" i="28"/>
  <c r="N208" i="28"/>
  <c r="N207" i="28"/>
  <c r="N206" i="28"/>
  <c r="N205" i="28"/>
  <c r="N204" i="28"/>
  <c r="N203" i="28"/>
  <c r="N202" i="28"/>
  <c r="N201" i="28"/>
  <c r="N200" i="28"/>
  <c r="N199" i="28"/>
  <c r="N198" i="28"/>
  <c r="N197" i="28"/>
  <c r="N196" i="28"/>
  <c r="N195" i="28"/>
  <c r="N194" i="28"/>
  <c r="N193" i="28"/>
  <c r="N192" i="28"/>
  <c r="N191" i="28"/>
  <c r="N190" i="28"/>
  <c r="N189" i="28"/>
  <c r="N188" i="28"/>
  <c r="N187" i="28"/>
  <c r="N186" i="28"/>
  <c r="N185" i="28"/>
  <c r="N184" i="28"/>
  <c r="N183" i="28"/>
  <c r="N182" i="28"/>
  <c r="N181" i="28"/>
  <c r="N180" i="28"/>
  <c r="N179" i="28"/>
  <c r="N178" i="28"/>
  <c r="N177" i="28"/>
  <c r="N176" i="28"/>
  <c r="N175" i="28"/>
  <c r="N174" i="28"/>
  <c r="N173" i="28"/>
  <c r="N172" i="28"/>
  <c r="N171" i="28"/>
  <c r="N170" i="28"/>
  <c r="N169" i="28"/>
  <c r="N168" i="28"/>
  <c r="N167" i="28"/>
  <c r="N166" i="28"/>
  <c r="N165" i="28"/>
  <c r="N164" i="28"/>
  <c r="N163" i="28"/>
  <c r="N162" i="28"/>
  <c r="N161" i="28"/>
  <c r="N160" i="28"/>
  <c r="N159" i="28"/>
  <c r="N158" i="28"/>
  <c r="N157" i="28"/>
  <c r="N156" i="28"/>
  <c r="N155" i="28"/>
  <c r="N154" i="28"/>
  <c r="N153" i="28"/>
  <c r="N152" i="28"/>
  <c r="N151" i="28"/>
  <c r="N150" i="28"/>
  <c r="N149" i="28"/>
  <c r="N148" i="28"/>
  <c r="N147" i="28"/>
  <c r="N146" i="28"/>
  <c r="N145" i="28"/>
  <c r="N144" i="28"/>
  <c r="N143" i="28"/>
  <c r="N142" i="28"/>
  <c r="N141" i="28"/>
  <c r="N140" i="28"/>
  <c r="N139" i="28"/>
  <c r="N138" i="28"/>
  <c r="N137" i="28"/>
  <c r="N136" i="28"/>
  <c r="N135" i="28"/>
  <c r="N134" i="28"/>
  <c r="N133" i="28"/>
  <c r="N132" i="28"/>
  <c r="N131" i="28"/>
  <c r="N130" i="28"/>
  <c r="N129" i="28"/>
  <c r="N128" i="28"/>
  <c r="N127" i="28"/>
  <c r="N126" i="28"/>
  <c r="N125" i="28"/>
  <c r="N124" i="28"/>
  <c r="N123" i="28"/>
  <c r="N122" i="28"/>
  <c r="N121" i="28"/>
  <c r="N120" i="28"/>
  <c r="N119" i="28"/>
  <c r="N118" i="28"/>
  <c r="N117" i="28"/>
  <c r="N116" i="28"/>
  <c r="N115" i="28"/>
  <c r="N114" i="28"/>
  <c r="N113" i="28"/>
  <c r="N112" i="28"/>
  <c r="N111" i="28"/>
  <c r="N110" i="28"/>
  <c r="N109" i="28"/>
  <c r="N108" i="28"/>
  <c r="N107" i="28"/>
  <c r="N106" i="28"/>
  <c r="N105" i="28"/>
  <c r="N104" i="28"/>
  <c r="N103" i="28"/>
  <c r="N102" i="28"/>
  <c r="N101" i="28"/>
  <c r="N100" i="28"/>
  <c r="N99" i="28"/>
  <c r="N98" i="28"/>
  <c r="N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16" i="28"/>
  <c r="N15" i="28"/>
  <c r="N14" i="28"/>
  <c r="N13" i="28"/>
  <c r="N12" i="28"/>
  <c r="N11" i="28"/>
  <c r="N10" i="28"/>
  <c r="E113" i="19" l="1"/>
  <c r="C113" i="19"/>
  <c r="G112" i="19"/>
  <c r="G111" i="19"/>
  <c r="G110" i="19"/>
  <c r="G109" i="19"/>
  <c r="G108" i="19"/>
  <c r="G107" i="19"/>
  <c r="G106" i="19"/>
  <c r="G105" i="19"/>
  <c r="G104" i="19"/>
  <c r="G103" i="19"/>
  <c r="G102" i="19"/>
  <c r="G101" i="19"/>
  <c r="G100" i="19"/>
  <c r="G99" i="19"/>
  <c r="G98" i="19"/>
  <c r="G113" i="19" l="1"/>
  <c r="AJ8" i="22" l="1"/>
  <c r="AQ10" i="31" s="1"/>
  <c r="AJ11" i="22"/>
  <c r="AQ13" i="31" l="1"/>
  <c r="P240" i="28"/>
  <c r="P239" i="28"/>
  <c r="P238" i="28"/>
  <c r="P237" i="28"/>
  <c r="P236" i="28"/>
  <c r="P235" i="28"/>
  <c r="P234" i="28"/>
  <c r="P233" i="28"/>
  <c r="P232" i="28"/>
  <c r="P231" i="28"/>
  <c r="P230" i="28"/>
  <c r="P229" i="28"/>
  <c r="P228" i="28"/>
  <c r="P227" i="28"/>
  <c r="P226" i="28"/>
  <c r="P225" i="28"/>
  <c r="P224" i="28"/>
  <c r="P223" i="28"/>
  <c r="P222" i="28"/>
  <c r="P221" i="28"/>
  <c r="P220" i="28"/>
  <c r="P219" i="28"/>
  <c r="P218" i="28"/>
  <c r="P217" i="28"/>
  <c r="P216" i="28"/>
  <c r="P215" i="28"/>
  <c r="P214" i="28"/>
  <c r="P213" i="28"/>
  <c r="P212" i="28"/>
  <c r="P211" i="28"/>
  <c r="P210" i="28"/>
  <c r="P209" i="28"/>
  <c r="P208" i="28"/>
  <c r="P207" i="28"/>
  <c r="P206" i="28"/>
  <c r="P205" i="28"/>
  <c r="P204" i="28"/>
  <c r="P203" i="28"/>
  <c r="P202" i="28"/>
  <c r="P201" i="28"/>
  <c r="P200" i="28"/>
  <c r="P199" i="28"/>
  <c r="P198" i="28"/>
  <c r="P197" i="28"/>
  <c r="P196" i="28"/>
  <c r="P195" i="28"/>
  <c r="P194" i="28"/>
  <c r="P193" i="28"/>
  <c r="P192" i="28"/>
  <c r="P191" i="28"/>
  <c r="P190" i="28"/>
  <c r="P189" i="28"/>
  <c r="P188" i="28"/>
  <c r="P187" i="28"/>
  <c r="P186" i="28"/>
  <c r="P185" i="28"/>
  <c r="P184" i="28"/>
  <c r="P183" i="28"/>
  <c r="P182" i="28"/>
  <c r="P181" i="28"/>
  <c r="P180" i="28"/>
  <c r="P179" i="28"/>
  <c r="P178" i="28"/>
  <c r="P177" i="28"/>
  <c r="P176" i="28"/>
  <c r="P175" i="28"/>
  <c r="P174" i="28"/>
  <c r="P173" i="28"/>
  <c r="P172" i="28"/>
  <c r="P171" i="28"/>
  <c r="P170" i="28"/>
  <c r="P169" i="28"/>
  <c r="P168" i="28"/>
  <c r="P167" i="28"/>
  <c r="P166" i="28"/>
  <c r="P165" i="28"/>
  <c r="P164" i="28"/>
  <c r="P163" i="28"/>
  <c r="P162" i="28"/>
  <c r="P161" i="28"/>
  <c r="P160" i="28"/>
  <c r="P159" i="28"/>
  <c r="P158" i="28"/>
  <c r="P157" i="28"/>
  <c r="P156" i="28"/>
  <c r="P155" i="28"/>
  <c r="P154" i="28"/>
  <c r="P153" i="28"/>
  <c r="P152" i="28"/>
  <c r="P151" i="28"/>
  <c r="P150" i="28"/>
  <c r="P149" i="28"/>
  <c r="P148" i="28"/>
  <c r="P147" i="28"/>
  <c r="P146" i="28"/>
  <c r="P145" i="28"/>
  <c r="P144" i="28"/>
  <c r="P143" i="28"/>
  <c r="P142" i="28"/>
  <c r="P141" i="28"/>
  <c r="P140" i="28"/>
  <c r="P139" i="28"/>
  <c r="P138" i="28"/>
  <c r="P137" i="28"/>
  <c r="P136" i="28"/>
  <c r="P135" i="28"/>
  <c r="P134" i="28"/>
  <c r="P133" i="28"/>
  <c r="P132" i="28"/>
  <c r="P131" i="28"/>
  <c r="P130" i="28"/>
  <c r="P129" i="28"/>
  <c r="P128" i="28"/>
  <c r="P127" i="28"/>
  <c r="P126" i="28"/>
  <c r="P125" i="28"/>
  <c r="P124" i="28"/>
  <c r="P123" i="28"/>
  <c r="P122" i="28"/>
  <c r="P121" i="28"/>
  <c r="P120" i="28"/>
  <c r="P119" i="28"/>
  <c r="P118" i="28"/>
  <c r="P117" i="28"/>
  <c r="P116" i="28"/>
  <c r="P115" i="28"/>
  <c r="P114" i="28"/>
  <c r="P113" i="28"/>
  <c r="P112" i="28"/>
  <c r="P111" i="28"/>
  <c r="P110" i="28"/>
  <c r="P109" i="28"/>
  <c r="P108" i="28"/>
  <c r="P107" i="28"/>
  <c r="P106" i="28"/>
  <c r="P105" i="28"/>
  <c r="P104" i="28"/>
  <c r="P103" i="28"/>
  <c r="P102" i="28"/>
  <c r="P101" i="28"/>
  <c r="P100" i="28"/>
  <c r="P99" i="28"/>
  <c r="P98" i="28"/>
  <c r="P97" i="28"/>
  <c r="P96" i="28"/>
  <c r="P95" i="28"/>
  <c r="P94" i="28"/>
  <c r="P93" i="28"/>
  <c r="P92" i="28"/>
  <c r="P91" i="28"/>
  <c r="P90" i="28"/>
  <c r="P89" i="28"/>
  <c r="P88" i="28"/>
  <c r="P87" i="28"/>
  <c r="P86" i="28"/>
  <c r="P85" i="28"/>
  <c r="P84" i="28"/>
  <c r="P83" i="28"/>
  <c r="P82" i="28"/>
  <c r="P81" i="28"/>
  <c r="P80" i="28"/>
  <c r="P79" i="28"/>
  <c r="P78" i="28"/>
  <c r="P77" i="28"/>
  <c r="P76" i="28"/>
  <c r="P75" i="28"/>
  <c r="P74" i="28"/>
  <c r="P73" i="28"/>
  <c r="P72" i="28"/>
  <c r="P71" i="28"/>
  <c r="P70" i="28"/>
  <c r="P69" i="28"/>
  <c r="P68" i="28"/>
  <c r="P67" i="28"/>
  <c r="P66" i="28"/>
  <c r="P65" i="28"/>
  <c r="P64" i="28"/>
  <c r="P63" i="28"/>
  <c r="P62" i="28"/>
  <c r="P61" i="28"/>
  <c r="P60" i="28"/>
  <c r="P59" i="28"/>
  <c r="P58" i="28"/>
  <c r="P57" i="28"/>
  <c r="P56" i="28"/>
  <c r="P55" i="28"/>
  <c r="P54" i="28"/>
  <c r="P53" i="28"/>
  <c r="P52" i="28"/>
  <c r="P51" i="28"/>
  <c r="P50" i="28"/>
  <c r="P49" i="28"/>
  <c r="P48" i="28"/>
  <c r="P47" i="28"/>
  <c r="P46" i="28"/>
  <c r="P45" i="28"/>
  <c r="P44" i="28"/>
  <c r="P43" i="28"/>
  <c r="P42" i="28"/>
  <c r="P41" i="28"/>
  <c r="P40" i="28"/>
  <c r="P39" i="28"/>
  <c r="P38" i="28"/>
  <c r="P37" i="28"/>
  <c r="P36" i="28"/>
  <c r="P35" i="28"/>
  <c r="P34" i="28"/>
  <c r="P33" i="28"/>
  <c r="P32" i="28"/>
  <c r="P31" i="28"/>
  <c r="P30" i="28"/>
  <c r="P29" i="28"/>
  <c r="P28" i="28"/>
  <c r="P27" i="28"/>
  <c r="P26" i="28"/>
  <c r="P25" i="28"/>
  <c r="P24" i="28"/>
  <c r="P23" i="28"/>
  <c r="P22" i="28"/>
  <c r="P21" i="28"/>
  <c r="P20" i="28"/>
  <c r="P19" i="28"/>
  <c r="P18" i="28"/>
  <c r="P17" i="28"/>
  <c r="P16" i="28"/>
  <c r="P15" i="28"/>
  <c r="P14" i="28"/>
  <c r="P13" i="28"/>
  <c r="P12" i="28"/>
  <c r="P11" i="28"/>
  <c r="P10" i="28"/>
  <c r="H89" i="24" l="1"/>
  <c r="H92" i="24"/>
  <c r="H95" i="24"/>
  <c r="H98" i="24"/>
  <c r="H101" i="24"/>
  <c r="H104" i="24"/>
  <c r="H107" i="24"/>
  <c r="H110" i="24"/>
  <c r="H113" i="24"/>
  <c r="H116" i="24"/>
  <c r="H119" i="24"/>
  <c r="H122" i="24"/>
  <c r="H125" i="24"/>
  <c r="H128" i="24"/>
  <c r="H131" i="24"/>
  <c r="H134" i="24"/>
  <c r="H137" i="24"/>
  <c r="H140" i="24"/>
  <c r="H143" i="24"/>
  <c r="H146" i="24"/>
  <c r="H149" i="24"/>
  <c r="H152" i="24"/>
  <c r="H155" i="24"/>
  <c r="H158" i="24"/>
  <c r="H161" i="24"/>
  <c r="H164" i="24"/>
  <c r="H167" i="24"/>
  <c r="H170" i="24"/>
  <c r="H173" i="24"/>
  <c r="H176" i="24"/>
  <c r="H179" i="24"/>
  <c r="H182" i="24"/>
  <c r="H185" i="24"/>
  <c r="H188" i="24"/>
  <c r="H191" i="24"/>
  <c r="H14" i="24"/>
  <c r="H17" i="24"/>
  <c r="H20" i="24"/>
  <c r="H23" i="24"/>
  <c r="H26" i="24"/>
  <c r="H29" i="24"/>
  <c r="H32" i="24"/>
  <c r="H35" i="24"/>
  <c r="H38" i="24"/>
  <c r="H41" i="24"/>
  <c r="H44" i="24"/>
  <c r="H47" i="24"/>
  <c r="H50" i="24"/>
  <c r="H53" i="24"/>
  <c r="H56" i="24"/>
  <c r="H59" i="24"/>
  <c r="H62" i="24"/>
  <c r="H65" i="24"/>
  <c r="H68" i="24"/>
  <c r="H71" i="24"/>
  <c r="H74" i="24"/>
  <c r="H77" i="24"/>
  <c r="H80" i="24"/>
  <c r="H83" i="24"/>
  <c r="H86" i="24"/>
  <c r="H11" i="24" l="1"/>
  <c r="J1" i="19" l="1"/>
  <c r="W2" i="19" s="1"/>
  <c r="J10" i="21"/>
  <c r="K10" i="21" s="1"/>
  <c r="P10" i="21" s="1"/>
  <c r="W4" i="19" l="1"/>
  <c r="X3" i="19" s="1"/>
  <c r="X2" i="19" l="1"/>
  <c r="B86" i="19" l="1"/>
  <c r="D86" i="19" l="1"/>
  <c r="G86" i="19"/>
  <c r="E86" i="19"/>
  <c r="C86" i="19"/>
  <c r="AJ13" i="22" l="1"/>
  <c r="AQ17" i="31"/>
  <c r="AJ17" i="22"/>
  <c r="AQ19" i="31" s="1"/>
  <c r="AJ18" i="22"/>
  <c r="AQ20" i="31" s="1"/>
  <c r="AJ19" i="22"/>
  <c r="AQ21" i="31" s="1"/>
  <c r="AJ20" i="22"/>
  <c r="AQ22" i="31" s="1"/>
  <c r="AJ21" i="22"/>
  <c r="AQ23" i="31" s="1"/>
  <c r="AJ22" i="22"/>
  <c r="AQ24" i="31" s="1"/>
  <c r="AJ23" i="22"/>
  <c r="AQ25" i="31" s="1"/>
  <c r="AQ26" i="31"/>
  <c r="AJ25" i="22"/>
  <c r="AQ27" i="31" s="1"/>
  <c r="AQ28" i="31"/>
  <c r="AJ27" i="22"/>
  <c r="AQ29" i="31" s="1"/>
  <c r="AJ29" i="22"/>
  <c r="AQ31" i="31" s="1"/>
  <c r="AJ31" i="22"/>
  <c r="AQ33" i="31" s="1"/>
  <c r="AJ32" i="22"/>
  <c r="AQ34" i="31" s="1"/>
  <c r="AJ33" i="22"/>
  <c r="AQ35" i="31" s="1"/>
  <c r="AJ35" i="22"/>
  <c r="AQ37" i="31" s="1"/>
  <c r="AJ38" i="22"/>
  <c r="AQ40" i="31" s="1"/>
  <c r="AJ39" i="22"/>
  <c r="AQ41" i="31" s="1"/>
  <c r="AJ40" i="22"/>
  <c r="AQ42" i="31" s="1"/>
  <c r="AJ42" i="22"/>
  <c r="AQ44" i="31" s="1"/>
  <c r="AJ45" i="22"/>
  <c r="AQ47" i="31" s="1"/>
  <c r="AJ46" i="22"/>
  <c r="AQ48" i="31" s="1"/>
  <c r="AJ47" i="22"/>
  <c r="AQ49" i="31" s="1"/>
  <c r="AJ49" i="22"/>
  <c r="AQ51" i="31" s="1"/>
  <c r="AJ52" i="22"/>
  <c r="AQ54" i="31" s="1"/>
  <c r="AJ53" i="22"/>
  <c r="AQ55" i="31" s="1"/>
  <c r="AJ54" i="22"/>
  <c r="AQ56" i="31" s="1"/>
  <c r="AJ56" i="22"/>
  <c r="AQ58" i="31" s="1"/>
  <c r="AJ58" i="22"/>
  <c r="AQ60" i="31" s="1"/>
  <c r="AJ62" i="22"/>
  <c r="AQ64" i="31" s="1"/>
  <c r="AJ63" i="22"/>
  <c r="AQ65" i="31" s="1"/>
  <c r="AJ66" i="22"/>
  <c r="AQ68" i="31" s="1"/>
  <c r="AJ67" i="22"/>
  <c r="AQ69" i="31" s="1"/>
  <c r="AJ68" i="22"/>
  <c r="AQ70" i="31" s="1"/>
  <c r="AJ69" i="22"/>
  <c r="AQ71" i="31" s="1"/>
  <c r="AJ72" i="22"/>
  <c r="AQ74" i="31" s="1"/>
  <c r="AQ76" i="31"/>
  <c r="AJ75" i="22"/>
  <c r="AQ77" i="31" s="1"/>
  <c r="AJ76" i="22"/>
  <c r="AQ78" i="31" s="1"/>
  <c r="AJ77" i="22"/>
  <c r="AQ79" i="31" s="1"/>
  <c r="AJ79" i="22"/>
  <c r="AQ81" i="31" s="1"/>
  <c r="AJ80" i="22"/>
  <c r="AQ82" i="31" s="1"/>
  <c r="AJ81" i="22"/>
  <c r="AQ83" i="31" s="1"/>
  <c r="AJ83" i="22"/>
  <c r="AQ85" i="31" s="1"/>
  <c r="AJ86" i="22"/>
  <c r="AQ88" i="31" s="1"/>
  <c r="AJ89" i="22"/>
  <c r="AQ91" i="31" s="1"/>
  <c r="AJ92" i="22"/>
  <c r="AQ94" i="31" s="1"/>
  <c r="AQ96" i="31"/>
  <c r="AJ95" i="22"/>
  <c r="AQ97" i="31" s="1"/>
  <c r="AJ96" i="22"/>
  <c r="AQ98" i="31" s="1"/>
  <c r="AJ98" i="22"/>
  <c r="AQ100" i="31" s="1"/>
  <c r="AJ100" i="22"/>
  <c r="AQ102" i="31" s="1"/>
  <c r="AJ101" i="22"/>
  <c r="AQ103" i="31" s="1"/>
  <c r="AJ102" i="22"/>
  <c r="AQ104" i="31" s="1"/>
  <c r="AJ103" i="22"/>
  <c r="AQ105" i="31" s="1"/>
  <c r="AJ105" i="22"/>
  <c r="AQ107" i="31" s="1"/>
  <c r="AJ107" i="22"/>
  <c r="AQ109" i="31" s="1"/>
  <c r="AJ110" i="22"/>
  <c r="AQ112" i="31" s="1"/>
  <c r="AJ113" i="22"/>
  <c r="AQ115" i="31" s="1"/>
  <c r="AJ115" i="22"/>
  <c r="AQ117" i="31" s="1"/>
  <c r="AJ117" i="22"/>
  <c r="AQ119" i="31" s="1"/>
  <c r="AJ119" i="22"/>
  <c r="AQ121" i="31" s="1"/>
  <c r="AJ121" i="22"/>
  <c r="AQ123" i="31" s="1"/>
  <c r="AJ123" i="22"/>
  <c r="AQ125" i="31" s="1"/>
  <c r="AJ126" i="22"/>
  <c r="AQ128" i="31" s="1"/>
  <c r="AJ127" i="22"/>
  <c r="AQ129" i="31" s="1"/>
  <c r="AJ128" i="22"/>
  <c r="AQ130" i="31" s="1"/>
  <c r="AJ131" i="22"/>
  <c r="AQ133" i="31" s="1"/>
  <c r="AJ133" i="22"/>
  <c r="AQ135" i="31" s="1"/>
  <c r="AJ135" i="22"/>
  <c r="AQ137" i="31" s="1"/>
  <c r="AJ137" i="22"/>
  <c r="AQ139" i="31" s="1"/>
  <c r="AJ138" i="22"/>
  <c r="AQ140" i="31" s="1"/>
  <c r="AJ139" i="22"/>
  <c r="AQ141" i="31" s="1"/>
  <c r="AJ140" i="22"/>
  <c r="AQ142" i="31" s="1"/>
  <c r="AJ141" i="22"/>
  <c r="AQ143" i="31" s="1"/>
  <c r="AJ142" i="22"/>
  <c r="AQ144" i="31" s="1"/>
  <c r="AJ143" i="22"/>
  <c r="AQ145" i="31" s="1"/>
  <c r="AJ144" i="22"/>
  <c r="AQ146" i="31" s="1"/>
  <c r="AJ145" i="22"/>
  <c r="AQ147" i="31" s="1"/>
  <c r="AJ146" i="22"/>
  <c r="AQ148" i="31" s="1"/>
  <c r="AJ147" i="22"/>
  <c r="AQ149" i="31" s="1"/>
  <c r="AJ149" i="22"/>
  <c r="AQ151" i="31" s="1"/>
  <c r="AJ150" i="22"/>
  <c r="AQ152" i="31" s="1"/>
  <c r="AJ151" i="22"/>
  <c r="AQ153" i="31" s="1"/>
  <c r="AJ152" i="22"/>
  <c r="AQ154" i="31" s="1"/>
  <c r="AJ153" i="22"/>
  <c r="AQ155" i="31" s="1"/>
  <c r="AJ154" i="22"/>
  <c r="AQ156" i="31" s="1"/>
  <c r="AJ155" i="22"/>
  <c r="AQ157" i="31" s="1"/>
  <c r="AJ157" i="22"/>
  <c r="AQ159" i="31" s="1"/>
  <c r="AJ158" i="22"/>
  <c r="AQ160" i="31" s="1"/>
  <c r="AJ159" i="22"/>
  <c r="AQ161" i="31" s="1"/>
  <c r="AJ161" i="22"/>
  <c r="AQ163" i="31" s="1"/>
  <c r="AJ162" i="22"/>
  <c r="AQ164" i="31" s="1"/>
  <c r="AJ163" i="22"/>
  <c r="AQ165" i="31" s="1"/>
  <c r="AJ164" i="22"/>
  <c r="AQ166" i="31" s="1"/>
  <c r="AJ165" i="22"/>
  <c r="AQ167" i="31" s="1"/>
  <c r="AJ167" i="22"/>
  <c r="AQ169" i="31" s="1"/>
  <c r="AJ168" i="22"/>
  <c r="AQ170" i="31" s="1"/>
  <c r="AJ169" i="22"/>
  <c r="AQ171" i="31" s="1"/>
  <c r="AJ172" i="22"/>
  <c r="AQ174" i="31" s="1"/>
  <c r="AJ174" i="22"/>
  <c r="AQ176" i="31" s="1"/>
  <c r="AJ176" i="22"/>
  <c r="AQ178" i="31" s="1"/>
  <c r="AJ178" i="22"/>
  <c r="AQ180" i="31" s="1"/>
  <c r="AJ180" i="22"/>
  <c r="AQ182" i="31" s="1"/>
  <c r="AJ182" i="22"/>
  <c r="AQ184" i="31" s="1"/>
  <c r="AJ183" i="22"/>
  <c r="AQ185" i="31" s="1"/>
  <c r="AJ186" i="22"/>
  <c r="AQ188" i="31" s="1"/>
  <c r="AJ187" i="22"/>
  <c r="AQ189" i="31" s="1"/>
  <c r="AJ188" i="22"/>
  <c r="AQ190" i="31" s="1"/>
  <c r="AI11" i="22"/>
  <c r="AP13" i="31" s="1"/>
  <c r="AI12" i="22"/>
  <c r="AP14" i="31" s="1"/>
  <c r="AI13" i="22"/>
  <c r="AP15" i="31" s="1"/>
  <c r="AI14" i="22"/>
  <c r="AP16" i="31" s="1"/>
  <c r="AI15" i="22"/>
  <c r="AP17" i="31" s="1"/>
  <c r="AI16" i="22"/>
  <c r="AP18" i="31" s="1"/>
  <c r="AI17" i="22"/>
  <c r="AP19" i="31" s="1"/>
  <c r="AI18" i="22"/>
  <c r="AP20" i="31" s="1"/>
  <c r="AI19" i="22"/>
  <c r="AP21" i="31" s="1"/>
  <c r="AI20" i="22"/>
  <c r="AP22" i="31" s="1"/>
  <c r="AI21" i="22"/>
  <c r="AP23" i="31" s="1"/>
  <c r="AI22" i="22"/>
  <c r="AP24" i="31" s="1"/>
  <c r="AI23" i="22"/>
  <c r="AP25" i="31" s="1"/>
  <c r="AI24" i="22"/>
  <c r="AP26" i="31" s="1"/>
  <c r="AI25" i="22"/>
  <c r="AP27" i="31" s="1"/>
  <c r="AI26" i="22"/>
  <c r="AP28" i="31" s="1"/>
  <c r="AI27" i="22"/>
  <c r="AP29" i="31" s="1"/>
  <c r="AI28" i="22"/>
  <c r="AP30" i="31" s="1"/>
  <c r="AI29" i="22"/>
  <c r="AP31" i="31" s="1"/>
  <c r="AI30" i="22"/>
  <c r="AP32" i="31" s="1"/>
  <c r="AI31" i="22"/>
  <c r="AP33" i="31" s="1"/>
  <c r="AI32" i="22"/>
  <c r="AP34" i="31" s="1"/>
  <c r="AI33" i="22"/>
  <c r="AP35" i="31" s="1"/>
  <c r="AI34" i="22"/>
  <c r="AP36" i="31" s="1"/>
  <c r="AI35" i="22"/>
  <c r="AP37" i="31" s="1"/>
  <c r="AI36" i="22"/>
  <c r="AP38" i="31" s="1"/>
  <c r="AI37" i="22"/>
  <c r="AP39" i="31" s="1"/>
  <c r="AI38" i="22"/>
  <c r="AP40" i="31" s="1"/>
  <c r="AI39" i="22"/>
  <c r="AP41" i="31" s="1"/>
  <c r="AI40" i="22"/>
  <c r="AP42" i="31" s="1"/>
  <c r="AI41" i="22"/>
  <c r="AP43" i="31" s="1"/>
  <c r="AI42" i="22"/>
  <c r="AP44" i="31" s="1"/>
  <c r="AI43" i="22"/>
  <c r="AP45" i="31" s="1"/>
  <c r="AI44" i="22"/>
  <c r="AP46" i="31" s="1"/>
  <c r="AI45" i="22"/>
  <c r="AP47" i="31" s="1"/>
  <c r="AI46" i="22"/>
  <c r="AP48" i="31" s="1"/>
  <c r="AI47" i="22"/>
  <c r="AP49" i="31" s="1"/>
  <c r="AI48" i="22"/>
  <c r="AP50" i="31" s="1"/>
  <c r="AI49" i="22"/>
  <c r="AP51" i="31" s="1"/>
  <c r="AI50" i="22"/>
  <c r="AP52" i="31" s="1"/>
  <c r="AI51" i="22"/>
  <c r="AP53" i="31" s="1"/>
  <c r="AI52" i="22"/>
  <c r="AP54" i="31" s="1"/>
  <c r="AI53" i="22"/>
  <c r="AP55" i="31" s="1"/>
  <c r="AI54" i="22"/>
  <c r="AP56" i="31" s="1"/>
  <c r="AI55" i="22"/>
  <c r="AP57" i="31" s="1"/>
  <c r="AI56" i="22"/>
  <c r="AP58" i="31" s="1"/>
  <c r="AI57" i="22"/>
  <c r="AP59" i="31" s="1"/>
  <c r="AI58" i="22"/>
  <c r="AP60" i="31" s="1"/>
  <c r="AI59" i="22"/>
  <c r="AP61" i="31" s="1"/>
  <c r="AI60" i="22"/>
  <c r="AP62" i="31" s="1"/>
  <c r="AI61" i="22"/>
  <c r="AP63" i="31" s="1"/>
  <c r="AI62" i="22"/>
  <c r="AP64" i="31" s="1"/>
  <c r="AI63" i="22"/>
  <c r="AP65" i="31" s="1"/>
  <c r="AI64" i="22"/>
  <c r="AP66" i="31" s="1"/>
  <c r="AI65" i="22"/>
  <c r="AP67" i="31" s="1"/>
  <c r="AI66" i="22"/>
  <c r="AP68" i="31" s="1"/>
  <c r="AI67" i="22"/>
  <c r="AP69" i="31" s="1"/>
  <c r="AI68" i="22"/>
  <c r="AP70" i="31" s="1"/>
  <c r="AI69" i="22"/>
  <c r="AP71" i="31" s="1"/>
  <c r="AI70" i="22"/>
  <c r="AP72" i="31" s="1"/>
  <c r="AI71" i="22"/>
  <c r="AP73" i="31" s="1"/>
  <c r="AI72" i="22"/>
  <c r="AP74" i="31" s="1"/>
  <c r="AI73" i="22"/>
  <c r="AP75" i="31" s="1"/>
  <c r="AI74" i="22"/>
  <c r="AP76" i="31" s="1"/>
  <c r="AI75" i="22"/>
  <c r="AP77" i="31" s="1"/>
  <c r="AI76" i="22"/>
  <c r="AP78" i="31" s="1"/>
  <c r="AI77" i="22"/>
  <c r="AP79" i="31" s="1"/>
  <c r="AI78" i="22"/>
  <c r="AP80" i="31" s="1"/>
  <c r="AI79" i="22"/>
  <c r="AP81" i="31" s="1"/>
  <c r="AI80" i="22"/>
  <c r="AP82" i="31" s="1"/>
  <c r="AI81" i="22"/>
  <c r="AP83" i="31" s="1"/>
  <c r="AI82" i="22"/>
  <c r="AP84" i="31" s="1"/>
  <c r="AI83" i="22"/>
  <c r="AP85" i="31" s="1"/>
  <c r="AI84" i="22"/>
  <c r="AP86" i="31" s="1"/>
  <c r="AI85" i="22"/>
  <c r="AP87" i="31" s="1"/>
  <c r="AI86" i="22"/>
  <c r="AP88" i="31" s="1"/>
  <c r="AI87" i="22"/>
  <c r="AP89" i="31" s="1"/>
  <c r="AI88" i="22"/>
  <c r="AP90" i="31" s="1"/>
  <c r="AI89" i="22"/>
  <c r="AP91" i="31" s="1"/>
  <c r="AI90" i="22"/>
  <c r="AP92" i="31" s="1"/>
  <c r="AI91" i="22"/>
  <c r="AP93" i="31" s="1"/>
  <c r="AI92" i="22"/>
  <c r="AP94" i="31" s="1"/>
  <c r="AI93" i="22"/>
  <c r="AP95" i="31" s="1"/>
  <c r="AI94" i="22"/>
  <c r="AP96" i="31" s="1"/>
  <c r="AI95" i="22"/>
  <c r="AP97" i="31" s="1"/>
  <c r="AI96" i="22"/>
  <c r="AP98" i="31" s="1"/>
  <c r="AI97" i="22"/>
  <c r="AP99" i="31" s="1"/>
  <c r="AI98" i="22"/>
  <c r="AP100" i="31" s="1"/>
  <c r="AI99" i="22"/>
  <c r="AP101" i="31" s="1"/>
  <c r="AI100" i="22"/>
  <c r="AP102" i="31" s="1"/>
  <c r="AI101" i="22"/>
  <c r="AP103" i="31" s="1"/>
  <c r="AI102" i="22"/>
  <c r="AP104" i="31" s="1"/>
  <c r="AI103" i="22"/>
  <c r="AP105" i="31" s="1"/>
  <c r="AI104" i="22"/>
  <c r="AP106" i="31" s="1"/>
  <c r="AI105" i="22"/>
  <c r="AP107" i="31" s="1"/>
  <c r="AI106" i="22"/>
  <c r="AP108" i="31" s="1"/>
  <c r="AI107" i="22"/>
  <c r="AP109" i="31" s="1"/>
  <c r="AI108" i="22"/>
  <c r="AP110" i="31" s="1"/>
  <c r="AI109" i="22"/>
  <c r="AP111" i="31" s="1"/>
  <c r="AI110" i="22"/>
  <c r="AP112" i="31" s="1"/>
  <c r="AI111" i="22"/>
  <c r="AP113" i="31" s="1"/>
  <c r="AI112" i="22"/>
  <c r="AP114" i="31" s="1"/>
  <c r="AI113" i="22"/>
  <c r="AP115" i="31" s="1"/>
  <c r="AI114" i="22"/>
  <c r="AP116" i="31" s="1"/>
  <c r="AI115" i="22"/>
  <c r="AP117" i="31" s="1"/>
  <c r="AI116" i="22"/>
  <c r="AP118" i="31" s="1"/>
  <c r="AI117" i="22"/>
  <c r="AP119" i="31" s="1"/>
  <c r="AI118" i="22"/>
  <c r="AP120" i="31" s="1"/>
  <c r="AI119" i="22"/>
  <c r="AP121" i="31" s="1"/>
  <c r="AI120" i="22"/>
  <c r="AP122" i="31" s="1"/>
  <c r="AI121" i="22"/>
  <c r="AP123" i="31" s="1"/>
  <c r="AI122" i="22"/>
  <c r="AP124" i="31" s="1"/>
  <c r="AI123" i="22"/>
  <c r="AP125" i="31" s="1"/>
  <c r="AI124" i="22"/>
  <c r="AP126" i="31" s="1"/>
  <c r="AI125" i="22"/>
  <c r="AP127" i="31" s="1"/>
  <c r="AI126" i="22"/>
  <c r="AP128" i="31" s="1"/>
  <c r="AI127" i="22"/>
  <c r="AP129" i="31" s="1"/>
  <c r="AI128" i="22"/>
  <c r="AP130" i="31" s="1"/>
  <c r="AI129" i="22"/>
  <c r="AP131" i="31" s="1"/>
  <c r="AI130" i="22"/>
  <c r="AP132" i="31" s="1"/>
  <c r="AI131" i="22"/>
  <c r="AP133" i="31" s="1"/>
  <c r="AI132" i="22"/>
  <c r="AP134" i="31" s="1"/>
  <c r="AI133" i="22"/>
  <c r="AP135" i="31" s="1"/>
  <c r="AI134" i="22"/>
  <c r="AP136" i="31" s="1"/>
  <c r="AI135" i="22"/>
  <c r="AP137" i="31" s="1"/>
  <c r="AI136" i="22"/>
  <c r="AP138" i="31" s="1"/>
  <c r="AI137" i="22"/>
  <c r="AP139" i="31" s="1"/>
  <c r="AI138" i="22"/>
  <c r="AP140" i="31" s="1"/>
  <c r="AI139" i="22"/>
  <c r="AP141" i="31" s="1"/>
  <c r="AI140" i="22"/>
  <c r="AP142" i="31" s="1"/>
  <c r="AI141" i="22"/>
  <c r="AP143" i="31" s="1"/>
  <c r="AI142" i="22"/>
  <c r="AP144" i="31" s="1"/>
  <c r="AI143" i="22"/>
  <c r="AP145" i="31" s="1"/>
  <c r="AI144" i="22"/>
  <c r="AP146" i="31" s="1"/>
  <c r="AI145" i="22"/>
  <c r="AP147" i="31" s="1"/>
  <c r="AI146" i="22"/>
  <c r="AP148" i="31" s="1"/>
  <c r="AI147" i="22"/>
  <c r="AP149" i="31" s="1"/>
  <c r="AI148" i="22"/>
  <c r="AP150" i="31" s="1"/>
  <c r="AI149" i="22"/>
  <c r="AP151" i="31" s="1"/>
  <c r="AI150" i="22"/>
  <c r="AP152" i="31" s="1"/>
  <c r="AI151" i="22"/>
  <c r="AP153" i="31" s="1"/>
  <c r="AI152" i="22"/>
  <c r="AP154" i="31" s="1"/>
  <c r="AI153" i="22"/>
  <c r="AP155" i="31" s="1"/>
  <c r="AI154" i="22"/>
  <c r="AP156" i="31" s="1"/>
  <c r="AI155" i="22"/>
  <c r="AP157" i="31" s="1"/>
  <c r="AI156" i="22"/>
  <c r="AP158" i="31" s="1"/>
  <c r="AI157" i="22"/>
  <c r="AP159" i="31" s="1"/>
  <c r="AI158" i="22"/>
  <c r="AP160" i="31" s="1"/>
  <c r="AI159" i="22"/>
  <c r="AP161" i="31" s="1"/>
  <c r="AI160" i="22"/>
  <c r="AP162" i="31" s="1"/>
  <c r="AI161" i="22"/>
  <c r="AP163" i="31" s="1"/>
  <c r="AI162" i="22"/>
  <c r="AP164" i="31" s="1"/>
  <c r="AI163" i="22"/>
  <c r="AP165" i="31" s="1"/>
  <c r="AI164" i="22"/>
  <c r="AP166" i="31" s="1"/>
  <c r="AI165" i="22"/>
  <c r="AP167" i="31" s="1"/>
  <c r="AI166" i="22"/>
  <c r="AP168" i="31" s="1"/>
  <c r="AI167" i="22"/>
  <c r="AP169" i="31" s="1"/>
  <c r="AI168" i="22"/>
  <c r="AP170" i="31" s="1"/>
  <c r="AI169" i="22"/>
  <c r="AP171" i="31" s="1"/>
  <c r="AI170" i="22"/>
  <c r="AP172" i="31" s="1"/>
  <c r="AI171" i="22"/>
  <c r="AP173" i="31" s="1"/>
  <c r="AI172" i="22"/>
  <c r="AP174" i="31" s="1"/>
  <c r="AI173" i="22"/>
  <c r="AP175" i="31" s="1"/>
  <c r="AI174" i="22"/>
  <c r="AP176" i="31" s="1"/>
  <c r="AI175" i="22"/>
  <c r="AP177" i="31" s="1"/>
  <c r="AI176" i="22"/>
  <c r="AP178" i="31" s="1"/>
  <c r="AI177" i="22"/>
  <c r="AP179" i="31" s="1"/>
  <c r="AI178" i="22"/>
  <c r="AP180" i="31" s="1"/>
  <c r="AI179" i="22"/>
  <c r="AP181" i="31" s="1"/>
  <c r="AI180" i="22"/>
  <c r="AP182" i="31" s="1"/>
  <c r="AI181" i="22"/>
  <c r="AP183" i="31" s="1"/>
  <c r="AI182" i="22"/>
  <c r="AP184" i="31" s="1"/>
  <c r="AI183" i="22"/>
  <c r="AP185" i="31" s="1"/>
  <c r="AI184" i="22"/>
  <c r="AP186" i="31" s="1"/>
  <c r="AI185" i="22"/>
  <c r="AP187" i="31" s="1"/>
  <c r="AI186" i="22"/>
  <c r="AP188" i="31" s="1"/>
  <c r="AI187" i="22"/>
  <c r="AP189" i="31" s="1"/>
  <c r="AI188" i="22"/>
  <c r="AP190" i="31" s="1"/>
  <c r="AI8" i="22"/>
  <c r="AP10" i="31" s="1"/>
  <c r="AQ15" i="31" l="1"/>
  <c r="Q8" i="21"/>
  <c r="I16" i="24" l="1"/>
  <c r="I12" i="24"/>
  <c r="G88" i="19"/>
  <c r="BE7" i="31"/>
  <c r="E88" i="19"/>
  <c r="D88" i="19"/>
  <c r="C88" i="19"/>
  <c r="B88" i="19"/>
  <c r="K92" i="24" l="1"/>
  <c r="K83" i="24"/>
  <c r="L83" i="24" s="1"/>
  <c r="K86" i="24"/>
  <c r="L86" i="24" s="1"/>
  <c r="K38" i="24"/>
  <c r="L38" i="24" s="1"/>
  <c r="K80" i="24"/>
  <c r="K32" i="24"/>
  <c r="K59" i="24"/>
  <c r="L59" i="24" s="1"/>
  <c r="K65" i="24"/>
  <c r="K108" i="24" l="1"/>
  <c r="L108" i="24" s="1"/>
  <c r="K110" i="24"/>
  <c r="L110" i="24" s="1"/>
  <c r="K41" i="24"/>
  <c r="L41" i="24" s="1"/>
  <c r="K34" i="24"/>
  <c r="K77" i="24"/>
  <c r="L77" i="24" s="1"/>
  <c r="K122" i="24"/>
  <c r="L122" i="24" s="1"/>
  <c r="K106" i="24"/>
  <c r="K101" i="24"/>
  <c r="L101" i="24" s="1"/>
  <c r="K73" i="24"/>
  <c r="L73" i="24" s="1"/>
  <c r="K61" i="24"/>
  <c r="L61" i="24" s="1"/>
  <c r="K89" i="24"/>
  <c r="L89" i="24" s="1"/>
  <c r="K36" i="24"/>
  <c r="L36" i="24" s="1"/>
  <c r="K69" i="24"/>
  <c r="L69" i="24" s="1"/>
  <c r="K62" i="24"/>
  <c r="L62" i="24" s="1"/>
  <c r="K82" i="24"/>
  <c r="K84" i="24"/>
  <c r="L84" i="24" s="1"/>
  <c r="K95" i="24"/>
  <c r="L95" i="24" s="1"/>
  <c r="K105" i="24"/>
  <c r="K87" i="24"/>
  <c r="L87" i="24" s="1"/>
  <c r="K120" i="24"/>
  <c r="K66" i="24"/>
  <c r="K57" i="24"/>
  <c r="K116" i="24"/>
  <c r="L116" i="24" s="1"/>
  <c r="K113" i="24"/>
  <c r="L113" i="24" s="1"/>
  <c r="K50" i="24"/>
  <c r="L50" i="24" s="1"/>
  <c r="K53" i="24"/>
  <c r="L53" i="24" s="1"/>
  <c r="K93" i="24"/>
  <c r="K39" i="24"/>
  <c r="L39" i="24" s="1"/>
  <c r="K72" i="24"/>
  <c r="L72" i="24" s="1"/>
  <c r="L92" i="24"/>
  <c r="L65" i="24"/>
  <c r="L80" i="24"/>
  <c r="K129" i="24" l="1"/>
  <c r="K126" i="24"/>
  <c r="L126" i="24" s="1"/>
  <c r="K99" i="24"/>
  <c r="L99" i="24" s="1"/>
  <c r="K114" i="24"/>
  <c r="L114" i="24" s="1"/>
  <c r="K52" i="24"/>
  <c r="L52" i="24" s="1"/>
  <c r="K90" i="24"/>
  <c r="L90" i="24" s="1"/>
  <c r="K127" i="24"/>
  <c r="L127" i="24" s="1"/>
  <c r="K118" i="24"/>
  <c r="L118" i="24" s="1"/>
  <c r="K45" i="24"/>
  <c r="L45" i="24" s="1"/>
  <c r="K48" i="24"/>
  <c r="L48" i="24" s="1"/>
  <c r="K75" i="24"/>
  <c r="L75" i="24" s="1"/>
  <c r="K43" i="24"/>
  <c r="L43" i="24" s="1"/>
  <c r="K79" i="24"/>
  <c r="L79" i="24" s="1"/>
  <c r="K111" i="24"/>
  <c r="L111" i="24" s="1"/>
  <c r="K46" i="24"/>
  <c r="L46" i="24" s="1"/>
  <c r="K103" i="24"/>
  <c r="L103" i="24" s="1"/>
  <c r="K124" i="24"/>
  <c r="L124" i="24" s="1"/>
  <c r="K55" i="24"/>
  <c r="L55" i="24" s="1"/>
  <c r="K97" i="24"/>
  <c r="L97" i="24" s="1"/>
  <c r="G87" i="19"/>
  <c r="C87" i="19"/>
  <c r="B87" i="19"/>
  <c r="D87" i="19"/>
  <c r="E87" i="19"/>
  <c r="L105" i="24"/>
  <c r="L106" i="24"/>
  <c r="L129" i="24"/>
  <c r="L120" i="24"/>
  <c r="L93" i="24"/>
  <c r="L66" i="24"/>
  <c r="L57" i="24"/>
  <c r="L82" i="24"/>
  <c r="K16" i="24" l="1"/>
  <c r="K20" i="24"/>
  <c r="L20" i="24" s="1"/>
  <c r="K18" i="24"/>
  <c r="B85" i="19"/>
  <c r="G85" i="19"/>
  <c r="D85" i="19"/>
  <c r="E85" i="19"/>
  <c r="C85" i="19"/>
  <c r="L32" i="24"/>
  <c r="K14" i="24" l="1"/>
  <c r="L14" i="24" s="1"/>
  <c r="K30" i="24"/>
  <c r="L30" i="24" s="1"/>
  <c r="K27" i="24"/>
  <c r="L27" i="24" s="1"/>
  <c r="L16" i="24"/>
  <c r="L18" i="24"/>
  <c r="K22" i="24" l="1"/>
  <c r="L22" i="24" s="1"/>
  <c r="K25" i="24"/>
  <c r="L25" i="24" s="1"/>
  <c r="K132" i="24"/>
  <c r="L132" i="24" s="1"/>
  <c r="K131" i="24"/>
  <c r="L131" i="24" s="1"/>
  <c r="K28" i="24"/>
  <c r="L28" i="24" s="1"/>
  <c r="L34" i="24"/>
  <c r="K134" i="24" l="1"/>
  <c r="L134" i="24" s="1"/>
  <c r="K136" i="24" l="1"/>
  <c r="L136" i="24" s="1"/>
  <c r="K138" i="24" l="1"/>
  <c r="L138" i="24" s="1"/>
  <c r="K140" i="24" l="1"/>
  <c r="L140" i="24" s="1"/>
  <c r="K143" i="24" l="1"/>
  <c r="L143" i="24" s="1"/>
  <c r="K144" i="24" l="1"/>
  <c r="L144" i="24" s="1"/>
  <c r="B80" i="19" l="1"/>
  <c r="K147" i="24" l="1"/>
  <c r="L147" i="24" s="1"/>
  <c r="K11" i="24" l="1"/>
  <c r="L11" i="24" s="1"/>
  <c r="K148" i="24"/>
  <c r="L148" i="24" s="1"/>
  <c r="K150" i="24" l="1"/>
  <c r="L150" i="24" s="1"/>
  <c r="K152" i="24" l="1"/>
  <c r="L152" i="24" s="1"/>
  <c r="K154" i="24" l="1"/>
  <c r="L154" i="24" s="1"/>
  <c r="K156" i="24" l="1"/>
  <c r="L156" i="24" s="1"/>
  <c r="K158" i="24" l="1"/>
  <c r="L158" i="24" s="1"/>
  <c r="K160" i="24" l="1"/>
  <c r="L160" i="24" s="1"/>
  <c r="K162" i="24" l="1"/>
  <c r="L162" i="24" s="1"/>
  <c r="K164" i="24" l="1"/>
  <c r="L164" i="24" s="1"/>
  <c r="K167" i="24" l="1"/>
  <c r="L167" i="24" s="1"/>
  <c r="K168" i="24" l="1"/>
  <c r="L168" i="24" s="1"/>
  <c r="K170" i="24" l="1"/>
  <c r="L170" i="24" s="1"/>
  <c r="K173" i="24" l="1"/>
  <c r="L173" i="24" s="1"/>
  <c r="K172" i="24"/>
  <c r="L172" i="24" s="1"/>
  <c r="K175" i="24" l="1"/>
  <c r="L175" i="24" s="1"/>
  <c r="K177" i="24" l="1"/>
  <c r="L177" i="24" s="1"/>
  <c r="K179" i="24" l="1"/>
  <c r="L179" i="24" s="1"/>
  <c r="K181" i="24" l="1"/>
  <c r="L181" i="24" s="1"/>
  <c r="K183" i="24" l="1"/>
  <c r="L183" i="24" s="1"/>
  <c r="K185" i="24" l="1"/>
  <c r="L185" i="24" s="1"/>
  <c r="K186" i="24" l="1"/>
  <c r="L186" i="24" s="1"/>
  <c r="K187" i="24" l="1"/>
  <c r="L187" i="24" s="1"/>
  <c r="K189" i="24" l="1"/>
  <c r="L18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U8" authorId="0" shapeId="0" xr:uid="{B29B615F-482D-400E-ACBB-E8F197B1E247}">
      <text>
        <r>
          <rPr>
            <sz val="12"/>
            <color indexed="81"/>
            <rFont val="Arial"/>
            <family val="2"/>
          </rPr>
          <t xml:space="preserve">Oficina de Planeación:
</t>
        </r>
        <r>
          <rPr>
            <sz val="12"/>
            <color indexed="81"/>
            <rFont val="Arial"/>
            <family val="2"/>
          </rPr>
          <t xml:space="preserve">Si responde </t>
        </r>
        <r>
          <rPr>
            <b/>
            <sz val="12"/>
            <color indexed="81"/>
            <rFont val="Arial"/>
            <family val="2"/>
          </rPr>
          <t>"SI"</t>
        </r>
        <r>
          <rPr>
            <sz val="12"/>
            <color indexed="81"/>
            <rFont val="Arial"/>
            <family val="2"/>
          </rPr>
          <t xml:space="preserve">, debe responder las demás casillas para mostrar el valor del indicador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J9" authorId="0" shapeId="0" xr:uid="{C6E137B3-F0AD-4B53-9018-CB5766BB1BC7}">
      <text>
        <r>
          <rPr>
            <sz val="9"/>
            <color indexed="81"/>
            <rFont val="Tahoma"/>
            <family val="2"/>
          </rPr>
          <t>OFICINA DE PLANEACIÓN:
El control debe dejar evidencia de su ejecución. Esta evidencia ayuda a que se pueda revisar la misma información por parte de un tercero y llegue a la misma conclusión de quien ejecutó el control y se pueda evaluar que el control realmente fue ejecutado de acuerdo con los parámetros establecidos y descritos anteriormente:
1. Fue realizado por el responsable que se definió.
2. Se realizó de acuerdo a la periodicidad definida.
3. Se cumplió con el propósito del control.
4. Se dejó la fuente de información que sirvió de base para su ejecución.
5. Hay explicación a las observaciones o desviaciones resultantes de ejecutar el control.</t>
        </r>
      </text>
    </comment>
  </commentList>
</comments>
</file>

<file path=xl/sharedStrings.xml><?xml version="1.0" encoding="utf-8"?>
<sst xmlns="http://schemas.openxmlformats.org/spreadsheetml/2006/main" count="7696" uniqueCount="2294">
  <si>
    <t>Impacto</t>
  </si>
  <si>
    <t>Cantidad</t>
  </si>
  <si>
    <t>Comunicación y Gestión con Grupos de Interés.</t>
  </si>
  <si>
    <t>Reducir</t>
  </si>
  <si>
    <t>Planificación del Ordenamiento Social de la Propiedad</t>
  </si>
  <si>
    <t>Riesgo</t>
  </si>
  <si>
    <t>Direccionamiento Estratégico</t>
  </si>
  <si>
    <t>Seguridad Jurídica sobre la Titularidad de la Tierra y los Territorios</t>
  </si>
  <si>
    <t>Acceso a la Propiedad de la Tierra y los Territorios</t>
  </si>
  <si>
    <t>Apoyo Jurídico</t>
  </si>
  <si>
    <t>Adquisición de Bienes y Servicios</t>
  </si>
  <si>
    <t>Administración de Bienes y Servicios</t>
  </si>
  <si>
    <t>Gestión Financiera</t>
  </si>
  <si>
    <t>Gestión de la Información</t>
  </si>
  <si>
    <t>Enero</t>
  </si>
  <si>
    <t>Febrero</t>
  </si>
  <si>
    <t>Marzo</t>
  </si>
  <si>
    <t>Abril</t>
  </si>
  <si>
    <t>Mayo</t>
  </si>
  <si>
    <t>Junio</t>
  </si>
  <si>
    <t>Julio</t>
  </si>
  <si>
    <t>Agosto</t>
  </si>
  <si>
    <t>Septiembre</t>
  </si>
  <si>
    <t>Diciembre</t>
  </si>
  <si>
    <t>Octubre</t>
  </si>
  <si>
    <t>Noviembre</t>
  </si>
  <si>
    <t>Moderado</t>
  </si>
  <si>
    <t>Probabilidad</t>
  </si>
  <si>
    <t>N°</t>
  </si>
  <si>
    <t>Responsable de la acción preventiva</t>
  </si>
  <si>
    <t>P.1.1</t>
  </si>
  <si>
    <t>P.2.1</t>
  </si>
  <si>
    <t>P.3.1</t>
  </si>
  <si>
    <t>P.3.2</t>
  </si>
  <si>
    <t>P.4.1</t>
  </si>
  <si>
    <t>P.5.1</t>
  </si>
  <si>
    <t>P.6.1</t>
  </si>
  <si>
    <t>P.8.1</t>
  </si>
  <si>
    <t>P.8.2</t>
  </si>
  <si>
    <t>P.10.1</t>
  </si>
  <si>
    <t>P.10.2</t>
  </si>
  <si>
    <t>P.11.1</t>
  </si>
  <si>
    <t>P.12.1</t>
  </si>
  <si>
    <t>P.12.2</t>
  </si>
  <si>
    <t>P.13.1</t>
  </si>
  <si>
    <t>P.13.2</t>
  </si>
  <si>
    <t>P.14.1</t>
  </si>
  <si>
    <t>P.14.2</t>
  </si>
  <si>
    <t>P.15.1</t>
  </si>
  <si>
    <t>P.15.2</t>
  </si>
  <si>
    <t>P.16.1</t>
  </si>
  <si>
    <t>P.17.1</t>
  </si>
  <si>
    <t>P.18.1</t>
  </si>
  <si>
    <t>P.19.1</t>
  </si>
  <si>
    <t>P.20.1</t>
  </si>
  <si>
    <t>P.22.1</t>
  </si>
  <si>
    <t>P.23.1</t>
  </si>
  <si>
    <t>P.24.1</t>
  </si>
  <si>
    <t>P.30.1</t>
  </si>
  <si>
    <t>P.30.2</t>
  </si>
  <si>
    <t>P.31.1</t>
  </si>
  <si>
    <t>P.33.1</t>
  </si>
  <si>
    <t>P.32.1</t>
  </si>
  <si>
    <t>P.11.2</t>
  </si>
  <si>
    <t>P.20.2</t>
  </si>
  <si>
    <t>P.21.1</t>
  </si>
  <si>
    <t>P.29.1</t>
  </si>
  <si>
    <t>P.29.2</t>
  </si>
  <si>
    <t>P.9.1</t>
  </si>
  <si>
    <t>P.9.2</t>
  </si>
  <si>
    <t>P.16.2</t>
  </si>
  <si>
    <t xml:space="preserve">FORMA </t>
  </si>
  <si>
    <t xml:space="preserve">CÓDIGO </t>
  </si>
  <si>
    <t>ACTIVIDAD</t>
  </si>
  <si>
    <t xml:space="preserve">VERSIÓN </t>
  </si>
  <si>
    <t>PROCESO</t>
  </si>
  <si>
    <t>CONTEXTO</t>
  </si>
  <si>
    <t>PROBABILIDAD</t>
  </si>
  <si>
    <t>IMPACTO</t>
  </si>
  <si>
    <t>NIVEL</t>
  </si>
  <si>
    <t>EXTREMO</t>
  </si>
  <si>
    <t>ALTO</t>
  </si>
  <si>
    <t>MODERADO</t>
  </si>
  <si>
    <t>BAJO</t>
  </si>
  <si>
    <t>IDENTIFICACIÓN DEL RIESGO</t>
  </si>
  <si>
    <t>FICHA DE IDENTIFICACIÓN DEL RIESGO</t>
  </si>
  <si>
    <t>DESCRIPCIÓN DEL RIESGO</t>
  </si>
  <si>
    <t>EVIDENCIA</t>
  </si>
  <si>
    <t>Nivel</t>
  </si>
  <si>
    <t>Descripción</t>
  </si>
  <si>
    <t>FICHA DE VALORACIÓN DEL RIESGO INHERENTE</t>
  </si>
  <si>
    <t>VALORACIÓN DEL RIESGO INHERENTE</t>
  </si>
  <si>
    <t>CONTEXTO EXTERNO</t>
  </si>
  <si>
    <t>CONTEXTO INTERNO</t>
  </si>
  <si>
    <t>Seguimiento, Evaluación y Mejora</t>
  </si>
  <si>
    <t>P.25.1</t>
  </si>
  <si>
    <t>P.26.1</t>
  </si>
  <si>
    <t>P.27.1</t>
  </si>
  <si>
    <t>P.28.1</t>
  </si>
  <si>
    <t>P.19.2</t>
  </si>
  <si>
    <t>TIPO DE SOLICITUD</t>
  </si>
  <si>
    <t>INCLUSIÓN</t>
  </si>
  <si>
    <t>ELIMINACIÓN</t>
  </si>
  <si>
    <t>ACTUALIZACIÓN</t>
  </si>
  <si>
    <t>DEPENDENCIA SOLICITANTE</t>
  </si>
  <si>
    <t>SOLICITUD</t>
  </si>
  <si>
    <t>JUSTIFICACIÓN</t>
  </si>
  <si>
    <t>CONCEPTO OFICINA DE PLANEACIÓN</t>
  </si>
  <si>
    <t>OBJETIVO DEL PROCESO</t>
  </si>
  <si>
    <t>Tratamiento del Riesgo</t>
  </si>
  <si>
    <t>Tratamiento</t>
  </si>
  <si>
    <t>Aceptar</t>
  </si>
  <si>
    <t>Evitar</t>
  </si>
  <si>
    <t>Compartir</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</si>
  <si>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</si>
  <si>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</si>
  <si>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</si>
  <si>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</si>
  <si>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P.1.2</t>
  </si>
  <si>
    <t>P.2.2</t>
  </si>
  <si>
    <t>P.4.2</t>
  </si>
  <si>
    <t>P.5.2</t>
  </si>
  <si>
    <t>P.6.2</t>
  </si>
  <si>
    <t>P.7.1</t>
  </si>
  <si>
    <t>P.7.2</t>
  </si>
  <si>
    <t>P.17.2</t>
  </si>
  <si>
    <t>P.18.2</t>
  </si>
  <si>
    <t>P.21.2</t>
  </si>
  <si>
    <t>P.22.2</t>
  </si>
  <si>
    <t>P.23.2</t>
  </si>
  <si>
    <t>P.24.2</t>
  </si>
  <si>
    <t>P.25.2</t>
  </si>
  <si>
    <t>P.26.2</t>
  </si>
  <si>
    <t>P.27.2</t>
  </si>
  <si>
    <t>P.28.2</t>
  </si>
  <si>
    <t>P.31.2</t>
  </si>
  <si>
    <t>P.32.2</t>
  </si>
  <si>
    <t>P.33.2</t>
  </si>
  <si>
    <t>P.34.1</t>
  </si>
  <si>
    <t>P.34.2</t>
  </si>
  <si>
    <t>P.35.1</t>
  </si>
  <si>
    <t>P.35.2</t>
  </si>
  <si>
    <t>P.36.1</t>
  </si>
  <si>
    <t>P.36.2</t>
  </si>
  <si>
    <t>P.37.1</t>
  </si>
  <si>
    <t>P.37.2</t>
  </si>
  <si>
    <t>P.38.1</t>
  </si>
  <si>
    <t>P.38.2</t>
  </si>
  <si>
    <t>P.39.1</t>
  </si>
  <si>
    <t>P.39.2</t>
  </si>
  <si>
    <t>P.40.1</t>
  </si>
  <si>
    <t>P.40.2</t>
  </si>
  <si>
    <t>P.41.1</t>
  </si>
  <si>
    <t>P.41.2</t>
  </si>
  <si>
    <t>P.42.1</t>
  </si>
  <si>
    <t>P.42.2</t>
  </si>
  <si>
    <t>P.43.1</t>
  </si>
  <si>
    <t>P.43.2</t>
  </si>
  <si>
    <t>P.44.1</t>
  </si>
  <si>
    <t>P.44.2</t>
  </si>
  <si>
    <t>P.45.1</t>
  </si>
  <si>
    <t>P.45.2</t>
  </si>
  <si>
    <t>P.46.1</t>
  </si>
  <si>
    <t>P.46.2</t>
  </si>
  <si>
    <t>P.47.1</t>
  </si>
  <si>
    <t>P.47.2</t>
  </si>
  <si>
    <t>P.48.1</t>
  </si>
  <si>
    <t>P.48.2</t>
  </si>
  <si>
    <t>P.49.1</t>
  </si>
  <si>
    <t>P.49.2</t>
  </si>
  <si>
    <t>P.50.1</t>
  </si>
  <si>
    <t>P.50.2</t>
  </si>
  <si>
    <t>P.51.1</t>
  </si>
  <si>
    <t>P.51.2</t>
  </si>
  <si>
    <t>P.52.1</t>
  </si>
  <si>
    <t>P.52.2</t>
  </si>
  <si>
    <t>P.53.1</t>
  </si>
  <si>
    <t>P.53.2</t>
  </si>
  <si>
    <t>P.54.1</t>
  </si>
  <si>
    <t>P.54.2</t>
  </si>
  <si>
    <t>P.55.1</t>
  </si>
  <si>
    <t>P.55.2</t>
  </si>
  <si>
    <t>P.56.1</t>
  </si>
  <si>
    <t>P.56.2</t>
  </si>
  <si>
    <t>P.57.1</t>
  </si>
  <si>
    <t>P.57.2</t>
  </si>
  <si>
    <t>P.58.1</t>
  </si>
  <si>
    <t>P.58.2</t>
  </si>
  <si>
    <t>P.59.1</t>
  </si>
  <si>
    <t>P.59.2</t>
  </si>
  <si>
    <t>P.60.1</t>
  </si>
  <si>
    <t>P.60.2</t>
  </si>
  <si>
    <t>P.61.1</t>
  </si>
  <si>
    <t>P.61.2</t>
  </si>
  <si>
    <t>P.62.1</t>
  </si>
  <si>
    <t>P.62.2</t>
  </si>
  <si>
    <t>P.63.1</t>
  </si>
  <si>
    <t>P.63.2</t>
  </si>
  <si>
    <t>P.64.1</t>
  </si>
  <si>
    <t>P.64.2</t>
  </si>
  <si>
    <t>P.65.1</t>
  </si>
  <si>
    <t>P.65.2</t>
  </si>
  <si>
    <t>P.66.1</t>
  </si>
  <si>
    <t>P.66.2</t>
  </si>
  <si>
    <t>P.67.1</t>
  </si>
  <si>
    <t>P.67.2</t>
  </si>
  <si>
    <t>P.68.1</t>
  </si>
  <si>
    <t>P.68.2</t>
  </si>
  <si>
    <t>P.69.1</t>
  </si>
  <si>
    <t>P.69.2</t>
  </si>
  <si>
    <t>P.70.1</t>
  </si>
  <si>
    <t>P.70.2</t>
  </si>
  <si>
    <t>P.71.1</t>
  </si>
  <si>
    <t>P.71.2</t>
  </si>
  <si>
    <t>P.72.1</t>
  </si>
  <si>
    <t>P.72.2</t>
  </si>
  <si>
    <t>P.73.1</t>
  </si>
  <si>
    <t>P.73.2</t>
  </si>
  <si>
    <t>P.74.1</t>
  </si>
  <si>
    <t>P.74.2</t>
  </si>
  <si>
    <t>P.75.1</t>
  </si>
  <si>
    <t>P.75.2</t>
  </si>
  <si>
    <t>P.76.1</t>
  </si>
  <si>
    <t>P.76.2</t>
  </si>
  <si>
    <t>P.77.1</t>
  </si>
  <si>
    <t>P.77.2</t>
  </si>
  <si>
    <t>Anexo 1 . Tipo de solicitud de modificación</t>
  </si>
  <si>
    <t>VERSIÓN</t>
  </si>
  <si>
    <t>FECHA</t>
  </si>
  <si>
    <t>MAPA DE RIESGOS DE GESTIÓN</t>
  </si>
  <si>
    <t xml:space="preserve"> GESTIÓN DE RIESGOS Y OPORTUNIDADES</t>
  </si>
  <si>
    <t>DIRECCIONAMIENTO ESTRATÉGICO</t>
  </si>
  <si>
    <t>DEST-F-001</t>
  </si>
  <si>
    <t>MATRICES PARA VALORACIÓN DEL IMPACTO Y PROBABILIDAD DEL RIESGO DE GESTIÓN</t>
  </si>
  <si>
    <t>Estratégicos</t>
  </si>
  <si>
    <t>Gerenciales</t>
  </si>
  <si>
    <t>Operativos</t>
  </si>
  <si>
    <t>Tecnológicos</t>
  </si>
  <si>
    <t>Satisfacción del cliente</t>
  </si>
  <si>
    <t>P.1.3</t>
  </si>
  <si>
    <t>P.2.3</t>
  </si>
  <si>
    <t>P.3.3</t>
  </si>
  <si>
    <t>P.4.3</t>
  </si>
  <si>
    <t>P.5.3</t>
  </si>
  <si>
    <t>P.6.3</t>
  </si>
  <si>
    <t>P.7.3</t>
  </si>
  <si>
    <t>P.8.3</t>
  </si>
  <si>
    <t>P.9.3</t>
  </si>
  <si>
    <t>P.10.3</t>
  </si>
  <si>
    <t>P.11.3</t>
  </si>
  <si>
    <t>P.12.3</t>
  </si>
  <si>
    <t>P.13.3</t>
  </si>
  <si>
    <t>P.14.3</t>
  </si>
  <si>
    <t>P.15.3</t>
  </si>
  <si>
    <t>P.16.3</t>
  </si>
  <si>
    <t>P.17.3</t>
  </si>
  <si>
    <t>P.18.3</t>
  </si>
  <si>
    <t>P.19.3</t>
  </si>
  <si>
    <t>P.20.3</t>
  </si>
  <si>
    <t>P.21.3</t>
  </si>
  <si>
    <t>P.22.3</t>
  </si>
  <si>
    <t>P.23.3</t>
  </si>
  <si>
    <t>P.24.3</t>
  </si>
  <si>
    <t>P.25.3</t>
  </si>
  <si>
    <t>P.26.3</t>
  </si>
  <si>
    <t>P.27.3</t>
  </si>
  <si>
    <t>P.28.3</t>
  </si>
  <si>
    <t>P.29.3</t>
  </si>
  <si>
    <t>P.30.3</t>
  </si>
  <si>
    <t>P.31.3</t>
  </si>
  <si>
    <t>P.32.3</t>
  </si>
  <si>
    <t>P.33.3</t>
  </si>
  <si>
    <t>P.34.3</t>
  </si>
  <si>
    <t>P.35.3</t>
  </si>
  <si>
    <t>P.36.3</t>
  </si>
  <si>
    <t>P.37.3</t>
  </si>
  <si>
    <t>P.38.3</t>
  </si>
  <si>
    <t>P.39.3</t>
  </si>
  <si>
    <t>P.40.3</t>
  </si>
  <si>
    <t>P.41.3</t>
  </si>
  <si>
    <t>P.42.3</t>
  </si>
  <si>
    <t>P.43.3</t>
  </si>
  <si>
    <t>P.44.3</t>
  </si>
  <si>
    <t>P.45.3</t>
  </si>
  <si>
    <t>P.46.3</t>
  </si>
  <si>
    <t>P.47.3</t>
  </si>
  <si>
    <t>P.48.3</t>
  </si>
  <si>
    <t>P.49.3</t>
  </si>
  <si>
    <t>P.50.3</t>
  </si>
  <si>
    <t>P.51.3</t>
  </si>
  <si>
    <t>P.52.3</t>
  </si>
  <si>
    <t>P.53.3</t>
  </si>
  <si>
    <t>P.54.3</t>
  </si>
  <si>
    <t>P.55.3</t>
  </si>
  <si>
    <t>P.56.3</t>
  </si>
  <si>
    <t>P.57.3</t>
  </si>
  <si>
    <t>P.58.3</t>
  </si>
  <si>
    <t>P.59.3</t>
  </si>
  <si>
    <t>P.60.3</t>
  </si>
  <si>
    <t>P.61.3</t>
  </si>
  <si>
    <t>P.62.3</t>
  </si>
  <si>
    <t>P.63.3</t>
  </si>
  <si>
    <t>P.64.3</t>
  </si>
  <si>
    <t>P.65.3</t>
  </si>
  <si>
    <t>P.66.3</t>
  </si>
  <si>
    <t>P.67.3</t>
  </si>
  <si>
    <t>P.68.3</t>
  </si>
  <si>
    <t>P.69.3</t>
  </si>
  <si>
    <t>P.70.3</t>
  </si>
  <si>
    <t>P.71.3</t>
  </si>
  <si>
    <t>P.72.3</t>
  </si>
  <si>
    <t>P.73.3</t>
  </si>
  <si>
    <t>P.74.3</t>
  </si>
  <si>
    <t>P.75.3</t>
  </si>
  <si>
    <t>P.76.3</t>
  </si>
  <si>
    <t>P.77.3</t>
  </si>
  <si>
    <t>Aplicación</t>
  </si>
  <si>
    <t>Aplicar para riesgos inherentes y residuales en la zona de calificación de riesgo bajo.</t>
  </si>
  <si>
    <t xml:space="preserve">Aplica para riesgos residuales moderados, altos y extremos que pueden ser administrado mediante el  diseño de nuevos controles o el fortalecimiento de los controles existentes, de modo que en el futuro  el riesgo residual se pueda reevaluar como aceptable. </t>
  </si>
  <si>
    <t>Financieros</t>
  </si>
  <si>
    <t>De imagen o reputacional</t>
  </si>
  <si>
    <t>De Cumplimiento</t>
  </si>
  <si>
    <t>Proceso</t>
  </si>
  <si>
    <t>ANEXO 2 - REPORTE DE MATERIALIZACIÓN DE RIESGOS DE GESTIÓN</t>
  </si>
  <si>
    <t>¿Se materializó en el periodo reportado?</t>
  </si>
  <si>
    <t>SI</t>
  </si>
  <si>
    <t>NO</t>
  </si>
  <si>
    <t xml:space="preserve">Nueva Acción Preventiva </t>
  </si>
  <si>
    <t>PLAN DE MEJORAMIENTO</t>
  </si>
  <si>
    <t>RIESGO</t>
  </si>
  <si>
    <t>Descripción del Riesgo</t>
  </si>
  <si>
    <t>Evidencia del resultado alcanzado</t>
  </si>
  <si>
    <t>Observaciones</t>
  </si>
  <si>
    <t>ACCIONES PREVENTIVAS PROGRAMADAS</t>
  </si>
  <si>
    <t>ANEXO 3 - REPORTE DESEMPEÑO ACCIONES PREVENTIVAS</t>
  </si>
  <si>
    <t xml:space="preserve">FECHA </t>
  </si>
  <si>
    <t>Inconsistencias en el reporte y liquidación de las novedades laborales y prestacionales</t>
  </si>
  <si>
    <t>Control Interno Disciplinario</t>
  </si>
  <si>
    <t>Pérdida o daño en la documentación de la Agencia</t>
  </si>
  <si>
    <t xml:space="preserve">Asignación incorrecta de documentos en el momento de la radicación. </t>
  </si>
  <si>
    <t>Demoras en la atención de los requerimientos de expedientes por parte de las dependencias</t>
  </si>
  <si>
    <t>"Al momento de definir las actividades de control por parte de la primera línea de defensa, es importante considerar que los controles estén bien diseñados, es decir, que efectivamente estos mitigan las causas que hacen que el riesgo se materialice". FUNCIÓN PÚBLICA 2018</t>
  </si>
  <si>
    <t>ALCANCE DEL PROCESO</t>
  </si>
  <si>
    <t>Gestión del Modelo de Atención</t>
  </si>
  <si>
    <t>Ejecución y administración de procesos</t>
  </si>
  <si>
    <t>Pérdidas derivadas de errores en la ejecución y administración de procesos.</t>
  </si>
  <si>
    <t>Fraude externo</t>
  </si>
  <si>
    <t>Pérdida derivada de actos de fraude por personas ajenas a la organización (no participa personal de la entidad).</t>
  </si>
  <si>
    <t>Fraude interno</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</si>
  <si>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</si>
  <si>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</si>
  <si>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</si>
  <si>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</si>
  <si>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</si>
  <si>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</si>
  <si>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</si>
  <si>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</si>
  <si>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</si>
  <si>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Leve 20%</t>
  </si>
  <si>
    <t>Menor 40%</t>
  </si>
  <si>
    <t>Moderado 60%</t>
  </si>
  <si>
    <t>Mayor 80%</t>
  </si>
  <si>
    <t>Catastrófico 100%</t>
  </si>
  <si>
    <t>Muy Alta 100%</t>
  </si>
  <si>
    <t>Alta 80%</t>
  </si>
  <si>
    <t>Media 60%</t>
  </si>
  <si>
    <t>Baja 40%</t>
  </si>
  <si>
    <t>Muy Baja 20%</t>
  </si>
  <si>
    <t>NÚMERO DE RIESGO</t>
  </si>
  <si>
    <t>Afectación Económica</t>
  </si>
  <si>
    <t xml:space="preserve"> Leve 20%</t>
  </si>
  <si>
    <t xml:space="preserve"> Afectación menor a 10 SMLMV</t>
  </si>
  <si>
    <t>El riesgo afecta la imagen de algún área de la organización</t>
  </si>
  <si>
    <t xml:space="preserve"> Menor 40%</t>
  </si>
  <si>
    <t xml:space="preserve"> Moderado 60%</t>
  </si>
  <si>
    <t xml:space="preserve"> Mayor 80%</t>
  </si>
  <si>
    <t xml:space="preserve"> Catastrófico 100%</t>
  </si>
  <si>
    <t>NIVELES PARA CALIFICAR EL IMPACTO</t>
  </si>
  <si>
    <t>El riesgo afecta la imagen de la entidad internamente, de conocimiento general nivel interno, de junta directiva y accionas y/o de proveedores</t>
  </si>
  <si>
    <t>El riesgo afecta la imagen de la entidad con algunos usuarios de relevancia frente al de los de los objetivos</t>
  </si>
  <si>
    <t>El riesgo afecta la imagen de la entidad con efecto publicitario sosteniendo a nivel de sector administrativo, nivel departamental o municipal</t>
  </si>
  <si>
    <t>El riesgo afecta la imagen de la entidad a nivel nacional, con efecto publicitario sostenido a nivel país</t>
  </si>
  <si>
    <t>IDENTIFICACIÓN DEL IMPACTO</t>
  </si>
  <si>
    <t>Cuando los escenarios de riesgo identificado se consideran demasiado extremos y las actividades no están establecidas por la ley.</t>
  </si>
  <si>
    <t xml:space="preserve">Cuando es muy difícil reducir el riesgo a un nivel aceptable o se carece de conocimientos necesarios para gestionarlo, este puede ser compartido con otra parte interesada que pueda gestionarlo con más eficacia, generalmente por medio de seguros o de tercerización. </t>
  </si>
  <si>
    <t>CLASIFICACIÓN DEL RIESGO</t>
  </si>
  <si>
    <t>IMPACTO DEL RIESGO</t>
  </si>
  <si>
    <t>Probabilidad Inherente</t>
  </si>
  <si>
    <t>Impacto 
Inherente</t>
  </si>
  <si>
    <t>NIVELES PARA CALIFICAR FRECUENCIA (PROBABILIDAD)</t>
  </si>
  <si>
    <t>Afectación Económica o presupuestal</t>
  </si>
  <si>
    <t>Pérdida Reputacional</t>
  </si>
  <si>
    <t xml:space="preserve">     El riesgo afecta la imagen de alguna área de la organización</t>
  </si>
  <si>
    <t xml:space="preserve">     El riesgo afecta la imagen de la entidad con algunos usuarios de relevancia frente al logro de los objetivos</t>
  </si>
  <si>
    <t xml:space="preserve">     El riesgo afecta la imagen de la entidad a nivel nacional, con efecto publicitarios sostenible a nivel país</t>
  </si>
  <si>
    <t>Probabilidad Residual Final</t>
  </si>
  <si>
    <t>Impacto Residual Final</t>
  </si>
  <si>
    <t>Porcentaje (%)</t>
  </si>
  <si>
    <t xml:space="preserve">Zona de Riesgo Inherente
(Exposición en Mapa de Calor Inherente)
</t>
  </si>
  <si>
    <t>Zona de Riesgo Final
(Exposición en Mapa de Calor Residual)</t>
  </si>
  <si>
    <t xml:space="preserve">OPCIÓN DE MANEJO
Tratamiento </t>
  </si>
  <si>
    <t>¿Existe reporte de Materialización del Riesgo?</t>
  </si>
  <si>
    <t>¿Activó el control correctivo relacionado?</t>
  </si>
  <si>
    <t>Indicador de Control Correctivo 
(No Materialización del Riesgo)</t>
  </si>
  <si>
    <t>FICHA DE VALORACIÓN DEL RIESGO RESIDUAL</t>
  </si>
  <si>
    <t>MATERIALIZACIÓN DEL RIESGO</t>
  </si>
  <si>
    <t>TIPO DE CONTROLES</t>
  </si>
  <si>
    <t>Preventivo</t>
  </si>
  <si>
    <t>Detectivo</t>
  </si>
  <si>
    <t>Correctivo</t>
  </si>
  <si>
    <t>AFECTACIÓN</t>
  </si>
  <si>
    <t>IMPLEMENTACIÓN</t>
  </si>
  <si>
    <t>Manual</t>
  </si>
  <si>
    <t>Automático</t>
  </si>
  <si>
    <t>ATRIBUTOS DE EFICIENCIA</t>
  </si>
  <si>
    <t>PUNTAJE (PESO)</t>
  </si>
  <si>
    <t>ATRIBUTOS DE INFORMACIÓN</t>
  </si>
  <si>
    <t>DOCUMENTACIÓN</t>
  </si>
  <si>
    <t xml:space="preserve">FRECUENCIA </t>
  </si>
  <si>
    <t>Documentado</t>
  </si>
  <si>
    <t>Sin Documentar</t>
  </si>
  <si>
    <t>Continua</t>
  </si>
  <si>
    <t>Aleatoria</t>
  </si>
  <si>
    <t>Con Registro</t>
  </si>
  <si>
    <t>Sin Registro</t>
  </si>
  <si>
    <t>CLASIFICACIÓN DE RIESGOS</t>
  </si>
  <si>
    <t>MAPA DE CALOR</t>
  </si>
  <si>
    <t>Bajo</t>
  </si>
  <si>
    <t>¿Hay Materialización del Riesgo?</t>
  </si>
  <si>
    <t>¿Debe modificarse el control preventivo o detectivo?</t>
  </si>
  <si>
    <t>Extremo</t>
  </si>
  <si>
    <t>Nivel del Mapa de Calor</t>
  </si>
  <si>
    <t>Alto</t>
  </si>
  <si>
    <t>1.1</t>
  </si>
  <si>
    <t>1.2</t>
  </si>
  <si>
    <t>1.3</t>
  </si>
  <si>
    <t>2.1</t>
  </si>
  <si>
    <t>2.2</t>
  </si>
  <si>
    <t>2.3</t>
  </si>
  <si>
    <t>3.1</t>
  </si>
  <si>
    <t>3.2</t>
  </si>
  <si>
    <t>3.3</t>
  </si>
  <si>
    <t>4.1</t>
  </si>
  <si>
    <t>4.2</t>
  </si>
  <si>
    <t>4.3</t>
  </si>
  <si>
    <t>5.1</t>
  </si>
  <si>
    <t>5.2</t>
  </si>
  <si>
    <t>5.3</t>
  </si>
  <si>
    <t>6.1</t>
  </si>
  <si>
    <t>6.2</t>
  </si>
  <si>
    <t>6.3</t>
  </si>
  <si>
    <t>7.1</t>
  </si>
  <si>
    <t>7.2</t>
  </si>
  <si>
    <t>7.3</t>
  </si>
  <si>
    <t>8.1</t>
  </si>
  <si>
    <t>8.2</t>
  </si>
  <si>
    <t>8.3</t>
  </si>
  <si>
    <t>9.1</t>
  </si>
  <si>
    <t>9.2</t>
  </si>
  <si>
    <t>9.3</t>
  </si>
  <si>
    <t>10.1</t>
  </si>
  <si>
    <t>10.2</t>
  </si>
  <si>
    <t>10.3</t>
  </si>
  <si>
    <t>11.1</t>
  </si>
  <si>
    <t>11.2</t>
  </si>
  <si>
    <t>11.3</t>
  </si>
  <si>
    <t>12.1</t>
  </si>
  <si>
    <t>12.2</t>
  </si>
  <si>
    <t>12.3</t>
  </si>
  <si>
    <t>13.1</t>
  </si>
  <si>
    <t>13.2</t>
  </si>
  <si>
    <t>13.3</t>
  </si>
  <si>
    <t>14.1</t>
  </si>
  <si>
    <t>14.2</t>
  </si>
  <si>
    <t>14.3</t>
  </si>
  <si>
    <t>15.1</t>
  </si>
  <si>
    <t>15.2</t>
  </si>
  <si>
    <t>15.3</t>
  </si>
  <si>
    <t>16.1</t>
  </si>
  <si>
    <t>16.2</t>
  </si>
  <si>
    <t>16.3</t>
  </si>
  <si>
    <t>17.1</t>
  </si>
  <si>
    <t>17.2</t>
  </si>
  <si>
    <t>17.3</t>
  </si>
  <si>
    <t>18.1</t>
  </si>
  <si>
    <t>18.2</t>
  </si>
  <si>
    <t>18.3</t>
  </si>
  <si>
    <t>19.1</t>
  </si>
  <si>
    <t>19.2</t>
  </si>
  <si>
    <t>19.3</t>
  </si>
  <si>
    <t>20.1</t>
  </si>
  <si>
    <t>20.2</t>
  </si>
  <si>
    <t>20.3</t>
  </si>
  <si>
    <t>21.1</t>
  </si>
  <si>
    <t>21.2</t>
  </si>
  <si>
    <t>21.3</t>
  </si>
  <si>
    <t>22.1</t>
  </si>
  <si>
    <t>22.2</t>
  </si>
  <si>
    <t>22.3</t>
  </si>
  <si>
    <t>23.1</t>
  </si>
  <si>
    <t>23.2</t>
  </si>
  <si>
    <t>23.3</t>
  </si>
  <si>
    <t>24.1</t>
  </si>
  <si>
    <t>24.2</t>
  </si>
  <si>
    <t>24.3</t>
  </si>
  <si>
    <t>25.1</t>
  </si>
  <si>
    <t>25.2</t>
  </si>
  <si>
    <t>25.3</t>
  </si>
  <si>
    <t>26.1</t>
  </si>
  <si>
    <t>26.2</t>
  </si>
  <si>
    <t>26.3</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</si>
  <si>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</si>
  <si>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</si>
  <si>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</si>
  <si>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</si>
  <si>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</si>
  <si>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</si>
  <si>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</si>
  <si>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</si>
  <si>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</si>
  <si>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</si>
  <si>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</si>
  <si>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</si>
  <si>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</si>
  <si>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</si>
  <si>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</si>
  <si>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</si>
  <si>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</si>
  <si>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</si>
  <si>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</si>
  <si>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</si>
  <si>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</si>
  <si>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</si>
  <si>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</si>
  <si>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</si>
  <si>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</si>
  <si>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</si>
  <si>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</si>
  <si>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</si>
  <si>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</si>
  <si>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</si>
  <si>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</si>
  <si>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</si>
  <si>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</si>
  <si>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</si>
  <si>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</si>
  <si>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</si>
  <si>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</si>
  <si>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</si>
  <si>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</si>
  <si>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</si>
  <si>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</si>
  <si>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</si>
  <si>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</si>
  <si>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</si>
  <si>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</si>
  <si>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</si>
  <si>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</si>
  <si>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</si>
  <si>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</si>
  <si>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</si>
  <si>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</si>
  <si>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</si>
  <si>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</si>
  <si>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</si>
  <si>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45.1</t>
  </si>
  <si>
    <t>45.2</t>
  </si>
  <si>
    <t>45.3</t>
  </si>
  <si>
    <t>46.1</t>
  </si>
  <si>
    <t>46.2</t>
  </si>
  <si>
    <t>46.3</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</si>
  <si>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</si>
  <si>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</si>
  <si>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</si>
  <si>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</si>
  <si>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</si>
  <si>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</si>
  <si>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</si>
  <si>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</si>
  <si>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</si>
  <si>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</si>
  <si>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</si>
  <si>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</si>
  <si>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</si>
  <si>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</si>
  <si>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</si>
  <si>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</si>
  <si>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</si>
  <si>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</si>
  <si>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</si>
  <si>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</si>
  <si>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</si>
  <si>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</si>
  <si>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</si>
  <si>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</si>
  <si>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</si>
  <si>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</si>
  <si>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</si>
  <si>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</si>
  <si>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</si>
  <si>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</si>
  <si>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</si>
  <si>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</si>
  <si>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</si>
  <si>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</si>
  <si>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</si>
  <si>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</si>
  <si>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</si>
  <si>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</si>
  <si>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</si>
  <si>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</si>
  <si>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</si>
  <si>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</si>
  <si>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</si>
  <si>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</si>
  <si>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</si>
  <si>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</si>
  <si>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</si>
  <si>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</si>
  <si>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</si>
  <si>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</si>
  <si>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</si>
  <si>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</si>
  <si>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</si>
  <si>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</si>
  <si>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</si>
  <si>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</si>
  <si>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</si>
  <si>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</si>
  <si>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</si>
  <si>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</si>
  <si>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</si>
  <si>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</si>
  <si>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</si>
  <si>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</si>
  <si>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</si>
  <si>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</si>
  <si>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</si>
  <si>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</si>
  <si>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</si>
  <si>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</si>
  <si>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</si>
  <si>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</si>
  <si>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</si>
  <si>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</si>
  <si>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</si>
  <si>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</si>
  <si>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</si>
  <si>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</si>
  <si>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</si>
  <si>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</si>
  <si>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</si>
  <si>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</si>
  <si>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</si>
  <si>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</si>
  <si>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</si>
  <si>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</si>
  <si>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</si>
  <si>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</si>
  <si>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</si>
  <si>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</si>
  <si>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</si>
  <si>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</si>
  <si>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</si>
  <si>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NÚMERO DEL CONTROL</t>
  </si>
  <si>
    <t>SEGUIMIENTO</t>
  </si>
  <si>
    <t>ESTADO</t>
  </si>
  <si>
    <t>En curso</t>
  </si>
  <si>
    <t>Finalizado</t>
  </si>
  <si>
    <t>RIESGO INHERENTE</t>
  </si>
  <si>
    <t>1. Presupuesto asignado por parte del Gobierno Nacional, para compras de predios para atender la alta demanda de tierras de las comunidades rurales.
2. La gran inversión que debería asignarse para cubrir gran parte del territorio y hacer presencia institucional (distancias, topografías, medios de transporte, etc.)
3. Concentración en la ejecución de recursos, en ciertas regiones del País, para adjudicación de tierras y proyectos productivos.
4. Influencia de actores externos (ciudadanía, grupos políticos, agremiaciones, entre otros) en la determinación de recursos para la Entidad.</t>
  </si>
  <si>
    <t>1. Las políticas con Enfoque Diferencial definidas por el Estado
2. Las exigencias de los grupos étnicos y comunidades campesinas en materia de adjudicación de tierras
3. Influencia de actores externos (ciudadanía, grupos políticos, agremiaciones, entre otros) para el cumplimiento de compromisos sociales por parte del Estado</t>
  </si>
  <si>
    <t>1. Las limitaciones, que de tipo legal, existentes relacionada con los usos del suelo rural.
2. Los frecuentes cambios normativos, en materia de desarrollo rural y de reforma agraria.
3. Prevalencia de intereses personales o de pequeños grupos económicos en materia de legislación rural.</t>
  </si>
  <si>
    <t>1. La ANT cuenta con una serie de documentos que definen su estructura legal, contexto y actuación a corto, mediano y largo plazo
2. Sus planes, programas y proyectos son revisados y ajustados con frecuencia, acordes con las exigencias del contexto, sea éste interno o externo
3. Su actuación está orientada a responder las exigencias de los Planes de Desarrollo Nacional, las normatividades de Sector Agricultura, y su propia estructura, misión y visión.
4. Mejorar la coordinación entre dependencias, para el logro de los objetivos de planes, programas y proyectos.</t>
  </si>
  <si>
    <t>ANÁLISIS DEL CONTEXTO INSTITUCIONAL</t>
  </si>
  <si>
    <t>1. Las ideologías y conceptos en temas de tierras entre las ramas ejecutivas y legislativa del poder público en Colombia 
2. Las observaciones y/o comentarios de grupos económicos (gremios, etc.) en las determinaciones que en materia de tierras y de reforma agraria, deba tomar las autoridades legislativas
3. Influencia de actores externos (ciudadanía, grupos políticos, agremiaciones, entre otros) en las determinaciones de la Entidad.</t>
  </si>
  <si>
    <t>1. Avances tecnológicos del mercado en material rural para asuntos relacionados con mediciones y demás acciones
2. Las normas que en materia digital ha venido implementando el Estado Colombiano, que favorecen al sector rural colombiano
3. Por mejorar el uso en las herramientas tecnológicas de los pobladores rurales y cobertura de red por parte del Estado</t>
  </si>
  <si>
    <t>1. Presupuesto asignado para compras de predios y poder atender la alta demanda en tierras de las comunidades rurales
2. La gran inversión que debería asignarse para visitar gran parte del territorio nacional y hacer presencia institucional (distancias, topográficas, transporte, etc.)
3. Presupuesto asignado para el funcionamiento de la entidad</t>
  </si>
  <si>
    <t>1. Variación de funciones según las calidades, cualidades, competencias y experiencia en temas rurales de los funcionarios, contratistas y otros colaboradores 
2. La distribución diferenciada de funcionarios, en las dependencias, contratistas y planta, según competencias
3. Capacitaciones frecuentes a funcionarios, contratistas y otros colaboradores sobre el funcionamiento general de la entidad
4. Diferencia en la toma de decisiones objetivas por los funcionarios, contratistas y otros colaboradores
5. Comunicación constante a funcionarios, contratistas y otros colaboradores de la importancia de la Seguridad y Salud en el trabajo
6. Mejorar la asistencia de funcionarios, contratistas y otros colaboradores en jornadas de capacitación, como en eventos masivos que se programan</t>
  </si>
  <si>
    <t>1. Mapa de procesos estructurado
2. Caracterizaciones y Procedimientos generados según la necesidad operativa de la Entidad
3. Dispersión entre dependencias en las toma de decisiones, en materia de procesos y procedimientos</t>
  </si>
  <si>
    <t>1. Existencia de varios canales informativos y de comunicación internos que se actualizan con frecuencia
2. Mejorar la fluidez en la información interna por medio de canales informativos y de comunicación
3. Progresar en la coordinación y receptividad entre dependencias, para una comunicación ágil y fluida
4. Se generan nuevas y más ágiles estrategias de comunicación e información.</t>
  </si>
  <si>
    <t>NÚMERO DEL RIESGO</t>
  </si>
  <si>
    <t>ACCIÓN PREVENTIVA</t>
  </si>
  <si>
    <t>RESPONSABLE DE LA ACCIÓN PREVENTIVA</t>
  </si>
  <si>
    <t>EVIDENCIA DE LA ACCIÓN PREVENTIVA</t>
  </si>
  <si>
    <t>CANTIDAD PROGRAMADA</t>
  </si>
  <si>
    <t>CANTIDAD ACUMULADA AL AÑO</t>
  </si>
  <si>
    <t>EVIDENCIAS</t>
  </si>
  <si>
    <t>OBSERVACIONES</t>
  </si>
  <si>
    <t>ENERO</t>
  </si>
  <si>
    <t>FEBRERO</t>
  </si>
  <si>
    <t>MARZO</t>
  </si>
  <si>
    <t>ABRIL</t>
  </si>
  <si>
    <t>MAYO</t>
  </si>
  <si>
    <t>JUNIO</t>
  </si>
  <si>
    <t>JULIO</t>
  </si>
  <si>
    <t>AGOSTO</t>
  </si>
  <si>
    <t>SEPTIEMBRE</t>
  </si>
  <si>
    <t>OCTUBRE</t>
  </si>
  <si>
    <t>NOVIEMBRE</t>
  </si>
  <si>
    <t>DICIEMBRE</t>
  </si>
  <si>
    <t>NÚMERO DE LA ACCIÓN PREVENTIVA</t>
  </si>
  <si>
    <t xml:space="preserve">     El riesgo afecta la imagen de la entidad internamente, de conocimiento general, nivel interno, de junta directiva y accionistas y/o de proveedores</t>
  </si>
  <si>
    <t xml:space="preserve">     El riesgo afecta la imagen de  la entidad con efecto publicitario sostenido a nivel de sector administrativo, nivel departamental o municipal</t>
  </si>
  <si>
    <t>Intención global de la Política</t>
  </si>
  <si>
    <t>Alineación de la Política con los objetivos estratégicos</t>
  </si>
  <si>
    <t>Objetivo</t>
  </si>
  <si>
    <t>Alcance</t>
  </si>
  <si>
    <t>Esquema de líneas de defensa</t>
  </si>
  <si>
    <t>Procedimiento</t>
  </si>
  <si>
    <t>Contexto estratégico de la organización</t>
  </si>
  <si>
    <t>Para interpretar la actualización de los riesgos de gestión, la Oficina de Planeación ha puesto a disposición de las dependencias el instrumento: DEST-F-001 MAPA DE RIESGOS DE GESTIÓN, que en la hoja No. 2, CONTEXTO, presenta una forma que orienta las reflexiones hacia el contexto específico de la entidad facilitando la identificación de los riesgos y su análisis ajustado a las influencias internas y externas.</t>
  </si>
  <si>
    <t>Es la respuesta establecida por la primera línea de defensa para la mitigación de los diferentes riesgos, incluyendo aquellos relacionados con la corrupción y seguridad de la información.
En lo correspondiente a las categorías de tratamiento del riesgo, la Agencia Nacional de Tierras adoptará los lineamientos metodológicos dispuestos por las autoridades administrativas competentes, los cuales serán confirmados según corresponda en el proceso de formulación o modificación al Mapa de Riesgos.
Aceptar, Reducir, Evitar y Compartir</t>
  </si>
  <si>
    <t>Niveles de aceptación del riesgo</t>
  </si>
  <si>
    <t>Con relación a los riesgos de gestión, la Agencia Nacional de Tierras acepta solamente los riesgos residuales en el nivel de exposición de riesgo "Bajo". En estos casos, no será necesaria la formulación de acciones preventivas para el diseño o fortalecimiento de controles.
Con relación a los riesgos de corrupción en la Agencia Nacional de Tierras, estos se consideran inaceptables, reafirmando el compromiso de “cero tolerancia” frente al fraude y cualquier otro acto de corrupción en concordancia con lo dispuesto en la política de transparencia y anticorrupción de la ANT.
Por lo anterior, frente a los riesgos de corrupción se dispone como opción de tratamiento preferente la de “REDUCIR”, implementando actividades de control para mitigar el riesgo disminuyendo su probabilidad, su impacto o ambos.</t>
  </si>
  <si>
    <t>Niveles para calificar el riesgo, probabilidad e impacto</t>
  </si>
  <si>
    <t>En lo correspondiente a los niveles para la calificación de los diferentes tipos de riesgos y la valoración de su probabilidad e impacto, la Agencia Nacional de Tierras adoptará los lineamientos metodológicos dispuestos por las autoridades administrativas competentes, los cuales serán informados según corresponda en el proceso de formulación o modificación al Mapa de Riesgos.</t>
  </si>
  <si>
    <t>La Agencia Nacional de Tierras posee elementos metodológicos como política, procedimientos, formas, instrumentos e instructivos para guiar a sus dependencias en la identificación, análisis y valoración de los riesgos que pueden afectar el desempeño de los procesos y planes; orienta también en el establecimiento y aplicación de controles que funcionan antes, durante o incluso después de finalizadas las tareas operativas cotidianas.
La Agencia Nacional de Tierras cuenta con el procedimiento documentado DEST-P-001 ADMINISTRACIÓN DE RIESGOS DE GESTIÓN, cuyo objetivo es determinar los fundamentos y las tareas para facilitar la evaluación y el tratamiento de los riesgos de gestión que pueden afectar el logro de los objetivos de procesos y planes establecidos por la Dirección General para el cumplimiento de las funciones asignadas a la Entidad.</t>
  </si>
  <si>
    <t xml:space="preserve">Esta política cubre los riesgos propios de los procesos y actividades desarrolladas al interior de la ANT, en donde se hace necesario el entendimiento, compromiso y disposición de todas las dependencias y personal de la Entidad, independiente de su nivel jerárquico, función o localización. </t>
  </si>
  <si>
    <t>La presente política tiene como finalidad establecer los lineamientos para la Administración de Riesgos en la Agencia Nacional de Tierras, a partir de los cuales se definirán los procedimientos y mecanismos de verificación y evaluación encaminados a la búsqueda de la eficiencia, eficacia y transparencia de los procesos.</t>
  </si>
  <si>
    <t>La Política de Administración del Riesgo está alineada con la planeación estratégica, identificando los posibles riesgos que pueden impedir el cumplimiento de los objetivos y metas institucionales; esto a su vez le permitirá a la Alta Dirección, reorientar la política y estrategias para la gestión del riesgo, desplegando hacia los procesos, la emisión de lineamientos para identificar en el paso a paso de los procedimientos, los posibles puntos críticos que puedan convertirse en factores de riesgo.</t>
  </si>
  <si>
    <t>La Agencia Nacional de Tierras, está comprometida con la gestión efectiva y transparente de sus actividades y las acciones de control, monitoreo, seguimiento y evaluación necesarias, para mitigar los eventos de riesgos que puedan incumplir su misión y objetivos institucionales, así como la desviación de la gestión pública para beneficio de particulares.</t>
  </si>
  <si>
    <r>
      <t xml:space="preserve">OPCIÓN DE MANEJO
</t>
    </r>
    <r>
      <rPr>
        <sz val="12"/>
        <rFont val="Arial"/>
        <family val="2"/>
      </rPr>
      <t xml:space="preserve">Tratamiento </t>
    </r>
  </si>
  <si>
    <t>¿Mitigó la materialización del riesgo?</t>
  </si>
  <si>
    <t>FECHA DE CREACIÓN DEL RIESGO</t>
  </si>
  <si>
    <t>¿Existe evidencia del control correctivo?</t>
  </si>
  <si>
    <t>N° Riesgo</t>
  </si>
  <si>
    <t>PLAN DE CONTINGENCIA IMPLEMENTADO (Controles correctivos a la materialización del riesgo)</t>
  </si>
  <si>
    <t>Etiquetas de fila</t>
  </si>
  <si>
    <t>(en blanco)</t>
  </si>
  <si>
    <t>Total general</t>
  </si>
  <si>
    <t>Cuenta de NÚMERO DE RIESGO</t>
  </si>
  <si>
    <t>Administración de Tierras</t>
  </si>
  <si>
    <t>Inteligencia de la información</t>
  </si>
  <si>
    <t>Inteligencia de la Información</t>
  </si>
  <si>
    <t>Gestión de Talento Humano</t>
  </si>
  <si>
    <t xml:space="preserve">Gestión De Riesgos Y Oportunidades </t>
  </si>
  <si>
    <t>Planeación De Procesos</t>
  </si>
  <si>
    <t>Planeación Estratégica Institucional</t>
  </si>
  <si>
    <t>Formulación De Proyectos De Inversión</t>
  </si>
  <si>
    <t>Administración De Indicadores</t>
  </si>
  <si>
    <t xml:space="preserve">Gestión Misional </t>
  </si>
  <si>
    <t>Gestión De Planes E Instrumentos De Cooperación Internacional E Interinstitucional</t>
  </si>
  <si>
    <t>Relacionamiento Con Entes Externos De Control</t>
  </si>
  <si>
    <t>Arquitectura De Tic</t>
  </si>
  <si>
    <t>Gobierno De Tic</t>
  </si>
  <si>
    <t>Gestión Del Conocimiento</t>
  </si>
  <si>
    <t>Control De La Información Documentada</t>
  </si>
  <si>
    <t>Gestionar Las  Peticiones Quejas, Sugerencias, Reclamos, Denuncias Y Felicitaciones</t>
  </si>
  <si>
    <t>Programación De Municipios A Intervenir Mediante El Modelo De Oferta</t>
  </si>
  <si>
    <t>Gestionar Peticiones, Quejas, Reclamos Y Denuncias, Por Demanda</t>
  </si>
  <si>
    <t xml:space="preserve">Formulación De Planes De Ordenamiento Social De La Propiedad Rural - Pospr </t>
  </si>
  <si>
    <t>Implementación Y Consolidación De Los Planes De Ordenamiento Social De La Propiedad Rural - Pospr</t>
  </si>
  <si>
    <t>Aprobación De Planes De Ordenamiento Social De La Propiedad Rural - Pospr</t>
  </si>
  <si>
    <t>Monitoreo  Y Seguimiento A La Formulación E Implementacion De Los Planes De Ordenamiento Social De La Propiedad Rural</t>
  </si>
  <si>
    <t>Registro De Sujetos De Ordenamiento - Reso</t>
  </si>
  <si>
    <t>Planificación De La Descongestión</t>
  </si>
  <si>
    <t>Formulación Plan De Atención A Comunidades Étnicas</t>
  </si>
  <si>
    <t>Deslinde De Tierras</t>
  </si>
  <si>
    <t>Clarificación De La Propiedad</t>
  </si>
  <si>
    <t>Extinción Del Derecho De Dominio</t>
  </si>
  <si>
    <t>Recuperación De Baldíos</t>
  </si>
  <si>
    <t>Reversión De Baldíos</t>
  </si>
  <si>
    <t>Gestión De Formalización</t>
  </si>
  <si>
    <t>Adjudicación De Baldíos</t>
  </si>
  <si>
    <t>Adjudicación De Bienes Fiscales Patrimoniales</t>
  </si>
  <si>
    <t>Asignación De Subsidio Integral De Reforma Agraria  Sira</t>
  </si>
  <si>
    <t>Adquisición De Predios</t>
  </si>
  <si>
    <t>Constitución, Ampliación, Saneamiento O Restructuración De Resguardos Indígenas</t>
  </si>
  <si>
    <t>Titulación Colectiva A Comunidades Negras</t>
  </si>
  <si>
    <t>Gestión De Iniciativas Comunitarias Con Enfoque Diferencial Étnico</t>
  </si>
  <si>
    <t>Administración De Baldíos</t>
  </si>
  <si>
    <t>Administración Del Fondo Nacional Agrario</t>
  </si>
  <si>
    <t>Mecanismos De Administración</t>
  </si>
  <si>
    <t>Constitución Y Delimitación De Zonas Reservas</t>
  </si>
  <si>
    <t>Protección De Territorios Ancestrales De Comunidades Indígenas</t>
  </si>
  <si>
    <t>Limitaciones A La Propiedad</t>
  </si>
  <si>
    <t>Expropiación De Tierras</t>
  </si>
  <si>
    <t>Construcción De Soluciones De Software Para La Ant</t>
  </si>
  <si>
    <t>Generación Y Análisis De Información Geográfica Y Topográfica</t>
  </si>
  <si>
    <t xml:space="preserve">Análisis De Información </t>
  </si>
  <si>
    <t>Publicación De Información Página Web</t>
  </si>
  <si>
    <t xml:space="preserve">Estudio De Análisis De Riesgos Y Control </t>
  </si>
  <si>
    <t>Representación Jurídica</t>
  </si>
  <si>
    <t>Cobro Coactivo</t>
  </si>
  <si>
    <t xml:space="preserve">Asesoría Jurídica </t>
  </si>
  <si>
    <t>Revocatoria Del Acto De Adjudicación</t>
  </si>
  <si>
    <t>Planificación De Las  Necesidades De Bienes Y Servicios De La Entidad</t>
  </si>
  <si>
    <t>Análisis Del Sector</t>
  </si>
  <si>
    <t xml:space="preserve">Formulación De Estudios Y Documentos Previos  </t>
  </si>
  <si>
    <t>Selección De Proveedores</t>
  </si>
  <si>
    <t>Elaboración Del Contrato</t>
  </si>
  <si>
    <t xml:space="preserve">Ejecución Y Supervisión De Contratos </t>
  </si>
  <si>
    <t xml:space="preserve">Ejecución De Etapa Pos Contractual </t>
  </si>
  <si>
    <t xml:space="preserve">Control De Adquisiciones </t>
  </si>
  <si>
    <t xml:space="preserve">Mantenimiento De Bienes Y Servicios </t>
  </si>
  <si>
    <t xml:space="preserve">Control De Inventario, Planta Y Equipos </t>
  </si>
  <si>
    <t>Administración De Bienes Y Servicios Generales Para El Funcionamiento De La Entidad</t>
  </si>
  <si>
    <t xml:space="preserve">Faltante O Pérdida De Inventarios </t>
  </si>
  <si>
    <t xml:space="preserve">Soporte De Servicios Administrativos De Tecnologías De La Información </t>
  </si>
  <si>
    <t>Gestión Ambiental</t>
  </si>
  <si>
    <t>Formulación De Anteproyecto De Presupuesto De La Ant</t>
  </si>
  <si>
    <t>Desagregación Y Administración Del Presupuesto</t>
  </si>
  <si>
    <t>Gestión De Ingresos Y Cartera</t>
  </si>
  <si>
    <t>Gestión De Egresos</t>
  </si>
  <si>
    <t>Gestión Contable</t>
  </si>
  <si>
    <t xml:space="preserve">Auditoría Interna: Aseguramiento Y Consulta </t>
  </si>
  <si>
    <t>Seguimiento Y Evaluación Del Desempeño De Procesos, Planes, Programas Y Proyectos</t>
  </si>
  <si>
    <t>Seguimiento Y Evaluación A La Ejecución Presupuestal</t>
  </si>
  <si>
    <t>Seguimiento A La Implementación De Políticas, Estrategias Y Planes Para La Transparencia</t>
  </si>
  <si>
    <t>Seguimiento A La Gestión De Peticiones, Quejas, Reclamos,  Sugerencias, Denuncias Y Felicitaciones</t>
  </si>
  <si>
    <t>Revisión Por La Dirección Al Desempeño Institucional</t>
  </si>
  <si>
    <t>Formulación De Plan De Acción Anual</t>
  </si>
  <si>
    <t>Gestión De La Comunicación Interna Y Externa</t>
  </si>
  <si>
    <t>Direccionamiento Servicio Al Ciudadano</t>
  </si>
  <si>
    <t>Identificar El Estado Del Expediente</t>
  </si>
  <si>
    <t>Caracterización Predial Por Demanda</t>
  </si>
  <si>
    <t xml:space="preserve">Planeación Estratégica Del Talento Humano
</t>
  </si>
  <si>
    <t>Selección Y Vinculación Del Talento Humano</t>
  </si>
  <si>
    <t>Administración Del Talento Humano</t>
  </si>
  <si>
    <t>Desarrollo De Competencias Del Talento Humano</t>
  </si>
  <si>
    <t>Gestión Del Bienestar Y Estímulos Para El Talento Humano</t>
  </si>
  <si>
    <t>Gestión De La Seguridad Y Salud En El Trabajo</t>
  </si>
  <si>
    <t>Desvinculación Y Retiro De Los Servidores Públicos</t>
  </si>
  <si>
    <t xml:space="preserve">Administración Del Normograma  De La Ant </t>
  </si>
  <si>
    <t>Gestión De Viáticos Y/O Gastos  De Viaje Y Permanencia</t>
  </si>
  <si>
    <t>Gestión Para La Transparencia</t>
  </si>
  <si>
    <t>NOMBRE DEL RIESGO</t>
  </si>
  <si>
    <t>ÍNDICE DE REDUCCIÓN DEL RIESGO</t>
  </si>
  <si>
    <t>ÍNDICE DE GESTIÓN DEL RIESGO</t>
  </si>
  <si>
    <t>Índice Identificación del Riesgo</t>
  </si>
  <si>
    <t>Formulación De Acciones Correctivas, Preventivas Y De Mejora</t>
  </si>
  <si>
    <t>Consolidación Y Seguimiento A Planes De Mejoramiento</t>
  </si>
  <si>
    <t>Liberación De Productos Y Servicios, Y Control De Salidas No Conformes</t>
  </si>
  <si>
    <t>Estrategia De Tic</t>
  </si>
  <si>
    <t>Administración Y Soporte De Los Servicios De Tecnologías De Información  Y Comunicaciones</t>
  </si>
  <si>
    <t>Apertura E Intercambio De Información Entre Entidades</t>
  </si>
  <si>
    <t>Relación de proceso vs actividades vs riesgos</t>
  </si>
  <si>
    <t>Actividades de Procesos con Riesgos</t>
  </si>
  <si>
    <t>Actividades de Procesos sin Riesgos</t>
  </si>
  <si>
    <t>Total de Actividades</t>
  </si>
  <si>
    <t>Índice No Materialización del Riesgo</t>
  </si>
  <si>
    <t>INDICADOR</t>
  </si>
  <si>
    <t>Primer trimestre</t>
  </si>
  <si>
    <t>Segundo trimestre</t>
  </si>
  <si>
    <t>Tercer trimestre</t>
  </si>
  <si>
    <t>Cuarto trimestre</t>
  </si>
  <si>
    <t>CONTEO DE RIESGOS</t>
  </si>
  <si>
    <t>Riesgos inherentes</t>
  </si>
  <si>
    <t>Riesgos residuales</t>
  </si>
  <si>
    <t>ESTADO PLAN DE ACCIÓN</t>
  </si>
  <si>
    <t>La acción que conlleva el riesgo se ejecute como máximo 2 veces por año</t>
  </si>
  <si>
    <t>La acción que conlleva el riesgo se ejecute de 3 a 24 veces por año</t>
  </si>
  <si>
    <t>La acción que conlleva el riesgo se ejecute de mínimo 501 veces al año y máximo 5000 veces por año</t>
  </si>
  <si>
    <t>La acción que conlleva el riesgo se ejecute más de 5000 veces por año</t>
  </si>
  <si>
    <t>Frecuencia de la Acción</t>
  </si>
  <si>
    <t>DESCRIPCIÓN DEL CONTROL</t>
  </si>
  <si>
    <t>ANEXO 1 - SOLICITUD DE MODIFICACIONES AL MAPA DE RIESGOS DE GESTIÓN</t>
  </si>
  <si>
    <t>Índice Reducción del Riesgo</t>
  </si>
  <si>
    <t>Formulación</t>
  </si>
  <si>
    <t>La entidad formaliza la política y los instrumentos metodológicos para lograr una adecuada gestión de sus riesgos, en concordancia a lo establecido en del Modelo Estándar de Control Interno - MECI y el marco legal que lo soporta.</t>
  </si>
  <si>
    <t>1. Las políticas y normas sobre cambios de uso o usos indebidos a los suelos rurales
2. Las afectaciones al suelo rural por la deforestación, minería ilegal, ganadería no controlada y cultivos ilícitos
3. La aplicación de fungicidas y herbicidas en fumigaciones, sean de tipo legal (prevención de siembras ilícitas) o ilegal (para siembras de cultivos ilícitos), que afectan ostensiblemente el suelo rural.</t>
  </si>
  <si>
    <t>1. Se cuenta con plataformas tecnológicas, ágiles y de fácil acceso, al servicio de los pobladores rurales (FISO) y grupos de interés
2. Mejorar la unificación de los datos tecnológicos para presentar los avances en la gestión institucional entre dependencias
3. Continua capacitación a las dependencias en las fortalezas de las herramientas tecnológicas existentes</t>
  </si>
  <si>
    <t>La presente Forma se debe usar como instrumento que facilita la sistematización de la información resultante de implementar el procedimiento DEST-P-001 ADMINISTRACIÓN DE RIESGOS DE GESTIÓN, cuyo objetivo es evaluar y tratar los riesgos de gestión que pueden afectar el logro de los objetivos de procesos y planes establecidos por la Dirección General para el cumplimiento de las funciones asignadas a la Agencia Nacional de Tierras.</t>
  </si>
  <si>
    <t>POLÍTICA DE ADMINISTRACIÓN DE RIESGO</t>
  </si>
  <si>
    <t>Como herramienta básica para el análisis del contexto del proceso, se sugiere utilizar las caracterizaciones de estos, donde es posible contar con este panorama.</t>
  </si>
  <si>
    <t>Definición de Riesgo: Efecto que se causa sobre los objetivos de las entidades, debido a eventos potenciales. (Guía para la administración del riesgo y diseño de controles en entidades públicas -versión 5 -, DAFP)</t>
  </si>
  <si>
    <t>Identificación del riesgo</t>
  </si>
  <si>
    <t xml:space="preserve">Reducción del riesgo </t>
  </si>
  <si>
    <t>Preparación ante emergencias</t>
  </si>
  <si>
    <t>Índice de Gestión del Riesgo</t>
  </si>
  <si>
    <t>(Actividades del Proceso con riesgos identificados / Actividades totales del proceso) X 100</t>
  </si>
  <si>
    <t>Nivel de ejecución promedio de las acciones preventivas formuladas para el proceso</t>
  </si>
  <si>
    <t>(Número de riesgos de proceso con acción de contingencia formulada / Número de riesgos totales identificados en el proceso) X 100</t>
  </si>
  <si>
    <t>IDR+RR+PAE / 3</t>
  </si>
  <si>
    <t>IDR</t>
  </si>
  <si>
    <t>RR</t>
  </si>
  <si>
    <t>PAE</t>
  </si>
  <si>
    <t>IGR</t>
  </si>
  <si>
    <t>Comunicación y gestión con grupos de interés</t>
  </si>
  <si>
    <t>Gestión del modelo de atención</t>
  </si>
  <si>
    <t>Seguridad jurídica sobre la titularidad de la tierra y los territorios</t>
  </si>
  <si>
    <t>Administración de tierras</t>
  </si>
  <si>
    <t>Gestión de la información</t>
  </si>
  <si>
    <t>Gestión del Talento Humano</t>
  </si>
  <si>
    <t>Adquisición de bienes y servicios</t>
  </si>
  <si>
    <t>Administración de Bienes y servicios</t>
  </si>
  <si>
    <t>Gestión financiera</t>
  </si>
  <si>
    <t>Apoyo jurídico</t>
  </si>
  <si>
    <t>Seguimiento, evaluación y mejora</t>
  </si>
  <si>
    <t xml:space="preserve">Indicador </t>
  </si>
  <si>
    <t>Muy Alta</t>
  </si>
  <si>
    <t>Alta</t>
  </si>
  <si>
    <t>Media</t>
  </si>
  <si>
    <t>Baja</t>
  </si>
  <si>
    <t>Muy Baja</t>
  </si>
  <si>
    <r>
      <t xml:space="preserve">PLAN DE ACCIONES PREVENTIVAS
</t>
    </r>
    <r>
      <rPr>
        <sz val="12"/>
        <color theme="1"/>
        <rFont val="Arial"/>
        <family val="2"/>
      </rPr>
      <t>Acciones preventivas para la opción de tratamiento REDUCIR</t>
    </r>
  </si>
  <si>
    <t>DISEÑO Y VALORACIÓN DE ACTIVIDADES DE CONTROL</t>
  </si>
  <si>
    <r>
      <t xml:space="preserve">Análisis de riesgos: en este punto se busca establecer la probabilidad de ocurrencia del riesgo y sus consecuencias o impacto. se busca determinar la zona de riesgo inicial </t>
    </r>
    <r>
      <rPr>
        <b/>
        <sz val="12"/>
        <rFont val="Arial"/>
        <family val="2"/>
      </rPr>
      <t>(RIESGO INHERENTE)</t>
    </r>
    <r>
      <rPr>
        <sz val="12"/>
        <rFont val="Arial"/>
        <family val="2"/>
      </rPr>
      <t>.</t>
    </r>
  </si>
  <si>
    <t>Al momento de diseñar el control por la primera línea de defensa, es importante considerar que estén bien diseñados, es decir, que efectivamente mitiguen las causas que hacen que el riesgo se materialice. La Oficina de Planeación actuando como segunda línea de defensa, evalúa que el control este acorde a la mitigación del riesgo identificado.</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</si>
  <si>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</si>
  <si>
    <r>
      <t xml:space="preserve">IMPACTO DEL RIESGO ¿QUÉ?
</t>
    </r>
    <r>
      <rPr>
        <sz val="10"/>
        <rFont val="Arial"/>
        <family val="2"/>
      </rPr>
      <t xml:space="preserve">El área de impacto es la consecuencia económica o reputacional a la cual se ve expuesta la organización en caso de materializarse un riesgo. Los impactos que aplican son afectación económica (o presupuestal) y reputacional.
</t>
    </r>
    <r>
      <rPr>
        <b/>
        <sz val="10"/>
        <rFont val="Arial"/>
        <family val="2"/>
      </rPr>
      <t xml:space="preserve">
Las consecuencias que puede ocasionar a la organización la materialización del riesgo.</t>
    </r>
  </si>
  <si>
    <t xml:space="preserve">¿CUÁL ES LA ACTIVIDAD O ACTIVIDADES DEL PROCESO EN LA QUE SE IDENTIFICA EL RIESGO?
</t>
  </si>
  <si>
    <r>
      <rPr>
        <b/>
        <sz val="12"/>
        <rFont val="Arial"/>
        <family val="2"/>
      </rPr>
      <t xml:space="preserve">RESPONSABLE DE LA ACTIVIDAD
</t>
    </r>
    <r>
      <rPr>
        <sz val="12"/>
        <rFont val="Arial"/>
        <family val="2"/>
      </rPr>
      <t>Responsable del Riesgo
Responsable en la coordinación de la actividad y que si es compartida, se coloca el que mayor responsabilidad institucional tiene en su función. 
Basándose en la caracterización del proceso</t>
    </r>
  </si>
  <si>
    <r>
      <t xml:space="preserve">Frecuencia con la cual se realiza la acción por año
</t>
    </r>
    <r>
      <rPr>
        <sz val="12"/>
        <rFont val="Arial"/>
        <family val="2"/>
      </rPr>
      <t>Número de veces que se pasa por el punto de riesgo en el periodo de 1 año</t>
    </r>
  </si>
  <si>
    <r>
      <rPr>
        <b/>
        <sz val="12"/>
        <rFont val="Arial"/>
        <family val="2"/>
      </rPr>
      <t>Criterios de impacto</t>
    </r>
    <r>
      <rPr>
        <b/>
        <sz val="10"/>
        <rFont val="Arial"/>
        <family val="2"/>
      </rPr>
      <t xml:space="preserve">
</t>
    </r>
    <r>
      <rPr>
        <sz val="10"/>
        <rFont val="Arial"/>
        <family val="2"/>
      </rPr>
      <t xml:space="preserve">
1. Si el impacto del riesgo es </t>
    </r>
    <r>
      <rPr>
        <b/>
        <u/>
        <sz val="10"/>
        <rFont val="Arial"/>
        <family val="2"/>
      </rPr>
      <t>Afectación económica</t>
    </r>
    <r>
      <rPr>
        <sz val="10"/>
        <rFont val="Arial"/>
        <family val="2"/>
      </rPr>
      <t xml:space="preserve">, debe seleccionar algún criterio que hace referencia
2. Si el impacto del riesgo es </t>
    </r>
    <r>
      <rPr>
        <b/>
        <u/>
        <sz val="10"/>
        <rFont val="Arial"/>
        <family val="2"/>
      </rPr>
      <t>Pérdida Reputacional</t>
    </r>
    <r>
      <rPr>
        <sz val="10"/>
        <rFont val="Arial"/>
        <family val="2"/>
      </rPr>
      <t>, debe seleccionar algún criterio que hace referencia</t>
    </r>
  </si>
  <si>
    <r>
      <t xml:space="preserve">Tipo de Control 
Señale el tipo de control 
</t>
    </r>
    <r>
      <rPr>
        <sz val="12"/>
        <rFont val="Arial"/>
        <family val="2"/>
      </rPr>
      <t xml:space="preserve">- Mínimo debe existir un control </t>
    </r>
    <r>
      <rPr>
        <b/>
        <sz val="12"/>
        <rFont val="Arial"/>
        <family val="2"/>
      </rPr>
      <t>preventivo</t>
    </r>
    <r>
      <rPr>
        <sz val="12"/>
        <rFont val="Arial"/>
        <family val="2"/>
      </rPr>
      <t xml:space="preserve"> o </t>
    </r>
    <r>
      <rPr>
        <b/>
        <sz val="12"/>
        <rFont val="Arial"/>
        <family val="2"/>
      </rPr>
      <t>detectivo</t>
    </r>
    <r>
      <rPr>
        <sz val="12"/>
        <rFont val="Arial"/>
        <family val="2"/>
      </rPr>
      <t xml:space="preserve"> y un control </t>
    </r>
    <r>
      <rPr>
        <b/>
        <sz val="12"/>
        <rFont val="Arial"/>
        <family val="2"/>
      </rPr>
      <t xml:space="preserve">correctivo
</t>
    </r>
    <r>
      <rPr>
        <sz val="12"/>
        <rFont val="Arial"/>
        <family val="2"/>
      </rPr>
      <t>Preventivo: peso 25%
Detectivo: peso 15%
Correctivo: peso 10%</t>
    </r>
  </si>
  <si>
    <r>
      <rPr>
        <b/>
        <sz val="12"/>
        <rFont val="Arial"/>
        <family val="2"/>
      </rPr>
      <t>Afectación</t>
    </r>
    <r>
      <rPr>
        <sz val="12"/>
        <rFont val="Arial"/>
        <family val="2"/>
      </rPr>
      <t xml:space="preserve">
Probabilidad o Impacto</t>
    </r>
  </si>
  <si>
    <r>
      <rPr>
        <b/>
        <sz val="12"/>
        <rFont val="Arial"/>
        <family val="2"/>
      </rPr>
      <t xml:space="preserve">Implementación
</t>
    </r>
    <r>
      <rPr>
        <sz val="12"/>
        <rFont val="Arial"/>
        <family val="2"/>
      </rPr>
      <t>Automático: peso 25%
Manual: peso 15%</t>
    </r>
  </si>
  <si>
    <r>
      <t xml:space="preserve">Calificación
</t>
    </r>
    <r>
      <rPr>
        <sz val="12"/>
        <rFont val="Arial"/>
        <family val="2"/>
      </rPr>
      <t xml:space="preserve">(Suma de los porcentajes de Atributos de Eficiencia)
</t>
    </r>
    <r>
      <rPr>
        <b/>
        <sz val="12"/>
        <rFont val="Arial"/>
        <family val="2"/>
      </rPr>
      <t xml:space="preserve">
La columna O es una operación y no debe diligenciarse</t>
    </r>
  </si>
  <si>
    <r>
      <t xml:space="preserve">Documentación
</t>
    </r>
    <r>
      <rPr>
        <sz val="12"/>
        <rFont val="Arial"/>
        <family val="2"/>
      </rPr>
      <t>Documentado
Sin documentar</t>
    </r>
  </si>
  <si>
    <r>
      <rPr>
        <b/>
        <sz val="12"/>
        <rFont val="Arial"/>
        <family val="2"/>
      </rPr>
      <t>Frecuencia</t>
    </r>
    <r>
      <rPr>
        <sz val="10"/>
        <rFont val="Arial"/>
        <family val="2"/>
      </rPr>
      <t xml:space="preserve">
</t>
    </r>
    <r>
      <rPr>
        <b/>
        <sz val="10"/>
        <rFont val="Arial"/>
        <family val="2"/>
      </rPr>
      <t>Continua</t>
    </r>
    <r>
      <rPr>
        <sz val="10"/>
        <rFont val="Arial"/>
        <family val="2"/>
      </rPr>
      <t xml:space="preserve">: El control se aplica siempre que se realiza la actividad que conlleva el riesgo
</t>
    </r>
    <r>
      <rPr>
        <b/>
        <sz val="10"/>
        <rFont val="Arial"/>
        <family val="2"/>
      </rPr>
      <t>Aleatoria</t>
    </r>
    <r>
      <rPr>
        <sz val="10"/>
        <rFont val="Arial"/>
        <family val="2"/>
      </rPr>
      <t>: El control se aplica aleatoriamente a la actividad que conlleva el riesgo</t>
    </r>
  </si>
  <si>
    <r>
      <t xml:space="preserve">Evidencia
</t>
    </r>
    <r>
      <rPr>
        <sz val="12"/>
        <rFont val="Arial"/>
        <family val="2"/>
      </rPr>
      <t>Con registro
Sin Registro</t>
    </r>
  </si>
  <si>
    <r>
      <t xml:space="preserve">Probabilidad Residual
</t>
    </r>
    <r>
      <rPr>
        <sz val="12"/>
        <rFont val="Arial"/>
        <family val="2"/>
      </rPr>
      <t>Porcentaje (%)</t>
    </r>
  </si>
  <si>
    <r>
      <t xml:space="preserve">Impacto Residual
</t>
    </r>
    <r>
      <rPr>
        <sz val="12"/>
        <rFont val="Arial"/>
        <family val="2"/>
      </rPr>
      <t>Porcentaje (%)</t>
    </r>
  </si>
  <si>
    <r>
      <t xml:space="preserve">Zona de Riesgo Final
</t>
    </r>
    <r>
      <rPr>
        <sz val="12"/>
        <rFont val="Arial"/>
        <family val="2"/>
      </rPr>
      <t>(Exposición en Mapa de Calor Residual)</t>
    </r>
  </si>
  <si>
    <r>
      <t xml:space="preserve">VALORACIÓN DEL CONTROL
</t>
    </r>
    <r>
      <rPr>
        <sz val="12"/>
        <rFont val="Arial"/>
        <family val="2"/>
      </rPr>
      <t>Nivel del riesgo residual</t>
    </r>
  </si>
  <si>
    <r>
      <t xml:space="preserve">REPORTE DE MATERIALIZACIÓN DEL RIESGO
</t>
    </r>
    <r>
      <rPr>
        <sz val="12"/>
        <rFont val="Arial"/>
        <family val="2"/>
      </rPr>
      <t>Si reporta materialización del riesgo:
1. Debe diligenciar el formato Anexo 2-Reporte de Materialización del Riesgo
2. Debe diligenciar las Columnas Y y Z
3. Si aparece dentro de las columnas H hasta la N en rojo, es porque no ha respondido las preguntas</t>
    </r>
    <r>
      <rPr>
        <b/>
        <sz val="12"/>
        <rFont val="Arial"/>
        <family val="2"/>
      </rPr>
      <t xml:space="preserve">. </t>
    </r>
    <r>
      <rPr>
        <u/>
        <sz val="12"/>
        <rFont val="Arial"/>
        <family val="2"/>
      </rPr>
      <t>Exceptuando las Columnas I, J y K</t>
    </r>
  </si>
  <si>
    <r>
      <t xml:space="preserve">¿Hay Materialización del Riesgo?
</t>
    </r>
    <r>
      <rPr>
        <sz val="12"/>
        <rFont val="Arial"/>
        <family val="2"/>
      </rPr>
      <t>Si responde "SI", debe responder las demás casillas para mostrar el valor del indicador</t>
    </r>
  </si>
  <si>
    <r>
      <t xml:space="preserve">Número de eventos
</t>
    </r>
    <r>
      <rPr>
        <sz val="12"/>
        <rFont val="Arial"/>
        <family val="2"/>
      </rPr>
      <t>Evento= es un riesgo materializado</t>
    </r>
  </si>
  <si>
    <r>
      <t xml:space="preserve">Frecuencia del Riesgo
</t>
    </r>
    <r>
      <rPr>
        <sz val="12"/>
        <rFont val="Arial"/>
        <family val="2"/>
      </rPr>
      <t>Número de veces que se realiza la acción</t>
    </r>
  </si>
  <si>
    <r>
      <t xml:space="preserve">Desempeño del Control
</t>
    </r>
    <r>
      <rPr>
        <sz val="10"/>
        <rFont val="Arial"/>
        <family val="2"/>
      </rPr>
      <t>Número de eventos: # de eventos (Evento= es un riesgo materializado)
Frecuencia del riesgo: Número de veces que se realiza la acción (# de veces que se realiza la acción)</t>
    </r>
  </si>
  <si>
    <r>
      <t xml:space="preserve">Revisión del Control
</t>
    </r>
    <r>
      <rPr>
        <sz val="9"/>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</si>
  <si>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ANTIGÜEDAD DEL RIESGO
</t>
    </r>
    <r>
      <rPr>
        <sz val="12"/>
        <rFont val="Arial"/>
        <family val="2"/>
      </rPr>
      <t xml:space="preserve">
1. Cuando la celda este de color </t>
    </r>
    <r>
      <rPr>
        <b/>
        <u/>
        <sz val="12"/>
        <rFont val="Arial"/>
        <family val="2"/>
      </rPr>
      <t>ROJO</t>
    </r>
    <r>
      <rPr>
        <sz val="12"/>
        <rFont val="Arial"/>
        <family val="2"/>
      </rPr>
      <t xml:space="preserve">, se debe revisar el riesgo ya que cumple más de un año de identificación
2. Cuando la celda este de color </t>
    </r>
    <r>
      <rPr>
        <b/>
        <u/>
        <sz val="12"/>
        <rFont val="Arial"/>
        <family val="2"/>
      </rPr>
      <t>VERDE</t>
    </r>
    <r>
      <rPr>
        <sz val="12"/>
        <rFont val="Arial"/>
        <family val="2"/>
      </rPr>
      <t>, no se revisa el riesgo por antigüedad</t>
    </r>
  </si>
  <si>
    <r>
      <t xml:space="preserve">RIESGO RESIDUAL 
</t>
    </r>
    <r>
      <rPr>
        <sz val="12"/>
        <rFont val="Arial"/>
        <family val="2"/>
      </rPr>
      <t>(Probabilidad)</t>
    </r>
  </si>
  <si>
    <t>En caso de presentarse rechazo a la solicitud de modificación, se presenta a continuación los principales criterios técnicos para generar conceptos de no admisión:
1. Que la actividad a modificar se encuentre vencida o en curso de ejecución.
2. Que no cumpla los criterios definidos en la Guía para la administración del riesgo y el diseño de controles en entidades públicas versión 5.
3. Que desconozca las disposiciones normativas vigentes
4. Que no contribuya a la detección, prevención y mitigación del riesgo"</t>
  </si>
  <si>
    <r>
      <t xml:space="preserve">Número de eventos
</t>
    </r>
    <r>
      <rPr>
        <sz val="12"/>
        <color rgb="FF002060"/>
        <rFont val="Arial"/>
        <family val="2"/>
      </rPr>
      <t>Evento= es un riesgo materializado</t>
    </r>
  </si>
  <si>
    <r>
      <t xml:space="preserve">Frecuencia del Riesgo
</t>
    </r>
    <r>
      <rPr>
        <sz val="12"/>
        <color rgb="FF002060"/>
        <rFont val="Arial"/>
        <family val="2"/>
      </rPr>
      <t>Número de veces que se realiza la acción</t>
    </r>
  </si>
  <si>
    <r>
      <t xml:space="preserve">Desempeño del Control
</t>
    </r>
    <r>
      <rPr>
        <sz val="10"/>
        <color rgb="FF002060"/>
        <rFont val="Arial"/>
        <family val="2"/>
      </rPr>
      <t>Número de eventos: # de eventos (Evento= es un riesgo materializado)
Frecuencia del riesgo: Número de veces que se realiza la acción (# de veces que se realiza la acción)</t>
    </r>
  </si>
  <si>
    <r>
      <t xml:space="preserve">Revisión del Control
</t>
    </r>
    <r>
      <rPr>
        <sz val="9"/>
        <color rgb="FF002060"/>
        <rFont val="Arial"/>
        <family val="2"/>
      </rPr>
      <t>1. Si el valor del resultado se encuentra entre el 100% y 90%, no se revisa el control - (Se mantiene)
2. Si el valor del resultado se encuentra entre el 90% y 80%, es postestad de la dependencia revisar el control - (Revisión de control)
3. Si el valor del resultado es inferior al 80%, se debe revisar el control para realizar ajustes (Cambio)</t>
    </r>
  </si>
  <si>
    <r>
      <t xml:space="preserve">Evidencia-Registro  de Acción de contingencia implementada
</t>
    </r>
    <r>
      <rPr>
        <sz val="12"/>
        <color rgb="FF002060"/>
        <rFont val="Arial"/>
        <family val="2"/>
      </rPr>
      <t>¿Existe evidencia del control correctivo?</t>
    </r>
  </si>
  <si>
    <t>Acciones de contingencia (control correctivo) implementadas ante riesgo materializado</t>
  </si>
  <si>
    <r>
      <rPr>
        <b/>
        <sz val="12"/>
        <rFont val="Arial"/>
        <family val="2"/>
      </rPr>
      <t>VALORACIÓN DEL DISEÑO DEL CONTROL</t>
    </r>
    <r>
      <rPr>
        <b/>
        <sz val="12"/>
        <color rgb="FFC00000"/>
        <rFont val="Arial"/>
        <family val="2"/>
      </rPr>
      <t xml:space="preserve">
</t>
    </r>
    <r>
      <rPr>
        <b/>
        <sz val="12"/>
        <rFont val="Arial"/>
        <family val="2"/>
      </rPr>
      <t>Atributos de Eficiencia y Atributos de información</t>
    </r>
    <r>
      <rPr>
        <b/>
        <sz val="12"/>
        <color rgb="FFC00000"/>
        <rFont val="Arial"/>
        <family val="2"/>
      </rPr>
      <t xml:space="preserve">
</t>
    </r>
    <r>
      <rPr>
        <sz val="12"/>
        <color theme="8"/>
        <rFont val="Arial"/>
        <family val="2"/>
      </rPr>
      <t xml:space="preserve">Si la casilla esta </t>
    </r>
    <r>
      <rPr>
        <b/>
        <sz val="12"/>
        <color theme="8"/>
        <rFont val="Arial"/>
        <family val="2"/>
      </rPr>
      <t>AZUL</t>
    </r>
    <r>
      <rPr>
        <sz val="12"/>
        <color theme="8"/>
        <rFont val="Arial"/>
        <family val="2"/>
      </rPr>
      <t xml:space="preserve"> es de obligatoriedad su diligenciamiento</t>
    </r>
  </si>
  <si>
    <r>
      <rPr>
        <b/>
        <sz val="12"/>
        <rFont val="Arial"/>
        <family val="2"/>
      </rPr>
      <t>RESPONSABLES DEL PROCESO</t>
    </r>
    <r>
      <rPr>
        <sz val="12"/>
        <rFont val="Arial"/>
        <family val="2"/>
      </rPr>
      <t xml:space="preserve">
Responsable en la coordinación de la actividad y que si es compartida, se coloca el que mayor responsabilidad institucional tiene en su función. 
Basándose en la caracterización del proceso</t>
    </r>
  </si>
  <si>
    <r>
      <t xml:space="preserve">DISEÑO DE CONTROL
</t>
    </r>
    <r>
      <rPr>
        <b/>
        <sz val="12"/>
        <color theme="8"/>
        <rFont val="Arial"/>
        <family val="2"/>
      </rPr>
      <t xml:space="preserve">
</t>
    </r>
    <r>
      <rPr>
        <sz val="12"/>
        <rFont val="Arial"/>
        <family val="2"/>
      </rPr>
      <t>1. Mínimo cada riesgo debe contener un control (Preventivo o Detectivo)</t>
    </r>
    <r>
      <rPr>
        <sz val="12"/>
        <color rgb="FFC00000"/>
        <rFont val="Arial"/>
        <family val="2"/>
      </rPr>
      <t xml:space="preserve">
</t>
    </r>
    <r>
      <rPr>
        <sz val="12"/>
        <color theme="8"/>
        <rFont val="Arial"/>
        <family val="2"/>
      </rPr>
      <t xml:space="preserve">2. Si la casilla esta </t>
    </r>
    <r>
      <rPr>
        <b/>
        <sz val="12"/>
        <color theme="8"/>
        <rFont val="Arial"/>
        <family val="2"/>
      </rPr>
      <t>AZUL</t>
    </r>
    <r>
      <rPr>
        <sz val="12"/>
        <color theme="8"/>
        <rFont val="Arial"/>
        <family val="2"/>
      </rPr>
      <t xml:space="preserve"> es de obligatoriedad su diligenciamiento</t>
    </r>
    <r>
      <rPr>
        <b/>
        <sz val="12"/>
        <color theme="1"/>
        <rFont val="Arial"/>
        <family val="2"/>
      </rPr>
      <t xml:space="preserve">
</t>
    </r>
    <r>
      <rPr>
        <sz val="12"/>
        <rFont val="Arial"/>
        <family val="2"/>
      </rPr>
      <t xml:space="preserve">3. Cada riesgo puede contener hasta tres (3) controles
</t>
    </r>
    <r>
      <rPr>
        <sz val="12"/>
        <color theme="8"/>
        <rFont val="Arial"/>
        <family val="2"/>
      </rPr>
      <t>4. Si diligencia alguna casilla entre las columnas H, I o J, debe diligenciar lo que esta</t>
    </r>
    <r>
      <rPr>
        <b/>
        <sz val="12"/>
        <color theme="8"/>
        <rFont val="Arial"/>
        <family val="2"/>
      </rPr>
      <t xml:space="preserve"> AZUL</t>
    </r>
  </si>
  <si>
    <r>
      <rPr>
        <b/>
        <sz val="12"/>
        <rFont val="Arial"/>
        <family val="2"/>
      </rPr>
      <t>POLÍTICOS:</t>
    </r>
    <r>
      <rPr>
        <sz val="12"/>
        <rFont val="Arial"/>
        <family val="2"/>
      </rPr>
      <t xml:space="preserve"> cambios de gobierno, legislación, políticas públicas, regulación.</t>
    </r>
  </si>
  <si>
    <r>
      <rPr>
        <b/>
        <sz val="12"/>
        <rFont val="Arial"/>
        <family val="2"/>
      </rPr>
      <t>ECONÓMICOS Y FINANCIEROS:</t>
    </r>
    <r>
      <rPr>
        <sz val="12"/>
        <rFont val="Arial"/>
        <family val="2"/>
      </rPr>
      <t xml:space="preserve"> disponibilidad de capital, liquidez, mercados financieros, desempleo, competencia.</t>
    </r>
  </si>
  <si>
    <r>
      <rPr>
        <b/>
        <sz val="12"/>
        <rFont val="Arial"/>
        <family val="2"/>
      </rPr>
      <t xml:space="preserve">SOCIALES Y CULTURALES: </t>
    </r>
    <r>
      <rPr>
        <sz val="12"/>
        <rFont val="Arial"/>
        <family val="2"/>
      </rPr>
      <t>demografía, responsabilidad social, orden público.</t>
    </r>
  </si>
  <si>
    <r>
      <rPr>
        <b/>
        <sz val="12"/>
        <rFont val="Arial"/>
        <family val="2"/>
      </rPr>
      <t>TECNOLÓGICOS</t>
    </r>
    <r>
      <rPr>
        <sz val="12"/>
        <rFont val="Arial"/>
        <family val="2"/>
      </rPr>
      <t>: avances en tecnología, acceso a sistemas de información externos, gobierno en línea.</t>
    </r>
  </si>
  <si>
    <r>
      <rPr>
        <b/>
        <sz val="12"/>
        <rFont val="Arial"/>
        <family val="2"/>
      </rPr>
      <t>AMBIENTALES:</t>
    </r>
    <r>
      <rPr>
        <sz val="12"/>
        <rFont val="Arial"/>
        <family val="2"/>
      </rPr>
      <t xml:space="preserve"> emisiones y residuos, energía, catástrofes naturales, desarrollo sostenible.</t>
    </r>
  </si>
  <si>
    <r>
      <rPr>
        <b/>
        <sz val="12"/>
        <rFont val="Arial"/>
        <family val="2"/>
      </rPr>
      <t xml:space="preserve">LEGALES Y REGLAMENTARIOS: </t>
    </r>
    <r>
      <rPr>
        <sz val="12"/>
        <rFont val="Arial"/>
        <family val="2"/>
      </rPr>
      <t>Normatividad externa (leyes, decretos, ordenanzas y acuerdos).</t>
    </r>
  </si>
  <si>
    <r>
      <rPr>
        <b/>
        <sz val="12"/>
        <rFont val="Arial"/>
        <family val="2"/>
      </rPr>
      <t>FINANCIEROS:</t>
    </r>
    <r>
      <rPr>
        <sz val="12"/>
        <rFont val="Arial"/>
        <family val="2"/>
      </rPr>
      <t xml:space="preserve"> presupuesto de funcionamiento, recursos de inversión, infraestructura, capacidad instalada.</t>
    </r>
  </si>
  <si>
    <r>
      <rPr>
        <b/>
        <sz val="12"/>
        <rFont val="Arial"/>
        <family val="2"/>
      </rPr>
      <t>PERSONAL</t>
    </r>
    <r>
      <rPr>
        <sz val="12"/>
        <rFont val="Arial"/>
        <family val="2"/>
      </rPr>
      <t>: competencia del personal, disponibilidad del personal, seguridad y salud ocupacional.</t>
    </r>
  </si>
  <si>
    <r>
      <rPr>
        <b/>
        <sz val="12"/>
        <rFont val="Arial"/>
        <family val="2"/>
      </rPr>
      <t>PROCESOS:</t>
    </r>
    <r>
      <rPr>
        <sz val="12"/>
        <rFont val="Arial"/>
        <family val="2"/>
      </rPr>
      <t xml:space="preserve"> capacidad, diseño, ejecución, proveedores, entradas, salidas, gestión del conocimiento.</t>
    </r>
  </si>
  <si>
    <r>
      <rPr>
        <b/>
        <sz val="12"/>
        <rFont val="Arial"/>
        <family val="2"/>
      </rPr>
      <t>TECNOLOGÍA:</t>
    </r>
    <r>
      <rPr>
        <sz val="12"/>
        <rFont val="Arial"/>
        <family val="2"/>
      </rPr>
      <t xml:space="preserve"> integridad de datos, disponibilidad de datos y sistemas, desarrollo, producción, mantenimiento de sistemas de información.</t>
    </r>
  </si>
  <si>
    <r>
      <rPr>
        <b/>
        <sz val="12"/>
        <rFont val="Arial"/>
        <family val="2"/>
      </rPr>
      <t xml:space="preserve">ESTRATÉGICOS: </t>
    </r>
    <r>
      <rPr>
        <sz val="12"/>
        <rFont val="Arial"/>
        <family val="2"/>
      </rPr>
      <t>direccionamiento estratégico, planeación institucional, liderazgo, trabajo en equipo.</t>
    </r>
  </si>
  <si>
    <r>
      <rPr>
        <b/>
        <sz val="12"/>
        <rFont val="Arial"/>
        <family val="2"/>
      </rPr>
      <t>COMUNICACIÓN INTERNA:</t>
    </r>
    <r>
      <rPr>
        <sz val="12"/>
        <rFont val="Arial"/>
        <family val="2"/>
      </rPr>
      <t xml:space="preserve"> canales utilizados y su efectividad, flujo de la información necesaria para el desarrollo de las operaciones.</t>
    </r>
  </si>
  <si>
    <r>
      <t xml:space="preserve">COMPLEMENTO
</t>
    </r>
    <r>
      <rPr>
        <sz val="12"/>
        <rFont val="Arial"/>
        <family val="2"/>
      </rPr>
      <t>Cómo se realiza: Debe establecer el cómo se realiza la actividad de control</t>
    </r>
  </si>
  <si>
    <t xml:space="preserve"> Entre 10 y menor a 50 SMLMV</t>
  </si>
  <si>
    <t xml:space="preserve"> Entre 50 y menor a 100 SMLMV</t>
  </si>
  <si>
    <t xml:space="preserve"> Entre 100 y menor a 500 SMLMV</t>
  </si>
  <si>
    <t>Desde los 500 SMLMV</t>
  </si>
  <si>
    <t>La acción que conlleva el riesgo se ejecute de 25 a 500 veces por año</t>
  </si>
  <si>
    <t>Afectación menor a 10 SMLMV</t>
  </si>
  <si>
    <t>Entre 10 y menor a 50 SMLMV</t>
  </si>
  <si>
    <t>Entre 50 y menor a 100 SMLMV</t>
  </si>
  <si>
    <t>Entre 100 y menor a 500 SMLMV</t>
  </si>
  <si>
    <r>
      <t xml:space="preserve">RESPONSABLE DE LA ACTIVIDAD DE CONTROL
</t>
    </r>
    <r>
      <rPr>
        <sz val="12"/>
        <rFont val="Arial"/>
        <family val="2"/>
      </rPr>
      <t xml:space="preserve">
Identifica el cargo del servidor que ejecuta el control y el nombre de la dependencia, en caso de que sean controles automáticos se identificará el sistema que realiza la actividad.</t>
    </r>
  </si>
  <si>
    <r>
      <t xml:space="preserve">ACCIÓN DEL CONTROL AL RIESGO
(Propósito)
</t>
    </r>
    <r>
      <rPr>
        <sz val="12"/>
        <rFont val="Arial"/>
        <family val="2"/>
      </rPr>
      <t>Se determina mediante verbos que indican la acción o propósito que deben realizar como parte del control.</t>
    </r>
    <r>
      <rPr>
        <b/>
        <sz val="12"/>
        <rFont val="Arial"/>
        <family val="2"/>
      </rPr>
      <t xml:space="preserve"> No debe ir en infinitivo.</t>
    </r>
  </si>
  <si>
    <t xml:space="preserve">afectación económica </t>
  </si>
  <si>
    <t xml:space="preserve">pérdida reputacional </t>
  </si>
  <si>
    <t>FECHA DE CREACIÓN O ACTUALIZACIÓN DEL RIESGO</t>
  </si>
  <si>
    <r>
      <t xml:space="preserve">COMPLEMENTO
</t>
    </r>
    <r>
      <rPr>
        <sz val="12"/>
        <rFont val="Arial"/>
        <family val="2"/>
      </rPr>
      <t>Evidencia: es el soporte de la ejecución de la actividad de control</t>
    </r>
    <r>
      <rPr>
        <b/>
        <sz val="12"/>
        <rFont val="Arial"/>
        <family val="2"/>
      </rPr>
      <t>, esta inicia a través de…....</t>
    </r>
  </si>
  <si>
    <t>De imagen</t>
  </si>
  <si>
    <t>1. Articular el acceso a tierras y la formalización masiva con la implementación del Catastro Multipropósito.</t>
  </si>
  <si>
    <t>2. Optimizar la priorización y focalización de las intervenciones en materia de formalización masiva y el acceso a tierras a sujetos de ordenamiento.</t>
  </si>
  <si>
    <t>3. Mejorar la articulación con los grupos de interés.</t>
  </si>
  <si>
    <t>4. Mejorar y mantener la cultura corporativa orientada a la creación constante de valor público.</t>
  </si>
  <si>
    <t>5. Optimizar la plataforma tecnológica, interoperabilidad y gestión de la información.</t>
  </si>
  <si>
    <r>
      <t xml:space="preserve">CLASIFICACIÓN DEL RIESGO
</t>
    </r>
    <r>
      <rPr>
        <b/>
        <sz val="10"/>
        <rFont val="Arial"/>
        <family val="2"/>
      </rPr>
      <t>Se escoge la clasificación del riesgo que más incidencia tenga el riesgo identificado:
Ejecución y administración de procesos</t>
    </r>
    <r>
      <rPr>
        <sz val="10"/>
        <rFont val="Arial"/>
        <family val="2"/>
      </rPr>
      <t xml:space="preserve">: Pérdidas derivadas de errores en la ejecución y administración de procesos.
</t>
    </r>
    <r>
      <rPr>
        <b/>
        <sz val="10"/>
        <rFont val="Arial"/>
        <family val="2"/>
      </rPr>
      <t>Relaciones laborales</t>
    </r>
    <r>
      <rPr>
        <sz val="10"/>
        <rFont val="Arial"/>
        <family val="2"/>
      </rPr>
      <t xml:space="preserve">: Pérdidas que surgen de acciones contrarias a las leyes o acuerdos de empleo, salud o seguridad, del pago de demandas por daños personales o de discriminación.
</t>
    </r>
    <r>
      <rPr>
        <b/>
        <sz val="10"/>
        <rFont val="Arial"/>
        <family val="2"/>
      </rPr>
      <t>Usuarios, productos y prácticas</t>
    </r>
    <r>
      <rPr>
        <sz val="10"/>
        <rFont val="Arial"/>
        <family val="2"/>
      </rPr>
      <t xml:space="preserve">: Fallas negligentes o involuntarias de las obligaciones frente a los usuarios y que impiden satisfacer una obligación profesional frente a éstos.
</t>
    </r>
    <r>
      <rPr>
        <b/>
        <sz val="10"/>
        <rFont val="Arial"/>
        <family val="2"/>
      </rPr>
      <t>Daños a activos fijos/ eventos externos</t>
    </r>
    <r>
      <rPr>
        <sz val="10"/>
        <rFont val="Arial"/>
        <family val="2"/>
      </rPr>
      <t>: Pérdida por daños o extravíos de los activos fijos por desastres naturales u otros riesgos/eventos externos como atentados, vandalismo, orden público.</t>
    </r>
  </si>
  <si>
    <r>
      <t xml:space="preserve">OBJETIVO (S) ESTRATÉGICO (S) RELACIONADO (S)
</t>
    </r>
    <r>
      <rPr>
        <sz val="12"/>
        <rFont val="Arial"/>
        <family val="2"/>
      </rPr>
      <t xml:space="preserve">
</t>
    </r>
    <r>
      <rPr>
        <sz val="10"/>
        <rFont val="Arial"/>
        <family val="2"/>
      </rPr>
      <t>Se relaciona el riesgo con el objetivo estratégico del Plan Estratégico Institucional  2022-2025</t>
    </r>
    <r>
      <rPr>
        <b/>
        <sz val="10"/>
        <rFont val="Arial"/>
        <family val="2"/>
      </rPr>
      <t xml:space="preserve">, analizando </t>
    </r>
    <r>
      <rPr>
        <sz val="10"/>
        <rFont val="Arial"/>
        <family val="2"/>
      </rPr>
      <t>si el riesgo identificado se puede relacionar con algún de los cinco objetivos específicos, si en caso dado, aplica a más de uno, se escoge el que mayor incidencia tenga:
Plan Estratégico Institucional ANT 2022-2025, con los siguientes objetivos específicos:
1. Articular el acceso a tierras y la formalización masiva con la implementación del Catastro Multipropósito.
2. Optimizar la priorización y focalización de las intervenciones en materia de formalización masiva y el acceso a tierras a sujetos de ordenamiento.
3. Mejorar la articulación con los grupos de interés.
4. Mejorar y mantener la cultura corporativa orientada a la creación constante de valor público.
5. Optimizar la plataforma tecnológica, interoperabilidad y gestión de la información.</t>
    </r>
  </si>
  <si>
    <t>1. Implementación del ordenamiento social de la propiedad rural a nivel nacional.</t>
  </si>
  <si>
    <t>2. Implementacion del programa de formalizacion de tierras y fomento al desarrollo rural para comunidades indigenas a nivel nacional</t>
  </si>
  <si>
    <t>3. Implementacion del programa de formalizacion de tierras y fomento al desarrollo rural para comunidades negras a nivel nacional</t>
  </si>
  <si>
    <t>4. Fortalecimiento gestión integral del fondo documental de la agencia nacional de tierras</t>
  </si>
  <si>
    <t>5. Adecuación y mejoramiento de la infraestructura física de la agencia nacional de tierras a nivel nacional</t>
  </si>
  <si>
    <t>6. Fortalecimiento del proceso de desarrollo y gestión de la arquitectura empresarial institucional nacional</t>
  </si>
  <si>
    <t>7. Mejoramiento capacidad de gestión administrativa de la agencia nacional de tierras nacional</t>
  </si>
  <si>
    <t>Incumplido</t>
  </si>
  <si>
    <t>Evidencia de la Acción Preventiva</t>
  </si>
  <si>
    <t>PROGRAMADOR</t>
  </si>
  <si>
    <r>
      <t xml:space="preserve">RESPONSABLE DE LA ACTIVIDAD
Responsable del Riesgo
</t>
    </r>
    <r>
      <rPr>
        <sz val="12"/>
        <rFont val="Arial"/>
        <family val="2"/>
      </rPr>
      <t>Responsable en la coordinación de la actividad y que si es compartida, se coloca el que mayor responsabilidad institucional tiene en su función</t>
    </r>
    <r>
      <rPr>
        <b/>
        <sz val="12"/>
        <rFont val="Arial"/>
        <family val="2"/>
      </rPr>
      <t xml:space="preserve">. 
</t>
    </r>
    <r>
      <rPr>
        <sz val="12"/>
        <rFont val="Arial"/>
        <family val="2"/>
      </rPr>
      <t>Basándose en la caracterización del proceso</t>
    </r>
  </si>
  <si>
    <t xml:space="preserve">Calificación
</t>
  </si>
  <si>
    <r>
      <rPr>
        <b/>
        <sz val="12"/>
        <rFont val="Arial"/>
        <family val="2"/>
      </rPr>
      <t xml:space="preserve">Implementación
</t>
    </r>
    <r>
      <rPr>
        <sz val="12"/>
        <rFont val="Arial"/>
        <family val="2"/>
      </rPr>
      <t>Automático
Manual</t>
    </r>
  </si>
  <si>
    <r>
      <t xml:space="preserve">Tipo de Control 
</t>
    </r>
    <r>
      <rPr>
        <sz val="12"/>
        <rFont val="Arial"/>
        <family val="2"/>
      </rPr>
      <t>Preventivo, Detectivo y/o Correctivo</t>
    </r>
  </si>
  <si>
    <t>REPORTE DE MATERIALIZACIÓN DEL RIESGO</t>
  </si>
  <si>
    <t>VALORACIÓN DEL DISEÑO DEL CONTROL</t>
  </si>
  <si>
    <t>DISEÑO DE CONTROL</t>
  </si>
  <si>
    <t>ANÁLISIS DEL RIESGO INHERENTE</t>
  </si>
  <si>
    <t>RESPOSABLE DEL RIESGO</t>
  </si>
  <si>
    <t>IMPLEMENTACIÓN DE ACCIONES PREVENTIVAS</t>
  </si>
  <si>
    <t>ANEXO 4 - REPORTE DISEÑO DE CONTROL PARA EL RIESGO</t>
  </si>
  <si>
    <t>Desde la recepción de la solicitud de Protección de Territorios Ancestrales de Comunidad Indígenas y finaliza con la expedición de resolución ante la ORIP</t>
  </si>
  <si>
    <t>GESTIÓN DE INICIATIVAS COMUNITARIAS CON ENFOQUE DIFERENCIAL ÉTNICO</t>
  </si>
  <si>
    <t>ADQUISICIÓN DE PREDIOS</t>
  </si>
  <si>
    <t>ADQUISICIÓN DE PREDIOS
CONSTITUCIÓN, AMPLIACIÓN, SANEAMIENTO O RESTRUCTURACIÓN DE RESGUARDOS INDÍGENAS
TITULACIÓN COLECTIVA A COMUNIDADES NEGRAS</t>
  </si>
  <si>
    <t>CONSTITUCIÓN, AMPLIACIÓN, SANEAMIENTO O RESTRUCTURACIÓN DE RESGUARDOS INDÍGENAS
TITULACIÓN COLECTIVA A COMUNIDADES NEGRAS</t>
  </si>
  <si>
    <t>PROTECCIÓN DE TERRITORIOS ANCESTRALES DE COMUNIDADES INDÍGENAS</t>
  </si>
  <si>
    <r>
      <t xml:space="preserve">DESCRIPCIÓN DEL RIESGO
</t>
    </r>
    <r>
      <rPr>
        <sz val="12"/>
        <rFont val="Arial"/>
        <family val="2"/>
      </rPr>
      <t>Debe contener todos los detalles que sean necesarios y que sea fácil de entender tanto para el líder del proceso como para personas ajenas al proceso. Se propone una estructura que facilita su redacción y claridad que inicia con la frase</t>
    </r>
    <r>
      <rPr>
        <b/>
        <sz val="12"/>
        <rFont val="Arial"/>
        <family val="2"/>
      </rPr>
      <t xml:space="preserve"> "POSIBILIDAD DE"</t>
    </r>
  </si>
  <si>
    <t xml:space="preserve">Visitas Técnicas en territorio para validación de proveedores. </t>
  </si>
  <si>
    <t>Acta de seguimiento técnico y financiero, firmada por los participantes</t>
  </si>
  <si>
    <t xml:space="preserve">Verificar pólizas de cumplimiento de los proveedores. </t>
  </si>
  <si>
    <t>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t>
  </si>
  <si>
    <t>Listado de asistencia a capacitación</t>
  </si>
  <si>
    <t>Procedimiento actualizado y aprobado</t>
  </si>
  <si>
    <t>Recolección la información entregada por los equipos de trabajo</t>
  </si>
  <si>
    <t>Actualización del archivo Base de Datos DAE</t>
  </si>
  <si>
    <t>Informe mensual de requerimientos</t>
  </si>
  <si>
    <t>Establecer los lineamientos estratégicos y el esquema de operación de la Agencia Nacional de Tierras, asegurando la disponibilidad de los recursos necesarios para su aplicación</t>
  </si>
  <si>
    <t>Desde la comprensión del contexto interno y externo, hasta la formulación de Planes, programas y proyectos relacionados con el cumplimiento de las funciones de la entidad</t>
  </si>
  <si>
    <t>PLANEACIÓN ESTRATÉGICA INSTITUCIONAL</t>
  </si>
  <si>
    <t>OFICINA DE PLANEACIÓN</t>
  </si>
  <si>
    <t>FORMULACIÓN DE PROYECTOS DE INVERSIÓN</t>
  </si>
  <si>
    <t>FORMULACIÓN DEL PLAN DE ACCIÓN ANUAL</t>
  </si>
  <si>
    <t>ADMINISTRACIÓN DE INDICADORES</t>
  </si>
  <si>
    <t>GESTIÓN DE RIESGOS Y OPORTUNIDADES
PLANEACIÓN DE PROCESOS</t>
  </si>
  <si>
    <t>Aprobar planes no pertinentes a la entidad</t>
  </si>
  <si>
    <t>Inscribir proyectos de inversión no adecuados a las necesidades de la entidad</t>
  </si>
  <si>
    <t>Planeación inoportuna de cada vigencia</t>
  </si>
  <si>
    <t>Reporte de información no pertinente a las necesidades de la Dirección General</t>
  </si>
  <si>
    <t>Planeación y gestión de procesos con inadecuada valoración de riesgos y oportunidades</t>
  </si>
  <si>
    <t>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t>
  </si>
  <si>
    <t>Posibilidad de pérdida reputacional en la imagen institucional debido al desconocimiento de las dependencias en la metodología, roles, responsabilidades y los criterios explícitos para reporte de indicadores, y además tener los Sistemas de información no unificados</t>
  </si>
  <si>
    <t>Posibilidad de pérdida reputacional en la imagen institucional por la inadecuada identificación y control de riesgos que afectan los procesos de la entidad</t>
  </si>
  <si>
    <t>ESTRATÉGICOS</t>
  </si>
  <si>
    <t>6. Fortalecimiento del proceso de desarrollo y gestión de la arquitectura empresarial institucional nacional 
7. Mejoramiento capacidad de gestión administrativa de la agencia nacional de tierras nacional</t>
  </si>
  <si>
    <t>GERENCIALES</t>
  </si>
  <si>
    <t>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t>
  </si>
  <si>
    <t>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t>
  </si>
  <si>
    <t>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t>
  </si>
  <si>
    <t>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t>
  </si>
  <si>
    <t>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t>
  </si>
  <si>
    <t>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t>
  </si>
  <si>
    <t>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t>
  </si>
  <si>
    <t>La Oficina de Planeación verifica los indicadores entregados por las dependencias a través de sus fichas de indicadores donde valida que los datos registrados sean coherentes con la ficha técnica del indicador y de cumplimiento a las necesidades de información de la Entidad</t>
  </si>
  <si>
    <t>La Oficina de Planeación realiza acompañamiento a la(s) dependencia(s) para generar la información veraz a través de la ficha técnica del indicador donde se actualiza la información que presenta observaciones y que debe ser reportada a la Dirección General</t>
  </si>
  <si>
    <t>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t>
  </si>
  <si>
    <t>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t>
  </si>
  <si>
    <t>Con registro</t>
  </si>
  <si>
    <t>Sin registro</t>
  </si>
  <si>
    <t>Prestar acompañamiento y apoyo a los Directores, Subdirectores, Secretaría General y Jefes de Oficina por medio de los enlaces asignados para la elaboración de Planes de Acción anual</t>
  </si>
  <si>
    <t>Actas de sesiones realizadas con las dependencias</t>
  </si>
  <si>
    <t/>
  </si>
  <si>
    <t>Realizar acompañamiento y control técnico a la formulación y actualización de los proyectos de inversión</t>
  </si>
  <si>
    <t>Fichas EBI registradas y actualizadas</t>
  </si>
  <si>
    <t>Desarrollar capacitaciones sobre formulación y evaluación de proyectos dirigidas a funcionarios y colaboradores de las dependencias</t>
  </si>
  <si>
    <t>Listados de asistencia de capacitaciones</t>
  </si>
  <si>
    <t xml:space="preserve">Realizar mesa de trabajo para el acompañamiento y apoyo en la construcción del Plan de Acción institucional </t>
  </si>
  <si>
    <t>Actas de sesión de la mesa de trabajo</t>
  </si>
  <si>
    <t>Aprobación del esquema de Seguimiento a la implementación para los indicadores estratégicos</t>
  </si>
  <si>
    <t>Esquema de seguimiento aprobado para indicadores estratégicos</t>
  </si>
  <si>
    <t>Capacitar a la entidad en el procedimiento de Administración de Riesgos de Gestión DEST-P-001</t>
  </si>
  <si>
    <t>Realizar seguimiento a la gestión del Plan de Acción (acciones preventivas) del Mapa de Riesgos de Gestión DEST-F-001</t>
  </si>
  <si>
    <t>Informe de seguimiento al Mapa de Riesgos de Gestión DEST-F-001</t>
  </si>
  <si>
    <t>COMUNICACIÓN Y GESTIÓN CON GRUPOS DE INTERÉS</t>
  </si>
  <si>
    <t>Desde la formulación de lineamientos de comunicación interna y externa, hasta la articulación con los grupos de interés y organismos de control</t>
  </si>
  <si>
    <t xml:space="preserve">GESTIÓN DE LA COMUNICACIÓN INTERNA Y EXTERNA. </t>
  </si>
  <si>
    <t>DIRECCIÓN GENERAL (EQUIPO DE COMUNICACIONES)</t>
  </si>
  <si>
    <t>Dar información imprecisa o errónea a la ciudadanía a través de cualquier medio de comunicación por parte de  personas autorizadas y NO autorizadas</t>
  </si>
  <si>
    <t>Inadecuada utilización de la imagen institucional</t>
  </si>
  <si>
    <t>Los canales de comunicación no son efectivos
La población campesina y de los grupos étnicos no tiene acceso a la información de la agencia por medios electrónicos</t>
  </si>
  <si>
    <t>Información de la ANT no llega al público objetivo</t>
  </si>
  <si>
    <t>GESTIÓN PARA LA TRANSPARENCIA</t>
  </si>
  <si>
    <t>OFICINA DEL INSPECTOR DE LA GESTIÓN DE TIERRAS</t>
  </si>
  <si>
    <t>Omitir la gestión y/o respuesta  a las denuncias por posibles hechos de corrupción</t>
  </si>
  <si>
    <t>Posibilidad de pérdida reputacional en la credibilidad y mala imagen institucional por deficiencia en la información interna y externa de la entidad</t>
  </si>
  <si>
    <t>Posibilidad de pérdida reputacional en la imagen institucional por el manejo inadecuado de la imagen institucional (símbolos, nombre, colores, manual de imagen, entre otros)</t>
  </si>
  <si>
    <t>Posibilidad de pérdida reputacional en la imagen institucional por el desconocimiento en el registro, gestión y tramite de denuncias</t>
  </si>
  <si>
    <t>DE IMAGEN O REPUTACIONAL</t>
  </si>
  <si>
    <t>OPERATIVOS</t>
  </si>
  <si>
    <t>EQUIPO DE COMUNICACIONES</t>
  </si>
  <si>
    <t>DIRECCIÓN GENERAL</t>
  </si>
  <si>
    <t>COLABORADOR DE LA OFICINA DEL INSPECTOR DE LA GESTIÓN DE TIERRAS</t>
  </si>
  <si>
    <t>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t>
  </si>
  <si>
    <t>Equipo de comunicaciones emite nuevo mensaje a través de los diferentes medios de comunicación con aclaraciones por parte del Director General o jefe de oficina correspondiente</t>
  </si>
  <si>
    <t>Equipo de comunicaciones verifica el uso de la imagen institucional a través de los instrumentos que se generan para el utilizarse en los diferentes medios, eventos e implementos que requiera la ANT</t>
  </si>
  <si>
    <t>Equipo de comunicaciones rediseñar a través de la actualización de los diseños en los instrumentos que se utilizan en los diferentes medios, eventos e implementos que requiera la ANT</t>
  </si>
  <si>
    <t>Dirección General revisa y aprueba la estrategia de comunicaciones a través de un oficio de aprobación donde verifica el cumplimiento de los lineamientos para desarrollar la estrategia de comunicación de la entidad</t>
  </si>
  <si>
    <t>Equipo de comunicaciones realiza monitoreo de la estrategia de comunicación a través de la recolección de información que se presenta en los diferentes medios de comunicación, validando que cumpla con los lineamientos</t>
  </si>
  <si>
    <t>Equipo de comunicaciones reformular la estrategia de comunicación a través de la actualización del Plan de Comunicación para generar un mayor alcance a los grupos de interés a los cuales la información no les llega</t>
  </si>
  <si>
    <t>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t>
  </si>
  <si>
    <t>Colaborador de la Oficina del Inspector de la Gestión de Tierras prioriza el tramite a través del Gestor Documental ORFEO para la subsanación y respuesta inmediata de la denuncia</t>
  </si>
  <si>
    <t>Sin documentar</t>
  </si>
  <si>
    <t>Validación de mensajes y boletines de prensa</t>
  </si>
  <si>
    <t>DIRECCIÓN GENERAL - EQUIPO DE COMUNICACIONES</t>
  </si>
  <si>
    <t>Solicitud de comunicación de mensajes o boletines generados por las dependencias de la ANT</t>
  </si>
  <si>
    <t>Socialización de la Política de Comunicación Interna y Externa con el fin dar lineamientos específicos a los canales de comunicación autorizados por la Entidad</t>
  </si>
  <si>
    <t>Socialización de la política de comunicaciones</t>
  </si>
  <si>
    <t>Socialización de la estrategia de comunicaciones donde se encuentra contenida la información de los voceros autorizados por la Entidad</t>
  </si>
  <si>
    <t>Socialización de la estrategia de comunicaciones</t>
  </si>
  <si>
    <t>Revisión del manual de imagen de la Entidad</t>
  </si>
  <si>
    <t>Manual de imagen revisado</t>
  </si>
  <si>
    <t>Socialización del manual de imagen de la Entidad</t>
  </si>
  <si>
    <t>Socialización del manual de imagen mediante mailings.</t>
  </si>
  <si>
    <t>Divulgación de Boletines (comunicados de prensa, audios y fotografías a nivel nacional y regional)</t>
  </si>
  <si>
    <t>Envío de Boletines</t>
  </si>
  <si>
    <t>Envío de información relevante a todos los colaboradores de la ANT mediante "El Vocero"</t>
  </si>
  <si>
    <t>Envío de "El Vocero"</t>
  </si>
  <si>
    <t>Divulgación de contenido a través de campañas en redes sociales</t>
  </si>
  <si>
    <t>Campañas en redes sociales</t>
  </si>
  <si>
    <t>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t>
  </si>
  <si>
    <t>PROFESIONAL DESIGNADO, OFICINA DEL INSPECTOR DE LA GESTIÓN DE TIERRAS</t>
  </si>
  <si>
    <t>Reportes mensuales de gestión de denuncias en Plan de Acción de la Oficina del Inspector de la Gestión de Tierras</t>
  </si>
  <si>
    <t>INTELIGENCIA DE LA INFORMACIÓN</t>
  </si>
  <si>
    <t>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</si>
  <si>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GESTIÓN DEL MODELO DE ATENCIÓN</t>
  </si>
  <si>
    <t>Asegurar la atención al ciudadano, mediante los modelos de atención por oferta, demanda y descongestión, que permita detectar las necesidades de ordenamiento social de la propiedad rural</t>
  </si>
  <si>
    <t>Inicia con la recepción del rezago documental y finaliza con la identificación y respuesta de las Peticiones, Quejas, Reclamos, Denuncias y Felicitaciones que recibe la Agencia Nacional de Tierras</t>
  </si>
  <si>
    <t>PLANIFICACIÓN DEL ORDENAMIENTO SOCIAL DE LA PROPIEDAD</t>
  </si>
  <si>
    <t>Determinar las acciones necesarias a cargo de la Entidad para consolidar el Ordenamiento Social de la Propiedad Rural considerando los modelos de atención por oferta, demanda y descongestión</t>
  </si>
  <si>
    <t>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t>
  </si>
  <si>
    <t>SEGURIDAD JURÍDICA SOBRE LA TITULARIDAD DE LA TIERRA Y LOS TERRITORIOS</t>
  </si>
  <si>
    <t>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t>
  </si>
  <si>
    <t>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t>
  </si>
  <si>
    <t>ACCESO A LA PROPIEDAD DE LA TIERRA Y LOS TERRITORIOS</t>
  </si>
  <si>
    <t>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t>
  </si>
  <si>
    <t xml:space="preserve">Inicia con el análisis de la ruta jurídica y termina con la decisión final del expediente </t>
  </si>
  <si>
    <t>Describir las tareas necesarias para detallar los mecanismos efectivos de protección de las tierras y territorios ocupados o poseídos ancestralmente y/o tradicionalmente por los pueblos indígenas</t>
  </si>
  <si>
    <t>GESTIÓN DE LA INFORMACIÓN</t>
  </si>
  <si>
    <t>Prestar servicios de tecnologías de información y comunicaciones, y geografía y topografía oportunos para la operación y la toma de decisiones de la Agencia</t>
  </si>
  <si>
    <t>Desde la conceptualización de los servicios de tecnología de información y comunicaciones, y gestión de la información de geografía y topografía de la Entidad hasta el uso, administración y soporte</t>
  </si>
  <si>
    <t>GESTIÓN DEL TALENTO HUMANO</t>
  </si>
  <si>
    <t>APOYO JURÍDICO</t>
  </si>
  <si>
    <t>ADQUISICIÓN DE BIENES Y SERVICIOS</t>
  </si>
  <si>
    <t>ADMINISTRACIÓN DE BIENES Y SERVICIOS</t>
  </si>
  <si>
    <t>Administrar los recursos e información financiera con base en las necesidades de las dependencias de la Agencia y organismos estatales requirentes, a través de mecanismos de dirección, registro, ejecución, control y seguimiento de los recursos</t>
  </si>
  <si>
    <t>Desde la recepción de los bienes y servicios, hasta la disposición final de los bienes y el recibido a satisfacción de los servicios</t>
  </si>
  <si>
    <t>GESTIÓN FINANCIERA</t>
  </si>
  <si>
    <t>Desde la elaboración del anteproyecto de presupuesto de la ANT, hasta la presentación de los estados financieros</t>
  </si>
  <si>
    <t>SEGUIMIENTO, EVALUACIÓN Y MEJORA</t>
  </si>
  <si>
    <t>Analizar la información proveniente de la retroalimentación del desempeño de procesos, planes, programas y proyectos, para la toma de decisiones y formulación de nuevas acciones orientadas a elevar el nivel de cumplimiento, transparencia y mejora institucional</t>
  </si>
  <si>
    <t>Desde el reporte y análisis de información y datos, la determinación de las causas probables de los incumplimientos y tendencias negativas hasta la formulación de acciones correctivas, preventivas y de mejora</t>
  </si>
  <si>
    <t>DIRECCIÓN GENERAL / GESTIÓN DEL CONOCIMIENTO</t>
  </si>
  <si>
    <t>SUBDIRECCIÓN DE SISTEMAS DE INFORMACIÓN DE TIERRAS</t>
  </si>
  <si>
    <t>DIRECCIÓN DE GESTIÓN DEL ORDENAMIENTO SOCIAL DE LA PROPIEDAD</t>
  </si>
  <si>
    <t>SECRETARÍA GENERAL</t>
  </si>
  <si>
    <t>SUBDIRECCIÓN DE PLANEACIÓN OPERATIVA</t>
  </si>
  <si>
    <t>DIRECCIÓN DE GESTIÓN JURÍDICA DE TIERRAS</t>
  </si>
  <si>
    <t>EQUIPO INICIATIVAS COMUNITARIAS DAE</t>
  </si>
  <si>
    <t>EQUIPO DE ADQUISICIONES DE PREDIOS Y/O MEJORAS DAE</t>
  </si>
  <si>
    <t>EQUIPO SISTEMAS DE INFORMACIÓN DAE</t>
  </si>
  <si>
    <t>DIRECCIÓN DE ACCESO A TIERRAS</t>
  </si>
  <si>
    <t>SUBDIRECCIÓN DE ACCESO A TIERRAS EN ZONAS FOCALIZADAS</t>
  </si>
  <si>
    <t>SUBDIRECCIÓN DE ACCESO A TIERRAS POR DEMANDA Y DESCONGESTIÓN</t>
  </si>
  <si>
    <t>SUBDIRECCIÓN DE ADMINISTRACIÓN DE TIERRAS DE LA NACIÓN</t>
  </si>
  <si>
    <t>DIRECCIÓN GENERAL - GEOGRAFÍA, TOPOGRAFÍA Y CATASTRO</t>
  </si>
  <si>
    <t>OFICINA JURÍDICA</t>
  </si>
  <si>
    <t>GRUPO CONTRATOS</t>
  </si>
  <si>
    <t>SUBDIRECCIÓN ADMINISTRATIVA Y FINANCIERA</t>
  </si>
  <si>
    <t xml:space="preserve">SUBDIRECCIÓN ADMINISTRATIVA Y FINANCIERA
</t>
  </si>
  <si>
    <t>OFICINA DE CONTROL INTERNO</t>
  </si>
  <si>
    <t>Aprobación y publicación de información documentada no pertinente a los Procesos de la entidad</t>
  </si>
  <si>
    <t>Fuga parcial o completa del conocimiento tácito o explicito de la Entidad</t>
  </si>
  <si>
    <t>Incumplimiento en la implementación del PETI</t>
  </si>
  <si>
    <t>Definición y evolución de la arquitectura empresarial de TI que no responda a las necesidades de la entidad</t>
  </si>
  <si>
    <t>Incumplimiento en la implementación del Modelo de Seguridad y Privacidad  de la información de la estrategia de Gobierno Digital</t>
  </si>
  <si>
    <t>Programar municipios que posteriormente presenten limitantes para su intervención</t>
  </si>
  <si>
    <t>Respuesta inoportuna a las PQRSD</t>
  </si>
  <si>
    <t xml:space="preserve">Expedir Acto administrativo que resuelve solicitud de inclusión en el RESO, sin la completitud del análisis dentro del proceso de valoración para determinar el cumplimiento de requisitos mínimos (omisión de validaciones en bases de datos/soportes documentales) </t>
  </si>
  <si>
    <t>Incumplimiento en la formulación e implementación de los POSPR en los municipios programados por razones técnicas y operativas</t>
  </si>
  <si>
    <t>Retrasos o suspensión en la formulación e implementación de POSPR en los municipios programados por condiciones de seguridad adversas a la operación</t>
  </si>
  <si>
    <t>Incumplimientos por parte de los socios estratégicos y/u operadores de catastro en la entrega de insumos / productos requeridos para la formulación e implementación de POSPR, en el marco de los convenios celebrados</t>
  </si>
  <si>
    <t>Incumplimiento de términos para dar respuesta a las nuevas solicitudes de recursos, de decisiones finales de procesos agrarios y formalización de la propiedad privada rural</t>
  </si>
  <si>
    <t>Realizar el reparto de una solicitud a dos o más, diferentes dependencias</t>
  </si>
  <si>
    <t>Incumplimiento por parte de los proveedores de servicios e insumos de las Iniciativas Cofinanciadas</t>
  </si>
  <si>
    <t>Interrupción del proceso de compra directa de un predio y/o mejora</t>
  </si>
  <si>
    <t>Falta de unificación en la información reportada</t>
  </si>
  <si>
    <t>Demora en la revisión de las diferentes peticiones presentadas por las comunidades étnicas a cargo de la DAE</t>
  </si>
  <si>
    <t>Materializar un subsidio que no cumpla con los requisitos establecidos</t>
  </si>
  <si>
    <t>Adjudicación de baldíos a persona natural, sin el cumplimiento de requisitos jurídicos, agronómicos y catastrales en los municipios focalizados</t>
  </si>
  <si>
    <t xml:space="preserve">Demoras en ejecutar las etapas propias del procedimiento por causas internas de revocatoria de predios no focalizados </t>
  </si>
  <si>
    <t xml:space="preserve">Demoras en ejecutar las etapas propias del procedimiento por causas internas de revocatoria de predios focalizados </t>
  </si>
  <si>
    <t>Redireccionamiento equivocado de las solicitudes que ingresan a la DAT</t>
  </si>
  <si>
    <t>Demora en la revisión de las diferentes peticiones presentadas por las comunidades y/o resguardos indígenas a cargo de la DAE</t>
  </si>
  <si>
    <t>Inventario de predios desactualizado de Fondo de Tierras para la Reforma Rural Integral</t>
  </si>
  <si>
    <t>Entrega de información Topográfica fuera de los tiempos requeridos</t>
  </si>
  <si>
    <t>Entrega de información fuera de los estándares y requisitos técnicos mínimos</t>
  </si>
  <si>
    <t>Incumplimiento en la entrega de productos y servicios en la construcción de soluciones de software</t>
  </si>
  <si>
    <t>Incumplir los tiempos de entrega de desarrollo y ajustes a las aplicaciones de la Agencia</t>
  </si>
  <si>
    <t>Realizar actividades relacionadas con los procedimientos misionales fuera del sistema integrado de tierras (SIT), dispuesto  por la Entidad</t>
  </si>
  <si>
    <t>Posibilidad de incumplir metas del Plan Estratégico de Talento Humano</t>
  </si>
  <si>
    <t>Prescripción de la acción disciplinaria</t>
  </si>
  <si>
    <t>Caducidad de la acción disciplinaria</t>
  </si>
  <si>
    <t>Perdida de expedientes disciplinarios</t>
  </si>
  <si>
    <t>Emitir conceptos sobre el mismo tema con distinta interpretación</t>
  </si>
  <si>
    <t>Vencimiento de términos</t>
  </si>
  <si>
    <t>Emisión de viabilidades positivas contrarias a la normatividad</t>
  </si>
  <si>
    <t>Liquidación de contratos y/o convenios fuera del plazo previsto.</t>
  </si>
  <si>
    <t>Configuración del contrato realidad.</t>
  </si>
  <si>
    <t>Perdidas o daños en los bienes de la Entidad</t>
  </si>
  <si>
    <t>Incumplimiento en la aplicación de los mantenimientos preventivos a los bienes de la Entidad</t>
  </si>
  <si>
    <t xml:space="preserve">Asignación incorrecta de comunicaciones oficiales recibidas (documentos) en el momento de la radicación. </t>
  </si>
  <si>
    <t>Demoras en la respuesta a solicitudes internas de documentos en atención de los requerimientos de expedientes por parte de las dependencias</t>
  </si>
  <si>
    <t>Incumplimiento del Plan de Gestión Integral de Residuos Peligrosos (PGIRESPEL)</t>
  </si>
  <si>
    <t>Incumplimiento de requisitos y trámites legales ambientales en la adquisición de bienes y servicios</t>
  </si>
  <si>
    <t>Desactualización del Sistema de Gestión Ambiental con requisitos legales ambientales</t>
  </si>
  <si>
    <t>Disposición de residuos ordinarios sin cumplir las prácticas establecidas en la entidad</t>
  </si>
  <si>
    <t>Registro de gastos y pagos sin cumplimiento de requisitos legales</t>
  </si>
  <si>
    <t>Programación del PAC que no corresponde a las necesidades reales</t>
  </si>
  <si>
    <t xml:space="preserve">Generación de obligaciones con inconsistencias en la aplicación de las deducciones tributarias </t>
  </si>
  <si>
    <t>Generar Estados Financieros que no sean razonables</t>
  </si>
  <si>
    <t>Imprecisiones en la información oficial de la cartera a cargo de la ANT</t>
  </si>
  <si>
    <t>Fallas en la ejecución de la reserva presupuestal constituida</t>
  </si>
  <si>
    <t>Falla en la formulación del anteproyecto de presupuesto en el rubro de Funcionamiento</t>
  </si>
  <si>
    <t>Falla en el registro de un Compromiso Presupuestal</t>
  </si>
  <si>
    <t xml:space="preserve">Incumplimiento y no conformidad de reportes e informes de avance de planes de acción y proyectos de inversión </t>
  </si>
  <si>
    <t>Liberación de productos no conformes con los requisitos</t>
  </si>
  <si>
    <t>Incumplimiento en la ejecución de los planes y proyectos Institucionales</t>
  </si>
  <si>
    <t>Incumplimiento del Plan Anual de Auditoría Interna</t>
  </si>
  <si>
    <t>Incumplimiento en la ejecución del cronograma de monitoreo de los planes de mejoramiento</t>
  </si>
  <si>
    <t>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t>
  </si>
  <si>
    <t>Posibilidad de pérdida reputacional en la desaparición del conocimiento organizacional por falta de mecanismos que permitan retener el conocimiento tácito y explícito tanto individual como grupal u organizacional</t>
  </si>
  <si>
    <t>Posibilidad de pérdida reputacional en la imagen institucional para los usuarios dado el incumplimiento en la misión y visión, afectando la prestación de los servicios debido a un diagnóstico equivocado e incompleto de las necesidades de la entidad y su entorno</t>
  </si>
  <si>
    <t>Posibilidad de pérdida reputacional en la imagen institucional debido a la inadecuada priorización de las tareas necesarias para planificar e implementar el componente de seguridad digital de la estrategia de gobierno digital</t>
  </si>
  <si>
    <t>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t>
  </si>
  <si>
    <t>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t>
  </si>
  <si>
    <t>Posibilidad de pérdida reputacional en la credibilidad institucional por la decisión generada erradamente en el acto administrativo para las zonas no focalizadas</t>
  </si>
  <si>
    <t>Posibilidad de pérdida reputacional en la credibilidad institucional por la decisión generada erradamente en el acto administrativo para las zonas focalizadas y formalización de la propiedad privada rural</t>
  </si>
  <si>
    <t>Posibilidad de pérdida reputacional en la credibilidad institucional por el incumpliendo de los términos para resolver un recurso</t>
  </si>
  <si>
    <t>Posibilidad de pérdida reputacional en la credibilidad institucional por falta de bases de datos unificadas y estandarizadas como única matriz de control y seguimiento a respuestas</t>
  </si>
  <si>
    <t>Posibilidad de Pérdida Reputacional por reporte de información imprecisa y variada debido a las diferentes archivos de datos para almacenamiento de la información y las distintas fuentes finales para el envío de la información</t>
  </si>
  <si>
    <t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t>
  </si>
  <si>
    <t>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t>
  </si>
  <si>
    <t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t>
  </si>
  <si>
    <t>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t>
  </si>
  <si>
    <t>Posibilidad de pérdida reputacional en la imagen de la entidad de manera interna o externa por falta de planeación del área misional en la entrega de información para validación</t>
  </si>
  <si>
    <t>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t>
  </si>
  <si>
    <t>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t>
  </si>
  <si>
    <t>Posibilidad de pérdida reputacional en la imagen institucional debido al reporte con insuficiencia en la información financiera de los saldos y movimientos al SIIF-Nación</t>
  </si>
  <si>
    <t>Posibilidad de pérdida reputacional en la imagen institucional debido a la afectación de la razonabilidad de los estados financieros</t>
  </si>
  <si>
    <t>Posibilidad de pérdida reputacional en la imagen institucional debido a la omisión de la tarea referente al reporte de ejecución presupuestal y físico de proyectos de inversión, del procedimiento SEYM-P-006 SEGUIMIENTO A LA EJECUCIÓN PRESUPUESTAL Y DE METAS</t>
  </si>
  <si>
    <t>Posibilidad de pérdida reputacional en la imagen institucional por el desconocimiento de cambios normativos, requisitos y/o lineamientos para el desarrollo de productos y/o salidas</t>
  </si>
  <si>
    <t>Posibilidad de pérdida reputacional en la imagen institucional por la inadecuada asignación de recursos físicos, humanos, técnicos, tecnológicos o financieros para el desarrollo del portafolio de productos y/o servicios y cumplimiento de los tiempos de entrega de los productos</t>
  </si>
  <si>
    <t>Posibilidad de pérdida reputacional en la credibilidad y confianza de las partes interesadas y organismos de control por falta de competencias y capacitaciones al personal de la entidad con respecto al trabajo en esta</t>
  </si>
  <si>
    <t>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t>
  </si>
  <si>
    <t>TIPO DE RIESGO</t>
  </si>
  <si>
    <t>DE CUMPLIMIENTO</t>
  </si>
  <si>
    <t>SATISFACCIÓN DEL CLIENTE</t>
  </si>
  <si>
    <t>TECNOLÓGICOS</t>
  </si>
  <si>
    <t>FINANCIEROS</t>
  </si>
  <si>
    <t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t>
  </si>
  <si>
    <t>La Oficina de Planeación informa a la dependencia responsable del documento a través de una comunicación por correo electrónico las observaciones encontradas y solicitando la actualización inmediata de este, creando una solicitud de elaboración o modificación del documento</t>
  </si>
  <si>
    <t>ASESOR DE GESTIÓN DEL CONOCIMIENTO / DIRECCIÓN GENERAL</t>
  </si>
  <si>
    <t>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t>
  </si>
  <si>
    <t>EQUIPO DE GESTIÓN DEL CONOCIMIENTO</t>
  </si>
  <si>
    <t>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t>
  </si>
  <si>
    <t>SUBDIRECCIÓN SISTEMAS INFORMACIÓN DE TIERRAS</t>
  </si>
  <si>
    <t>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t>
  </si>
  <si>
    <t>Subdirección Sistemas Información de Tierras Reformula la estrategia de TI de la Entidad a través del PETI actualizado  Realizando los ajustes necesarios a los proyectos que se identificaron con incumplimiento en el seguimiento</t>
  </si>
  <si>
    <t>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t>
  </si>
  <si>
    <t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t>
  </si>
  <si>
    <t xml:space="preserve">Subdirección Sistemas Información de Tierras Actualiza la estrategia de TI de la Entidad a través de la actualización del PETI Ajustando la Arquitectura objetivo (TO-BE) de los dominios que no cumplieron con las necesidades de la entidad </t>
  </si>
  <si>
    <t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t>
  </si>
  <si>
    <t>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t>
  </si>
  <si>
    <t>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t>
  </si>
  <si>
    <t>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t>
  </si>
  <si>
    <t xml:space="preserve">Secretaría General Realiza seguimiento a la gestión y respuestas a las PQRSD a través de correos electrónicos de seguimiento informando sobre el estado de gestión de las PQRSD a cada dependencia. </t>
  </si>
  <si>
    <t>Secretaría General Valida la ejecución del plan de atención de las PQRSD a través de reporte de ORFEO  donde se evidencia la implementación del plan de atención generado por las dependencias de las PQRSD rezagadas</t>
  </si>
  <si>
    <t>Secretaría General Solicita la elaboración de un plan de atención de las PQRSD pendientes de gestión a través de un correo electrónico  donde la dependencia genera una estrategia oportuna para la PQRSD rezagadas</t>
  </si>
  <si>
    <t>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t>
  </si>
  <si>
    <t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t>
  </si>
  <si>
    <t>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t>
  </si>
  <si>
    <t>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t>
  </si>
  <si>
    <t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t>
  </si>
  <si>
    <t>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t>
  </si>
  <si>
    <t>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t>
  </si>
  <si>
    <t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</si>
  <si>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t>
  </si>
  <si>
    <t>SUBDIRECCIÓN DE PROCESOS AGRARIOS Y GESTIÓN JURÍDICA</t>
  </si>
  <si>
    <t>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t>
  </si>
  <si>
    <t>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t>
  </si>
  <si>
    <t>SUBDIRECCIÓN DE SEGURIDAD JURÍDICA</t>
  </si>
  <si>
    <t>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t>
  </si>
  <si>
    <t>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t>
  </si>
  <si>
    <t>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t>
  </si>
  <si>
    <t>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t>
  </si>
  <si>
    <t>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t>
  </si>
  <si>
    <t>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t>
  </si>
  <si>
    <t>GESTOR DOCUMENTAL DE LA SUBDIRECCIÓN DE PROCESOS AGRARIOS Y GESTIÓN JURÍDICA</t>
  </si>
  <si>
    <t>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</si>
  <si>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GESTOR DOCUMENTAL DE LA SUBDIRECCIÓN DE SEGURIDAD JURÍDICA</t>
  </si>
  <si>
    <t>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t>
  </si>
  <si>
    <t>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t>
  </si>
  <si>
    <t>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t>
  </si>
  <si>
    <t>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t>
  </si>
  <si>
    <t>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t>
  </si>
  <si>
    <t>El equipo de Adquisiciones de predios y/o mejoras DAE verifica la oferta voluntaria de predio a través del diligenciamiento de la forma ACCTI-F-021 FORMA OFERTA VOLUNTARIA DE PREDIOS donde se revisa los requisitos para la oferta voluntaria de los propietarios hacia la ANT</t>
  </si>
  <si>
    <t>El equipo compra de predios verifica la documentación para solicitar visita técnica a través del diligenciamiento de la forma:
ACCTI-F-020 FORMA LISTA DE CHEQUEO donde se revisa el cumplimiento de todos los requisitos documentos aportados para la compra del predio y los relacionados a la comunidad que se va a beneficiar</t>
  </si>
  <si>
    <t>El equipo compra de predios requiere a través de oficio radicado en el sistema de gestión documental ORFEO remitido al propietario del predio, la solicitud de los documentos faltantes para la oferta voluntaria del predio</t>
  </si>
  <si>
    <t>El equipo Sistemas de Información DAE realiza seguimiento mensual a la cantidad de requerimientos allegados de comunidades étnicas a través de un reporte en Excel donde se estipula la cantidad de requerimientos de acuerdo a cada uno de los procedimientos a cargo de la DAE</t>
  </si>
  <si>
    <t>El equipo Sistemas de Información DAE actualiza la información que entregan los diferentes equipos de trabajo de la DAE a través de correo electrónico donde se reporta la información que se validó y debe modificar datos</t>
  </si>
  <si>
    <t>El equipo Sistemas de Información DAE registra los requerimientos realizados a las comunidades étnicas a través del Archivo Base de Datos DAE  para llevar un control al cumplimiento en los requisitos mínimos establecidos dentro los tiempo requeridos</t>
  </si>
  <si>
    <t>El equipo Sistemas de Información DAE reitera el requerimiento a la comunidad a través de ORFEO donde se recuerda el cumplimiento de requisitos para continuar el procedimiento requerido por la comunidad étnica</t>
  </si>
  <si>
    <t>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t>
  </si>
  <si>
    <t>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t>
  </si>
  <si>
    <t>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t>
  </si>
  <si>
    <t>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t>
  </si>
  <si>
    <t>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t>
  </si>
  <si>
    <t>El equipo Sistemas de Información DAE registra los requerimientos realizados a las comunidades y/o resguardos indígenas a través del Archivo Base de Datos DAE  para llevar un control al cumplimiento en los requisitos mínimos establecidos dentro los tiempo requeridos</t>
  </si>
  <si>
    <t>El equipo Sistemas de Información DAE reitera el requerimiento a la comunidad a través de ORFEO donde se recuerda el cumplimiento de requisitos para continuar el procedimiento requerido por la comunidad y/o resguardo indígena</t>
  </si>
  <si>
    <t>Subdirección de Administración de Tierras de la Nación corrige la información a través del inventario actualizado del Fondo de Tierras para la Reforma Rural Integral donde se modifica los datos por las diferencias detectadas en la conciliación realizada</t>
  </si>
  <si>
    <t>DIRECCIÓN GENERAL - GEOGRAFÍA - TOPOGRAFÍA Y CATASTRO</t>
  </si>
  <si>
    <t>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t>
  </si>
  <si>
    <t>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t>
  </si>
  <si>
    <t>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t>
  </si>
  <si>
    <t>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</si>
  <si>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</si>
  <si>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t>
  </si>
  <si>
    <t>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t>
  </si>
  <si>
    <t>Subdirección Sistemas Información de Tierras ejecuta pruebas a través del informe de ciclo de vida de desarrollo de software (etapa de pruebas) realizando los ciclos de pruebas correspondientes a los componentes del software para su posterior paso a producción</t>
  </si>
  <si>
    <t>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t>
  </si>
  <si>
    <t>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t>
  </si>
  <si>
    <t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t>
  </si>
  <si>
    <t xml:space="preserve">Subdirección Sistemas Información de Tierras Realiza el análisis del nivel de uso y apropiación del sistema  a través del acta de la reunión Por medio de mesas de trabajo en las que se puede identificar requerimientos o mejoras al módulo del SIT  </t>
  </si>
  <si>
    <t>SUBDIRECCIÓN DE TALENTO HUMANO</t>
  </si>
  <si>
    <t>Subdirección de Talento Humano Gestiona el soporte y mantenimiento del aplicativo Meta4 - SIGEP Nómina a través de Informe de supervisión que presenta los ajustes en el presupuesto, las notificaciones a los interesados con inconsistencias y correcciones a que haya lugar</t>
  </si>
  <si>
    <t>Oficina Jurídica verifica el documento que presenta novedad a través de la caracterización de la solicitud del concepto donde se valida el objeto, responsable y el tramite y encontrar las observaciones para su ajuste o actualización</t>
  </si>
  <si>
    <t>Oficina Jurídica consulta del estado procesal a través del seguimiento de la pagina web www.ramajudicial.gov.co  donde se valida en el modulo de consulta de procesos unificadas como esta la realidad procesal (actuaciones sobre el proceso) dentro de esto, el cumplimiento en términos</t>
  </si>
  <si>
    <t>Oficina Jurídica realiza la revocatoria a través de un acto administrativo donde es motivado y se expresa los argumentos del porque a la actuación administrativa</t>
  </si>
  <si>
    <t>SUPERVISOR DEL CONTRATO Y/O CONVENIO</t>
  </si>
  <si>
    <t>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t>
  </si>
  <si>
    <t>SUPERVISOR DEL CONTRATO</t>
  </si>
  <si>
    <t>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t>
  </si>
  <si>
    <t>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t>
  </si>
  <si>
    <t>EQUIPO DE GESTIÓN DOCUMENTAL DE LA SUBDIRECCIÓN ADMINISTRATIVA Y FINANCIERA</t>
  </si>
  <si>
    <t>SUBDIRECCIÓN ADMINISTRATIVA Y FINANCIERA (GESTIÓN AMBIENTAL)</t>
  </si>
  <si>
    <t>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t>
  </si>
  <si>
    <t>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t>
  </si>
  <si>
    <t>PERSONA ENCARGADA DE LA GESTIÓN AMBIENTAL</t>
  </si>
  <si>
    <t>SUBDIRECCIÓN ADMINISTRATIVA Y FINANCIERA (CONTABILIDAD)</t>
  </si>
  <si>
    <t>Subdirección Administrativa y Financiera (Contabilidad) verifica con el seguimiento a través de las cuentas presentadas por los contratistas en la plataforma de SIIF-Nación  la identificación de las deducciones que se aplican y sean las correctas tributariamente</t>
  </si>
  <si>
    <t xml:space="preserve">Subdirección Administrativa y Financiera (Contabilidad) actualiza las cuentas presentadas por los contratistas con observaciones a través del reporte de pago actualizado donde corrige las deducciones tributarias que se generan para la plataforma de SIIF-Nación </t>
  </si>
  <si>
    <t>PERSONA ENCARGADA DE CARTERA</t>
  </si>
  <si>
    <t>Persona encargada de Cartera realiza las conciliaciones a través de Actas de conciliación mensual donde se valida los saldos que existen en cartera</t>
  </si>
  <si>
    <t>Persona encargada de Cartera modifica la información reportada a Tesorería  a través de la forma GEFIN-F-009 FORMA DETALLADA DE INGRESOS donde se actualiza los datos con base los reportes con novedades</t>
  </si>
  <si>
    <t>PERSONA ENCARGADA DE PRESUPUESTO</t>
  </si>
  <si>
    <t>Persona encargada de Presupuesto corrige los datos a través del documento Reserva Presupuestal actualizado donde se asigna el nuevo presupuesto a la (s) dependencia (s) que presento observación (es) y se notifica por memorando en ORFEO</t>
  </si>
  <si>
    <t>PERSONA ENCARGADA DEL PRESUPUESTO</t>
  </si>
  <si>
    <t>Persona encargada del Presupuesto verifica el registro elaborado  a través del reporte que se genera SIIF-Nación con base a los documentos de la solicitud de registro</t>
  </si>
  <si>
    <t xml:space="preserve">Persona encargada del Presupuesto ajusta el registro presupuestal  a través de acto administrativo donde se actualiza el registro presupuestal al que debe estar asignado en el SIIF-Nación 
</t>
  </si>
  <si>
    <t>La Oficina de Planeación revisa la información de la dependencias a través de las presentaciones de avance donde se valida que se este ejecutando los planes para generar el informe de avance</t>
  </si>
  <si>
    <t>La Oficina de Planeación informa a la dependencia responsable del plan de acción y/o proyecto de inversión a través de una comunicación por correo electrónico las observaciones encontradas en el informe de avance</t>
  </si>
  <si>
    <t>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t>
  </si>
  <si>
    <t>La Oficina de Planeación revisa el avance de los planes de acción y proyectos de inversión a través del reporte de avance donde se valida que se este ejecutando los planes con base a la planeación aprobada y en caso contrario, emitir las observaciones que haya a lugar</t>
  </si>
  <si>
    <t>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t>
  </si>
  <si>
    <t>COMITÉ DE COORDINACIÓN DE CONTROL INTERNO - CICCI</t>
  </si>
  <si>
    <t xml:space="preserve">OFICINA DE CONTROL INTERNO </t>
  </si>
  <si>
    <t>Oficina de Control Interno  hace seguimiento al Programa/Plan de Auditoría  a través de la forma SEYM-F-005 FORMA PLAN DE AUDITORÍA donde se registra la gestión de las actividades que se desarrollan para el cumplimiento del Programa/ Plan de Auditoria en la vigencia</t>
  </si>
  <si>
    <t>Oficina de Control Interno  valida la ejecución del cronograma de monitoreo de los Planes de Mejoramiento a través del Informe de Seguimiento al Estado de los Planes de Mejoramiento Institucional donde revisa el estado de gestión a los planes de mejoramiento institucional</t>
  </si>
  <si>
    <t>Continuo</t>
  </si>
  <si>
    <t xml:space="preserve">Continua </t>
  </si>
  <si>
    <t>Aleatorio</t>
  </si>
  <si>
    <t>Actualización del procedimiento CONTROL DE INFORMACIÓN DOCUMENTADA INTI-P-001</t>
  </si>
  <si>
    <t>Procedimiento actualizado INTI-P-001</t>
  </si>
  <si>
    <t>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t>
  </si>
  <si>
    <t>GESTIÓN DEL CONOCIMIENTO / DIRECCIÓN GENERAL</t>
  </si>
  <si>
    <t xml:space="preserve">Formulario de autodiagnóstico MIPG diligenciado </t>
  </si>
  <si>
    <t>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t>
  </si>
  <si>
    <t>ENLACE ENCARGADO DE GESTIÓN DEL CONOCIMIENTO DE LAS DEPENDENCIAS DE LA ANT</t>
  </si>
  <si>
    <t>INTI-F-012-Forma-RECOLECCIÓN-DE-BUENAS-PRÁCTICAS-Y-LECCIONES-APRENDIDAS</t>
  </si>
  <si>
    <t>Realizar mesas de Seguimiento a la Implementación Proyectos PETI</t>
  </si>
  <si>
    <t>Informe de seguimiento periódico a la ejecución del PETI</t>
  </si>
  <si>
    <t>Actualización Modelo de Arquitectura de la ANT frente al marco de referencia del MINTIC</t>
  </si>
  <si>
    <t>Informe de actualización del modelo de arquitectura de TI</t>
  </si>
  <si>
    <t xml:space="preserve">Informe de Avance implementación  modelo de seguridad y privacidad de la Información </t>
  </si>
  <si>
    <t>Informe de avance MSPI</t>
  </si>
  <si>
    <t>Actualización del INTI P004 Gobierno TIC</t>
  </si>
  <si>
    <t>INTI P004 Gobierno TIC actualizado</t>
  </si>
  <si>
    <t>Validar el Plan de Ordenamiento Social de la Propiedad Rural POSPR Operativo con las subdirecciones de oferta previo a su aprobación y viabilización</t>
  </si>
  <si>
    <t>Correos de las áreas misionales con el plan validado</t>
  </si>
  <si>
    <t>Realizar el seguimiento a las PQRSD recibidas por la ANT de manera mensual.</t>
  </si>
  <si>
    <t>Matriz de seguimiento de PQRSD</t>
  </si>
  <si>
    <t>Revisión de calidad Actos Administrativos proyectados para dar visto bueno o rechazar solicitando ajustes</t>
  </si>
  <si>
    <t xml:space="preserve"> Matrices de calidad de las proyecciones de valoración</t>
  </si>
  <si>
    <t>Capacitaciones al equipo RESO de la SSIT</t>
  </si>
  <si>
    <t>Listas de asistencias a las capacitaciones</t>
  </si>
  <si>
    <t>Realizar mesas técnicas operativas de seguimiento la Formulación e Implementación de Planes</t>
  </si>
  <si>
    <t>Actas de las mesas técnicas con convenios y/o socios estratégicos</t>
  </si>
  <si>
    <t>Realizar reuniones de acercamiento institucional con las entidades con competencias en el temas de seguridad en los municipios programados</t>
  </si>
  <si>
    <t>Actas de reuniones o soportes de realización de estas</t>
  </si>
  <si>
    <t>Elaborar informes de Monitoreo y Seguimiento de acompañamiento a los socios a la Formulación e Implementación</t>
  </si>
  <si>
    <t>Informes elaborados de Monitoreo y Seguimiento de acompañamiento a los socios a la Formulación e Implementación.</t>
  </si>
  <si>
    <t xml:space="preserve">Realizar Reuniones de Comité Operativo </t>
  </si>
  <si>
    <t>Actas de reuniones realizadas.</t>
  </si>
  <si>
    <t>Actualizar y depurar el inventario de procesos agrarios en zonas no focalizadas</t>
  </si>
  <si>
    <t>Inventario de procesos agrarios en zonas no focalizadas actualizado.</t>
  </si>
  <si>
    <t>Actualizar y depurar el inventario de procesos agrarios en zonas focalizadas</t>
  </si>
  <si>
    <t>Inventario de procesos agrarios en zonas focalizadas actualizado.</t>
  </si>
  <si>
    <t>Verificación del estado de las solicitudes en ORFEO</t>
  </si>
  <si>
    <t>Base de datos reporte del estado de los radicados en ORFEO.</t>
  </si>
  <si>
    <t>Revisión, análisis y conformación de expedientes de procesos agrarios en zonas no focalizadas en ORFEO</t>
  </si>
  <si>
    <t>Base de datos con reporte de conformación de expedientes en ORFEO.</t>
  </si>
  <si>
    <t>Revisión, análisis y conformación de expedientes de procesos agrarios en zonas focalizadas en ORFEO</t>
  </si>
  <si>
    <t>Base de datos reporte de conformación de expedientes en ORFEO.</t>
  </si>
  <si>
    <t>DIRECCIÓN DE ASUNTOS ÉTNICOS</t>
  </si>
  <si>
    <t>La póliza con el respectivo soporte de pago de la misma.</t>
  </si>
  <si>
    <t>Actualizar el procedimiento   ACCTI  P-021,  de  tal manera que se identifiquen claramente las salidas y las entradas respectivamente</t>
  </si>
  <si>
    <t>Respuesta a la solicitud por correo electrónico de la información a los equipos de trabajo de la DAE</t>
  </si>
  <si>
    <t>Reuniones mensuales del grupo PQRSD del equipo de Sistemas de Información para conocer los avances e inconvenientes en los avances de cada petición</t>
  </si>
  <si>
    <t>Acta de reunión de seguimiento a los avances e inconvenientes</t>
  </si>
  <si>
    <t>Realizar capacitación a profesionales de Compra Directa sobre ACCTI-P-010 Procedimiento de Compra Directa de Predios con énfasis en las tareas críticas y de control señaladas en él</t>
  </si>
  <si>
    <t>Documento o soporte que evidencie la capacitación</t>
  </si>
  <si>
    <t>Actualizar la forma ACCTIF-020 Lista de chequeo</t>
  </si>
  <si>
    <t>ACCTI-F-020 Lista de Chequeo actualizada</t>
  </si>
  <si>
    <t xml:space="preserve">Socialización de los procedimientos e instructivos relacionados con Subsidios que se encuentren vigentes en el Sistema Integrado de Gestión dentro de la Subdirección de Acceso a Tierras en Zonas Focalizadas - SATZF </t>
  </si>
  <si>
    <t>Listado de asistencia de la socialización</t>
  </si>
  <si>
    <t>Socialización de los procedimientos ACCTI- P 020-Adjudicación Baldíos  en los municipios focalizados y ACCTI-P-003 Adjudicación de baldíos a persona natural (ley 160/94)</t>
  </si>
  <si>
    <t xml:space="preserve">Actualizar la ACCTI-F-097 - Matriz de Revocatoria Directa, que incluya criterios de control en las etapas del procedimiento de revocatoria para los predios no focalizados </t>
  </si>
  <si>
    <t xml:space="preserve">ACCTI-F-097 - Matriz de Revocatoria Directa actualizada para los predios no focalizados </t>
  </si>
  <si>
    <t xml:space="preserve">Actualizar la ACCTI-F-097 - Matriz de Revocatoria Directa, que incluya criterios de control en las etapas del procedimiento de revocatoria para los predios focalizados </t>
  </si>
  <si>
    <t xml:space="preserve">ACCTI-F-097 - Matriz de Revocatoria Directa actualizada para los predios focalizados </t>
  </si>
  <si>
    <t>Revisar y verificar la titularidad de derecho de dominio de los predios registrados en las cuarenta y cuatro (44) actas de transferencia del INCODER a la Agencia Nacional de Tierras.</t>
  </si>
  <si>
    <t>Conciliación donde se reviso las actas entregadas del INCODER a la ANT</t>
  </si>
  <si>
    <t>Capacitación en procedimientos GINFO-P-007 y GINFO-P-012 al Grupo de Dirección General Geografía, Topografía y Catastro</t>
  </si>
  <si>
    <t>Lista de asistencia capacitación</t>
  </si>
  <si>
    <t>Actualización de GINFO-I-014-ACLARACIÓN-DE-CABIDA-Y-LINDEROS-CASOS-PUNTUALES - Versión 2</t>
  </si>
  <si>
    <t>Forma actualizada GINFO-I-014-ACLARACIÓN-DE-CABIDA-Y-LINDEROS-CASOS-PUNTUALES</t>
  </si>
  <si>
    <t>Actualización de GINFO-F-002-Forma-INFORME-LEVANTAMIENTO-TOPOGRÁFICO - Versión 2</t>
  </si>
  <si>
    <t>Forma actualizada GINFO-F-002-Forma-INFORME-LEVANTAMIENTO-TOPOGRÁFICO</t>
  </si>
  <si>
    <t xml:space="preserve">Socializar Procedimiento Desarrollo de Software </t>
  </si>
  <si>
    <t xml:space="preserve">SUBDIRECCIÓN DE SISTEMAS DE INFORMACIÓN DE TIERRAS </t>
  </si>
  <si>
    <t>Listas de asistencias y presentaciones utilizadas</t>
  </si>
  <si>
    <t xml:space="preserve">Seguimiento y Control 
</t>
  </si>
  <si>
    <t>Informe del ciclo de vida en el desarrollo del software</t>
  </si>
  <si>
    <t xml:space="preserve">Realizar seguimiento a la ejecución de las diferentes etapas del proceso de desarrollo de software </t>
  </si>
  <si>
    <t>Informes de seguimiento DevOps (Sprint)</t>
  </si>
  <si>
    <t>Realizar mesas de trabajo para analizar procesos misionales VS Sistemas de Información</t>
  </si>
  <si>
    <t>Actas de trabajo del análisis de los procesos misionales</t>
  </si>
  <si>
    <t>Realizar seguimiento al presupuesto de gastos de personal.</t>
  </si>
  <si>
    <t>Matriz de Seguimiento Gastos de Personal</t>
  </si>
  <si>
    <t>Reuniones de seguimiento para la emisión de los conceptos con distinta interpretación por la Oficina Jurídica.</t>
  </si>
  <si>
    <t>Acta de seguimiento a las emisiones de conceptos</t>
  </si>
  <si>
    <t>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t>
  </si>
  <si>
    <t>Oficina Jurídica</t>
  </si>
  <si>
    <t>Planilla de reporte al sistema de gestión de información del Estado E- Kogui.</t>
  </si>
  <si>
    <t>Contar con el personal que se encuentre a cargo de realizar la revisión y unificación de criterios, vigilancia y defensa judicial de la ANT.</t>
  </si>
  <si>
    <t>Reuniones de seguimiento para la emisión de viabilidades por la Oficina Jurídica.</t>
  </si>
  <si>
    <t>Acta de seguimiento para la emisión de viabilidades</t>
  </si>
  <si>
    <t>Bases de datos (Liquidaciones) actualizada cuatrimestralmente</t>
  </si>
  <si>
    <t>Realizar capacitaciones a los supervisores de contratos</t>
  </si>
  <si>
    <t>Lista de asistencia de la capacitación</t>
  </si>
  <si>
    <t>Diseñar y aprobar los lineamientos para el manejo y control administrativo de los bienes de la Agencia (Procedimiento)</t>
  </si>
  <si>
    <t>Procedimiento aprobado para el proceso Administración de Bienes y Servicios ADMBS</t>
  </si>
  <si>
    <t>Celebrar contrato de adecuaciones y mantenimiento de las sedes</t>
  </si>
  <si>
    <t>Contrato suscrito</t>
  </si>
  <si>
    <t>Reporte de KLIC con las devoluciones de solicitudes</t>
  </si>
  <si>
    <t>Capacitar en el procedimiento de solicitud, autorización, legalización y pago de desplazamientos al interior</t>
  </si>
  <si>
    <t>Enviar alertas trimestrales informando los requisitos de solicitudes de comisión a los funcionarios y contratistas de la Entidad</t>
  </si>
  <si>
    <t>Banners enviados</t>
  </si>
  <si>
    <t>SUBDIRECCIÓN ADMINISTRATIVA Y FINANCIERA - EQUIPO DE GESTIÓN DOCUMENTAL</t>
  </si>
  <si>
    <t>FORMA ACTA DE para la revisión y búsqueda</t>
  </si>
  <si>
    <t>Adquirir el servicio de saneamiento ambiental del Sistema Integrado de Conservación</t>
  </si>
  <si>
    <t>Seguimiento a la ejecución del contrato de servicio de saneamiento ambiental del Sistema Integrado de Conservación</t>
  </si>
  <si>
    <t>Informe de seguimiento a la ejecución del contrato de servicio de saneamiento ambiental del Sistema Integrado de Conservación</t>
  </si>
  <si>
    <t>Realizar capacitaciones para fortalecer los conocimientos establecidos en el instructivo y dar claridad frente a las competencias y funciones asignadas a la Agencia y sus dependencias (Decreto 2363) y el Acuerdo 060 del 2001.</t>
  </si>
  <si>
    <t>Listados de asistencia</t>
  </si>
  <si>
    <t>Instructivo elaborado</t>
  </si>
  <si>
    <t xml:space="preserve">Realizar informe de seguimiento a la productividad y el margen de error del personal de correspondencia </t>
  </si>
  <si>
    <t>Informe de seguimiento a la productividad y el margen de error</t>
  </si>
  <si>
    <t>Informe de gestión a respuesta de solicitudes</t>
  </si>
  <si>
    <t xml:space="preserve">Realizar seguimiento a la generación de residuos peligrosos al interior de la entidad </t>
  </si>
  <si>
    <t>Realizar sensibilizaciones sobre el manejo de residuos peligrosos a los colaboradores de la ANT</t>
  </si>
  <si>
    <t>Listado de asistencia a capacitación (sensibilización)</t>
  </si>
  <si>
    <t>Formular y formalizar lineamientos internos ambientales para la contratación de bienes y servicios</t>
  </si>
  <si>
    <t>Publicación del lineamiento ambiental aprobado</t>
  </si>
  <si>
    <t>Realizar sensibilizaciones sobre los lineamientos internos ambientales a los colaboradores de la ANT</t>
  </si>
  <si>
    <t>Actualizar los programas ambientales para la Agencia</t>
  </si>
  <si>
    <t xml:space="preserve">Programa Ambiental actualizado </t>
  </si>
  <si>
    <t>Realizar sensibilizaciones sobre programas ambientales a los colaboradores de la ANT</t>
  </si>
  <si>
    <t>Realizar sensibilizaciones sobre el cumplimiento en la disposición final de residuos a los colaboradores de la ANT</t>
  </si>
  <si>
    <t>Realizar auditorias trimestrales a una muestra del uno (1%) por ciento de los pagos de contratos de prestación de servicios realizados en el periodo</t>
  </si>
  <si>
    <t>Informe de auditoría</t>
  </si>
  <si>
    <t>Realizar capacitaciones sobre el procedimiento de pagos y las listas de chequeo asociadas al procedimiento a los colaboradores de la ANT</t>
  </si>
  <si>
    <t>Elaborar informe mensual de retención en la fuente</t>
  </si>
  <si>
    <t>Informe mensual de retención en la fuente</t>
  </si>
  <si>
    <t>Realizar la socialización sobre la actualización tributaria enfocada en las personas encargadas de liquidar las cuentas</t>
  </si>
  <si>
    <t>Acta de socialización sobre la actualización tributaria</t>
  </si>
  <si>
    <t>Realizar la socialización del calendario tributario a los colaboradores de la Entidad</t>
  </si>
  <si>
    <t>Realizar memorando con las fechas de cierre establecidas para la oportuna entrega de la información, dirigido a las dependencias encargadas de proveerla y su respectivo seguimiento</t>
  </si>
  <si>
    <t>EQUIPO DE CONTABILIDAD
(SUBDIRECCIÓN ADMINISTRATIVA Y FINANCIERA)</t>
  </si>
  <si>
    <t>Banner publicado a través de la intranet de la Entidad</t>
  </si>
  <si>
    <t>Realizar solicitud del estado de los convenios ejecutados en la Entidad</t>
  </si>
  <si>
    <t>Memorando del estado de los convenios ejecutados en la Entidad</t>
  </si>
  <si>
    <t>Elaborar reporte de cartera con los saldos pendientes por pagar</t>
  </si>
  <si>
    <t>CARTERA
(SUBDIRECCIÓN ADMINISTRATIVA Y FINANCIERA)</t>
  </si>
  <si>
    <t>Reporte de cartera con los saldos pendientes por pagar</t>
  </si>
  <si>
    <t>Comunicar el estado de cuenta de la cartera a los usuarios</t>
  </si>
  <si>
    <t>EQUIPO DE PRESUPUESTO
(SUBDIRECCIÓN ADMINISTRATIVA Y FINANCIERA)</t>
  </si>
  <si>
    <t>Realizar mesa de trabajo para definición del presupuesto del anteproyecto</t>
  </si>
  <si>
    <t>Acta de mesa de trabajo para definición del presupuesto del anteproyecto</t>
  </si>
  <si>
    <t>Capacitaciones al personal de Presupuesto en el registro de los Registros Presupuestales</t>
  </si>
  <si>
    <t>Listado de asistencia de capacitación al personal de Presupuesto</t>
  </si>
  <si>
    <t>Realizar seguimiento oportuno a la información cargada mensualmente al Sistema  de Seguimiento a Proyectos de Inversión - SPI</t>
  </si>
  <si>
    <t>Soporte visual (pantallazo) del cargue mensual realizado</t>
  </si>
  <si>
    <t>Socialización en el procedimiento actualizado de Liberación y Control de productos no Conformes</t>
  </si>
  <si>
    <t>Realizar mesas de seguimiento  a la ejecución presupuestal, de plan de acción y plan anual de adquisiciones de bienes y servicios</t>
  </si>
  <si>
    <t>Actas de reunión de seguimiento elaboradas</t>
  </si>
  <si>
    <t>Formular el Plan Anual de Auditoría de la vigencia</t>
  </si>
  <si>
    <t>Plan Anual de Auditoría formulado</t>
  </si>
  <si>
    <t>Divulgar piezas informativas para fomentar la cultura de autocontrol</t>
  </si>
  <si>
    <t>Comunicar los resultados alcanzados frente a la eficacia y/o efectividad de los Planes de mejoramiento</t>
  </si>
  <si>
    <t>Memorando donde se comunica el Informe de resultados de la actividad ejecutada</t>
  </si>
  <si>
    <t>CONTROL DE LA INFORMACIÓN DOCUMENTADA</t>
  </si>
  <si>
    <t>GESTIÓN DEL CONOCIMIENTO</t>
  </si>
  <si>
    <t>ESTRATEGIA DE TIC</t>
  </si>
  <si>
    <t>ARQUITECTURA DE TI</t>
  </si>
  <si>
    <t>GOBIERNO DE TIC</t>
  </si>
  <si>
    <t>PROGRAMACIÓN DE MUNICIPIOS A INTERVENIR MEDIANTE EL MODELO DE OFERTA.</t>
  </si>
  <si>
    <t>GESTIONAR LAS PETICIONES QUEJAS, SUGERENCIAS, RECLAMOS, DENUNCIAS Y FELICITACIONES</t>
  </si>
  <si>
    <t>REGISTRO DE SUJETOS DE ORDENAMIENTO - RESO</t>
  </si>
  <si>
    <t>FORMULACIÓN DE PLANES DE ORDENAMIENTO SOCIAL DE LA PROPIEDAD RURAL – POSPR
IMPLEMENTACIÓN DE LOS PLANES DE ORDENAMIENTO SOCIAL DE LA PROPIEDAD RURAL - POSPR</t>
  </si>
  <si>
    <t>MONITOREO Y SEGUIMIENTO A LA FORMULACIÓN E IMPLEMENTACIÓN DE LOS PLANES DE ORDENAMIENTO SOCIAL DE LA PROPIEDAD RURAL</t>
  </si>
  <si>
    <t>DESLINDE DE TIERRAS.
CLARIFICACIÓN DE LA PROPIEDAD.
EXTINCIÓN DEL DERECHO DE DOMINIO.
RECUPERACIÓN DE BALDÍOS.
REVERSIÓN DE BALDÍOS ADJUDICADOS.
FORMALIZACIÓN DE PREDIOS PRIVADOS.</t>
  </si>
  <si>
    <t>ASIGNACIÓN DE SUBSIDIO INTEGRAL DE REFORMA AGRARIA  SIRA</t>
  </si>
  <si>
    <t>ADJUDICACIÓN DE BALDÍOS</t>
  </si>
  <si>
    <t>ADJUDICACIÓN DE BIENES FISCALES PATRIMONIALES
ASIGNACIÓN DE SUBSIDIO INTEGRAL DE REFORMA AGRARIA SIRA
ADQUISICIÓN DE PREDIOS</t>
  </si>
  <si>
    <t>ADMINISTRACIÓN DE BALDÍOS
ADMINISTRACIÓN DEL FONDO NACIONAL AGRARIO</t>
  </si>
  <si>
    <t>GENERACIÓN Y ANÁLISIS DE INFORMACIÓN GEOGRÁFICA Y TOPOGRÁFICA</t>
  </si>
  <si>
    <t xml:space="preserve">CONSTRUCCIÓN DE SOLUCIONES DE SOFTWARE 
PARA LA ANT </t>
  </si>
  <si>
    <t>CONSTRUCCIÓN DE SOLUCIONES DE SOFTWARE PARA LA ANT</t>
  </si>
  <si>
    <t>CONTROL INTERNO DISCIPLINARIO</t>
  </si>
  <si>
    <t xml:space="preserve">ASESORÍA JURÍDICA </t>
  </si>
  <si>
    <t>REPRESENTACIÓN JURÍDICA</t>
  </si>
  <si>
    <t>ESTUDIO DE ANÁLISIS DE RIESGOS Y CONTROL</t>
  </si>
  <si>
    <t>GESTIÓN CONTRACTUAL</t>
  </si>
  <si>
    <t>CONTROL DE INVENTARIO, PLANTA Y EQUIPOS
FALTANTE O PÉRDIDA DE INVENTARIOS
MANTENIMIENTO DE BIENES Y SERVICIOS</t>
  </si>
  <si>
    <t>ADMINISTRACIÓN DE BIENES Y SERVICIOS GENERALES PARA EL FUNCIONAMIENTO DE LA ENTIDAD
MANTENIMIENTO DE BIENES Y SERVICIOS</t>
  </si>
  <si>
    <t>GESTIÓN DE VIÁTICOS Y/O GASTOS DE VIAJE Y PERMANENCIA</t>
  </si>
  <si>
    <t xml:space="preserve">GESTIÓN DOCUMENTAL </t>
  </si>
  <si>
    <t>GESTIÓN AMBIENTAL</t>
  </si>
  <si>
    <t>GESTIÓN DE EGRESOS
GESTIÓN CONTABLE</t>
  </si>
  <si>
    <t>GESTIÓN CONTABLE</t>
  </si>
  <si>
    <t>GESTIÓN DE INGRESOS Y CARTERA
GESTIÓN CONTABLE</t>
  </si>
  <si>
    <t>DESAGREGACIÓN Y ADMINISTRACIÓN  DEL PRESUPUESTO</t>
  </si>
  <si>
    <t>SEGUIMIENTO Y EVALUACIÓN A LA EJECUCIÓN PRESUPUESTAL</t>
  </si>
  <si>
    <t xml:space="preserve">LIBERACIÓN DE PRODUCTOS Y SERVICIOS, Y CONTROL DE SALIDAS NO CONFORMES </t>
  </si>
  <si>
    <t>1. Implementación del ordenamiento social de la propiedad rural a nivel nacional. 
6. Fortalecimiento del proceso de desarrollo y gestión de la arquitectura empresarial institucional nacional 
7. Mejoramiento capacidad de gestión administrativa de la agencia nacional de tierras nacional</t>
  </si>
  <si>
    <t xml:space="preserve">1. Implementación del ordenamiento social de la propiedad rural a nivel nacional. </t>
  </si>
  <si>
    <t xml:space="preserve">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</si>
  <si>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2. Implementación del programa de formalización de tierras y fomento al desarrollo rural para comunidades indígenas a nivel nacional 
3. Implementación del programa de formalización de tierras y fomento al desarrollo rural para comunidades negras a nivel nacional </t>
  </si>
  <si>
    <t xml:space="preserve">3. Implementación del programa de formalización de tierras y fomento al desarrollo rural para comunidades negras a nivel nacional </t>
  </si>
  <si>
    <t xml:space="preserve">1. Implementación del ordenamiento social de la propiedad rural a nivel nacional </t>
  </si>
  <si>
    <t xml:space="preserve">2. Implementación del programa de formalización de tierras y fomento al desarrollo rural para comunidades indígenas a nivel nacional </t>
  </si>
  <si>
    <t xml:space="preserve">6. Fortalecimiento del proceso de desarrollo y gestión de la arquitectura empresarial institucional nacional </t>
  </si>
  <si>
    <t xml:space="preserve">4. Fortalecimiento gestión integral del fondo documental de la agencia nacional de tierras </t>
  </si>
  <si>
    <t xml:space="preserve">5. Adecuación y mejoramiento de la infraestructura física de la agencia nacional de tierras a nivel nacional </t>
  </si>
  <si>
    <t>CONSEJO DIRECTIVO DE LA AGENCIA NACIONAL DE TIERRAS</t>
  </si>
  <si>
    <t>EQUIPO COMPRA DE PREDIOS</t>
  </si>
  <si>
    <t>EQUIPO DE INICIATIVAS COMUNITARIAS DAE</t>
  </si>
  <si>
    <t>Los responsables del riesgo, deberán como primera línea de defensa reportar a la Oficina de Planeación la materialización del riesgo. De igual manera la Oficina de Planeación envía un recordatorio trimestral para la notificación de materialización del riesgo</t>
  </si>
  <si>
    <t>C 1.1</t>
  </si>
  <si>
    <t>C 1.2</t>
  </si>
  <si>
    <t>C 2.1</t>
  </si>
  <si>
    <t>C 2.2</t>
  </si>
  <si>
    <t>C 2.3</t>
  </si>
  <si>
    <t>C 3.1</t>
  </si>
  <si>
    <t>C 3.2</t>
  </si>
  <si>
    <t>C 4.1</t>
  </si>
  <si>
    <t>C 4.2</t>
  </si>
  <si>
    <t>C 5.1</t>
  </si>
  <si>
    <t>C 5.2</t>
  </si>
  <si>
    <t>C 6.1</t>
  </si>
  <si>
    <t>C 6.2</t>
  </si>
  <si>
    <t>C 6.3</t>
  </si>
  <si>
    <t>C 7.1</t>
  </si>
  <si>
    <t>C 7.2</t>
  </si>
  <si>
    <t>C 8.1</t>
  </si>
  <si>
    <t>C 8.2</t>
  </si>
  <si>
    <t>C 8.3</t>
  </si>
  <si>
    <t>C 9.1</t>
  </si>
  <si>
    <t>C 9.2</t>
  </si>
  <si>
    <t>C 10.1</t>
  </si>
  <si>
    <t>C 10.2</t>
  </si>
  <si>
    <t>C 11.1</t>
  </si>
  <si>
    <t>C 11.2</t>
  </si>
  <si>
    <t>C 12.1</t>
  </si>
  <si>
    <t>C 12.2</t>
  </si>
  <si>
    <t>C 13.1</t>
  </si>
  <si>
    <t>C 13.2</t>
  </si>
  <si>
    <t>C 13.3</t>
  </si>
  <si>
    <t>C 14.1</t>
  </si>
  <si>
    <t>C 14.2</t>
  </si>
  <si>
    <t>C 15.1</t>
  </si>
  <si>
    <t>C 15.2</t>
  </si>
  <si>
    <t>C 16.1</t>
  </si>
  <si>
    <t>C 16.2</t>
  </si>
  <si>
    <t>C 16.3</t>
  </si>
  <si>
    <t>C 17.1</t>
  </si>
  <si>
    <t>C 17.2</t>
  </si>
  <si>
    <t>C 18.1</t>
  </si>
  <si>
    <t>C 18.2</t>
  </si>
  <si>
    <t>C 19.1</t>
  </si>
  <si>
    <t>C 19.2</t>
  </si>
  <si>
    <t>C 19.3</t>
  </si>
  <si>
    <t>C 20.1</t>
  </si>
  <si>
    <t>C 20.2</t>
  </si>
  <si>
    <t>C 21.1</t>
  </si>
  <si>
    <t>C 21.2</t>
  </si>
  <si>
    <t>C 22.1</t>
  </si>
  <si>
    <t>C 22.2</t>
  </si>
  <si>
    <t>C 23.1</t>
  </si>
  <si>
    <t>C 23.2</t>
  </si>
  <si>
    <t>C 23.3</t>
  </si>
  <si>
    <t>C 23.4</t>
  </si>
  <si>
    <t>C 24.1</t>
  </si>
  <si>
    <t>C 24.2</t>
  </si>
  <si>
    <t>C 24.3</t>
  </si>
  <si>
    <t>C 25.1</t>
  </si>
  <si>
    <t>C 25.2</t>
  </si>
  <si>
    <t>C 25.3</t>
  </si>
  <si>
    <t>C 26.1</t>
  </si>
  <si>
    <t>C 26.2</t>
  </si>
  <si>
    <t>C 26.3</t>
  </si>
  <si>
    <t>C 27.1</t>
  </si>
  <si>
    <t>C 27.2</t>
  </si>
  <si>
    <t>C 28.1</t>
  </si>
  <si>
    <t>C 28.2</t>
  </si>
  <si>
    <t>C 29.1</t>
  </si>
  <si>
    <t>C 29.2</t>
  </si>
  <si>
    <t>C 29.3</t>
  </si>
  <si>
    <t>C 30.1</t>
  </si>
  <si>
    <t>C 30.2</t>
  </si>
  <si>
    <t>C 30.3</t>
  </si>
  <si>
    <t>C 30.4</t>
  </si>
  <si>
    <t>C 31.1</t>
  </si>
  <si>
    <t>C 31.2</t>
  </si>
  <si>
    <t>C 31.3</t>
  </si>
  <si>
    <t>C 32.1</t>
  </si>
  <si>
    <t>C 32.2</t>
  </si>
  <si>
    <t>C 32.3</t>
  </si>
  <si>
    <t>C 33.1</t>
  </si>
  <si>
    <t>C 33.2</t>
  </si>
  <si>
    <t>C 33.3</t>
  </si>
  <si>
    <t>C 34.1</t>
  </si>
  <si>
    <t>C 34.2</t>
  </si>
  <si>
    <t>C 35.1</t>
  </si>
  <si>
    <t>C 35.2</t>
  </si>
  <si>
    <t>C 36.1</t>
  </si>
  <si>
    <t>C 36.2</t>
  </si>
  <si>
    <t>C 37.1</t>
  </si>
  <si>
    <t>C 37.2</t>
  </si>
  <si>
    <t>C 38.1</t>
  </si>
  <si>
    <t>C 38.2</t>
  </si>
  <si>
    <t>C 39.1</t>
  </si>
  <si>
    <t>C 39.2</t>
  </si>
  <si>
    <t>C 39.3</t>
  </si>
  <si>
    <t>C 40.1</t>
  </si>
  <si>
    <t>C 40.2</t>
  </si>
  <si>
    <t>C 41.1</t>
  </si>
  <si>
    <t>C 41.2</t>
  </si>
  <si>
    <t>C 41.3</t>
  </si>
  <si>
    <t>C 42.1</t>
  </si>
  <si>
    <t>C 42.2</t>
  </si>
  <si>
    <t>C 42.3</t>
  </si>
  <si>
    <t>C 43.1</t>
  </si>
  <si>
    <t>C 43.2</t>
  </si>
  <si>
    <t>C 44.1</t>
  </si>
  <si>
    <t>C 44.2</t>
  </si>
  <si>
    <t>C 45.1</t>
  </si>
  <si>
    <t>C 45.2</t>
  </si>
  <si>
    <t>C 46.1</t>
  </si>
  <si>
    <t>C 46.2</t>
  </si>
  <si>
    <t>C 47.1</t>
  </si>
  <si>
    <t>C 47.2</t>
  </si>
  <si>
    <t>C 48.1</t>
  </si>
  <si>
    <t>C 48.2</t>
  </si>
  <si>
    <t>C 48.3</t>
  </si>
  <si>
    <t>C 49.1</t>
  </si>
  <si>
    <t>C 49.2</t>
  </si>
  <si>
    <t>C 50.1</t>
  </si>
  <si>
    <t>C 50.2</t>
  </si>
  <si>
    <t>C 50.3</t>
  </si>
  <si>
    <t>C 51.1</t>
  </si>
  <si>
    <t>C 51.2</t>
  </si>
  <si>
    <t>C 52.3</t>
  </si>
  <si>
    <t>C 52.4</t>
  </si>
  <si>
    <t>C 53.1</t>
  </si>
  <si>
    <t>C 53.2</t>
  </si>
  <si>
    <t>C 54.1</t>
  </si>
  <si>
    <t>C 54.2</t>
  </si>
  <si>
    <t>C 54.3</t>
  </si>
  <si>
    <t>C 55.1</t>
  </si>
  <si>
    <t>C 55.2</t>
  </si>
  <si>
    <t>C 55.3</t>
  </si>
  <si>
    <t>C 55.4</t>
  </si>
  <si>
    <t>C 56.1</t>
  </si>
  <si>
    <t>C 56.2</t>
  </si>
  <si>
    <t>C 56.3</t>
  </si>
  <si>
    <t>C 57.1</t>
  </si>
  <si>
    <t>C 57.2</t>
  </si>
  <si>
    <t>C 58.1</t>
  </si>
  <si>
    <t>C 58.2</t>
  </si>
  <si>
    <t>C 59.1</t>
  </si>
  <si>
    <t>C 59.2</t>
  </si>
  <si>
    <t>C 60.1</t>
  </si>
  <si>
    <t>C 60.2</t>
  </si>
  <si>
    <t>C 61.1</t>
  </si>
  <si>
    <t>C 62.1</t>
  </si>
  <si>
    <t>C 62.2</t>
  </si>
  <si>
    <t>C 63.1</t>
  </si>
  <si>
    <t>C 63.2</t>
  </si>
  <si>
    <t>C 64.1</t>
  </si>
  <si>
    <t>C 64.2</t>
  </si>
  <si>
    <t>C 64.3</t>
  </si>
  <si>
    <t>C 65.1</t>
  </si>
  <si>
    <t>C 65.2</t>
  </si>
  <si>
    <t>C 65.3</t>
  </si>
  <si>
    <t>C 66.1</t>
  </si>
  <si>
    <t>C 66.2</t>
  </si>
  <si>
    <t>C 67.1</t>
  </si>
  <si>
    <t>C 67.2</t>
  </si>
  <si>
    <t>C 67.3</t>
  </si>
  <si>
    <t>C 68.1</t>
  </si>
  <si>
    <t>C 68.2</t>
  </si>
  <si>
    <t>C 69.1</t>
  </si>
  <si>
    <t>C 69.2</t>
  </si>
  <si>
    <t>C 70.1</t>
  </si>
  <si>
    <t>C 70.2</t>
  </si>
  <si>
    <t>C 71.1</t>
  </si>
  <si>
    <t>C 71.2</t>
  </si>
  <si>
    <t>C 72.1</t>
  </si>
  <si>
    <t>C 72.2</t>
  </si>
  <si>
    <t>C 73.1</t>
  </si>
  <si>
    <t>C 73.2</t>
  </si>
  <si>
    <t>C 73.3</t>
  </si>
  <si>
    <t>C 73.4</t>
  </si>
  <si>
    <t>C 74.1</t>
  </si>
  <si>
    <t>C 74.2</t>
  </si>
  <si>
    <t>C 74.3</t>
  </si>
  <si>
    <t>R 1</t>
  </si>
  <si>
    <t>R 2</t>
  </si>
  <si>
    <t>R 3</t>
  </si>
  <si>
    <t>R 4</t>
  </si>
  <si>
    <t>R 5</t>
  </si>
  <si>
    <t>R 6</t>
  </si>
  <si>
    <t>R 7</t>
  </si>
  <si>
    <t>R 8</t>
  </si>
  <si>
    <t>R 9</t>
  </si>
  <si>
    <t>R 10</t>
  </si>
  <si>
    <t>R 11</t>
  </si>
  <si>
    <t>R 12</t>
  </si>
  <si>
    <t>R 13</t>
  </si>
  <si>
    <t>R 14</t>
  </si>
  <si>
    <t>R 15</t>
  </si>
  <si>
    <t>R 16</t>
  </si>
  <si>
    <t>R 17</t>
  </si>
  <si>
    <t>R 18</t>
  </si>
  <si>
    <t>R 19</t>
  </si>
  <si>
    <t>R 20</t>
  </si>
  <si>
    <t>R 21</t>
  </si>
  <si>
    <t>R 22</t>
  </si>
  <si>
    <t>R 23</t>
  </si>
  <si>
    <t>R 24</t>
  </si>
  <si>
    <t>R 25</t>
  </si>
  <si>
    <t>R 26</t>
  </si>
  <si>
    <t>R 27</t>
  </si>
  <si>
    <t>R 28</t>
  </si>
  <si>
    <t>R 29</t>
  </si>
  <si>
    <t>R 30</t>
  </si>
  <si>
    <t>R 31</t>
  </si>
  <si>
    <t>R 32</t>
  </si>
  <si>
    <t>R 33</t>
  </si>
  <si>
    <t>R 34</t>
  </si>
  <si>
    <t>R 35</t>
  </si>
  <si>
    <t>R 36</t>
  </si>
  <si>
    <t>R 37</t>
  </si>
  <si>
    <t>R 38</t>
  </si>
  <si>
    <t>R 39</t>
  </si>
  <si>
    <t>R 40</t>
  </si>
  <si>
    <t>R 41</t>
  </si>
  <si>
    <t>R 42</t>
  </si>
  <si>
    <t>R 43</t>
  </si>
  <si>
    <t>R 44</t>
  </si>
  <si>
    <t>R 45</t>
  </si>
  <si>
    <t>R 46</t>
  </si>
  <si>
    <t>R 47</t>
  </si>
  <si>
    <t>R 48</t>
  </si>
  <si>
    <t>R 49</t>
  </si>
  <si>
    <t>R 50</t>
  </si>
  <si>
    <t>R 51</t>
  </si>
  <si>
    <t>R 52</t>
  </si>
  <si>
    <t>R 53</t>
  </si>
  <si>
    <t>R 54</t>
  </si>
  <si>
    <t>R 55</t>
  </si>
  <si>
    <t>R 56</t>
  </si>
  <si>
    <t>R 57</t>
  </si>
  <si>
    <t>R 58</t>
  </si>
  <si>
    <t>R 59</t>
  </si>
  <si>
    <t>R 60</t>
  </si>
  <si>
    <t>R 61</t>
  </si>
  <si>
    <t>R 62</t>
  </si>
  <si>
    <t>R 63</t>
  </si>
  <si>
    <t>R 64</t>
  </si>
  <si>
    <t>R 65</t>
  </si>
  <si>
    <t>R 66</t>
  </si>
  <si>
    <t>R 67</t>
  </si>
  <si>
    <t>R 68</t>
  </si>
  <si>
    <t>R 69</t>
  </si>
  <si>
    <t>R 70</t>
  </si>
  <si>
    <t>R 71</t>
  </si>
  <si>
    <t>R 72</t>
  </si>
  <si>
    <t>R 73</t>
  </si>
  <si>
    <t>R 74</t>
  </si>
  <si>
    <t>P 1.1</t>
  </si>
  <si>
    <t>P 1.2</t>
  </si>
  <si>
    <t>P 2.1</t>
  </si>
  <si>
    <t>P 2.2</t>
  </si>
  <si>
    <t>P 2.3</t>
  </si>
  <si>
    <t>P 3.1</t>
  </si>
  <si>
    <t>P 3.2</t>
  </si>
  <si>
    <t>P 4.1</t>
  </si>
  <si>
    <t>P 4.2</t>
  </si>
  <si>
    <t>P 5.1</t>
  </si>
  <si>
    <t>P 5.2</t>
  </si>
  <si>
    <t>P 6.1</t>
  </si>
  <si>
    <t>P 6.2</t>
  </si>
  <si>
    <t>P 6.3</t>
  </si>
  <si>
    <t>P 7.1</t>
  </si>
  <si>
    <t>P 7.2</t>
  </si>
  <si>
    <t>P 8.1</t>
  </si>
  <si>
    <t>P 8.2</t>
  </si>
  <si>
    <t>P 8.3</t>
  </si>
  <si>
    <t>P 9.1</t>
  </si>
  <si>
    <t>P 9.2</t>
  </si>
  <si>
    <t>P 10.1</t>
  </si>
  <si>
    <t>P 10.2</t>
  </si>
  <si>
    <t>P 11.1</t>
  </si>
  <si>
    <t>P 11.2</t>
  </si>
  <si>
    <t>P 12.1</t>
  </si>
  <si>
    <t>P 12.2</t>
  </si>
  <si>
    <t>P 13.1</t>
  </si>
  <si>
    <t>P 13.2</t>
  </si>
  <si>
    <t>P 13.3</t>
  </si>
  <si>
    <t>P 14.1</t>
  </si>
  <si>
    <t>P 14.2</t>
  </si>
  <si>
    <t>P 15.1</t>
  </si>
  <si>
    <t>P 15.2</t>
  </si>
  <si>
    <t>P 16.1</t>
  </si>
  <si>
    <t>P 16.2</t>
  </si>
  <si>
    <t>P 16.3</t>
  </si>
  <si>
    <t>P 17.1</t>
  </si>
  <si>
    <t>P 17.2</t>
  </si>
  <si>
    <t>P 18.1</t>
  </si>
  <si>
    <t>P 18.2</t>
  </si>
  <si>
    <t>P 19.1</t>
  </si>
  <si>
    <t>P 19.2</t>
  </si>
  <si>
    <t>P 19.3</t>
  </si>
  <si>
    <t>P 20.1</t>
  </si>
  <si>
    <t>P 20.2</t>
  </si>
  <si>
    <t>P 21.1</t>
  </si>
  <si>
    <t>P 21.2</t>
  </si>
  <si>
    <t>P 22.1</t>
  </si>
  <si>
    <t>P 22.2</t>
  </si>
  <si>
    <t>P 23.1</t>
  </si>
  <si>
    <t>P 23.2</t>
  </si>
  <si>
    <t>P 23.3</t>
  </si>
  <si>
    <t>P 23.4</t>
  </si>
  <si>
    <t>P 24.1</t>
  </si>
  <si>
    <t>P 24.2</t>
  </si>
  <si>
    <t>P 24.3</t>
  </si>
  <si>
    <t>P 25.1</t>
  </si>
  <si>
    <t>P 25.2</t>
  </si>
  <si>
    <t>P 25.3</t>
  </si>
  <si>
    <t>P 26.1</t>
  </si>
  <si>
    <t>P 26.2</t>
  </si>
  <si>
    <t>P 26.3</t>
  </si>
  <si>
    <t>P 27.1</t>
  </si>
  <si>
    <t>P 27.2</t>
  </si>
  <si>
    <t>P 28.1</t>
  </si>
  <si>
    <t>P 28.2</t>
  </si>
  <si>
    <t>P 29.1</t>
  </si>
  <si>
    <t>P 29.2</t>
  </si>
  <si>
    <t>P 29.3</t>
  </si>
  <si>
    <t>P 30.1</t>
  </si>
  <si>
    <t>P 30.2</t>
  </si>
  <si>
    <t>P 30.3</t>
  </si>
  <si>
    <t>P 30.4</t>
  </si>
  <si>
    <t>P 31.1</t>
  </si>
  <si>
    <t>P 31.2</t>
  </si>
  <si>
    <t>P 31.3</t>
  </si>
  <si>
    <t>P 32.1</t>
  </si>
  <si>
    <t>P 32.2</t>
  </si>
  <si>
    <t>P 32.3</t>
  </si>
  <si>
    <t>P 33.1</t>
  </si>
  <si>
    <t>P 33.2</t>
  </si>
  <si>
    <t>P 33.3</t>
  </si>
  <si>
    <t>P 34.1</t>
  </si>
  <si>
    <t>P 34.2</t>
  </si>
  <si>
    <t>P 35.1</t>
  </si>
  <si>
    <t>P 35.2</t>
  </si>
  <si>
    <t>P 36.1</t>
  </si>
  <si>
    <t>P 36.2</t>
  </si>
  <si>
    <t>P 37.1</t>
  </si>
  <si>
    <t>P 37.2</t>
  </si>
  <si>
    <t>P 38.1</t>
  </si>
  <si>
    <t>P 38.2</t>
  </si>
  <si>
    <t>P 39.1</t>
  </si>
  <si>
    <t>P 39.2</t>
  </si>
  <si>
    <t>P 39.3</t>
  </si>
  <si>
    <t>P 40.1</t>
  </si>
  <si>
    <t>P 40.2</t>
  </si>
  <si>
    <t>P 41.1</t>
  </si>
  <si>
    <t>P 41.2</t>
  </si>
  <si>
    <t>P 41.3</t>
  </si>
  <si>
    <t>P 42.1</t>
  </si>
  <si>
    <t>P 42.2</t>
  </si>
  <si>
    <t>P 42.3</t>
  </si>
  <si>
    <t>P 43.1</t>
  </si>
  <si>
    <t>P 43.2</t>
  </si>
  <si>
    <t>P 44.1</t>
  </si>
  <si>
    <t>P 44.2</t>
  </si>
  <si>
    <t>P 45.1</t>
  </si>
  <si>
    <t>P 45.2</t>
  </si>
  <si>
    <t>P 46.1</t>
  </si>
  <si>
    <t>P 46.2</t>
  </si>
  <si>
    <t>P 47.1</t>
  </si>
  <si>
    <t>P 47.2</t>
  </si>
  <si>
    <t>P 48.1</t>
  </si>
  <si>
    <t>P 48.2</t>
  </si>
  <si>
    <t>P 48.3</t>
  </si>
  <si>
    <t>P 49.1</t>
  </si>
  <si>
    <t>P 49.2</t>
  </si>
  <si>
    <t>P 50.1</t>
  </si>
  <si>
    <t>P 50.2</t>
  </si>
  <si>
    <t>P 50.3</t>
  </si>
  <si>
    <t>P 51.1</t>
  </si>
  <si>
    <t>P 51.2</t>
  </si>
  <si>
    <t>P 52.3</t>
  </si>
  <si>
    <t>P 52.4</t>
  </si>
  <si>
    <t>P 53.1</t>
  </si>
  <si>
    <t>P 53.2</t>
  </si>
  <si>
    <t>P 54.1</t>
  </si>
  <si>
    <t>P 54.2</t>
  </si>
  <si>
    <t>P 54.3</t>
  </si>
  <si>
    <t>P 55.1</t>
  </si>
  <si>
    <t>P 55.2</t>
  </si>
  <si>
    <t>P 55.3</t>
  </si>
  <si>
    <t>P 55.4</t>
  </si>
  <si>
    <t>P 56.1</t>
  </si>
  <si>
    <t>P 56.2</t>
  </si>
  <si>
    <t>P 56.3</t>
  </si>
  <si>
    <t>P 57.1</t>
  </si>
  <si>
    <t>P 57.2</t>
  </si>
  <si>
    <t>P 58.1</t>
  </si>
  <si>
    <t>P 58.2</t>
  </si>
  <si>
    <t>P 59.1</t>
  </si>
  <si>
    <t>P 59.2</t>
  </si>
  <si>
    <t>P 60.1</t>
  </si>
  <si>
    <t>P 60.2</t>
  </si>
  <si>
    <t>P 61.1</t>
  </si>
  <si>
    <t>P 62.1</t>
  </si>
  <si>
    <t>P 62.2</t>
  </si>
  <si>
    <t>P 63.1</t>
  </si>
  <si>
    <t>P 63.2</t>
  </si>
  <si>
    <t>P 64.1</t>
  </si>
  <si>
    <t>P 64.2</t>
  </si>
  <si>
    <t>P 64.3</t>
  </si>
  <si>
    <t>P 65.1</t>
  </si>
  <si>
    <t>P 65.2</t>
  </si>
  <si>
    <t>P 65.3</t>
  </si>
  <si>
    <t>P 66.1</t>
  </si>
  <si>
    <t>P 66.2</t>
  </si>
  <si>
    <t>P 67.1</t>
  </si>
  <si>
    <t>P 67.2</t>
  </si>
  <si>
    <t>P 67.3</t>
  </si>
  <si>
    <t>P 68.1</t>
  </si>
  <si>
    <t>P 68.2</t>
  </si>
  <si>
    <t>P 69.1</t>
  </si>
  <si>
    <t>P 69.2</t>
  </si>
  <si>
    <t>P 70.1</t>
  </si>
  <si>
    <t>P 70.2</t>
  </si>
  <si>
    <t>P 71.1</t>
  </si>
  <si>
    <t>P 71.2</t>
  </si>
  <si>
    <t>P 72.1</t>
  </si>
  <si>
    <t>P 72.2</t>
  </si>
  <si>
    <t>P 73.1</t>
  </si>
  <si>
    <t>P 73.2</t>
  </si>
  <si>
    <t>P 73.3</t>
  </si>
  <si>
    <t>P 73.4</t>
  </si>
  <si>
    <t>P 74.1</t>
  </si>
  <si>
    <t>P 74.2</t>
  </si>
  <si>
    <t>P 74.3</t>
  </si>
  <si>
    <t>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t>
  </si>
  <si>
    <t>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t>
  </si>
  <si>
    <t>Posibilidad de afectación económica  presentando incrementos en los costos por la suspensión de la iniciativa cofinanciada debido a la falta de verificación de la capacidad operativa de los proveedores en la región</t>
  </si>
  <si>
    <t>Posibilidad de afectación económica  en los incrementos de los costos por el desarrollo del procedimiento y/o el cumplimiento a Fallos judiciales debido a falta de articulación entre los diversos actores que inciden en el procedimiento de compra directa de un predio y/o mejora</t>
  </si>
  <si>
    <t>Posibilidad de afectación económica en los costos de la ejecución de las actividades de la política de gobierno digital y arquitectura de TI  de la entidad por una ejecución inadecuada debido a inconsistencias presupuestales en la planeación de los proyectos PETI</t>
  </si>
  <si>
    <t>Posibilidad de afectación económica en los sobrecostos de la operación debido a las Inconsistencias de la información considerada para la programación de los municipios frente a la situación real del territorio</t>
  </si>
  <si>
    <t>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t>
  </si>
  <si>
    <t>Posibilidad de afectación económica en sobrecostos de operación debido a las situaciones de orden público sobrevinientes, que impidan desarrollar las actividades operativas en la formulación e implementación de POSPR en los municipios programados</t>
  </si>
  <si>
    <t>Posibilidad de afectación económica por multa y sanción del ente regulador debido al inadecuado seguimiento a la ejecución en las actividades desarrolladas por socios estratégicos y/u operadores de catastro en la formulación e implementación de POSPR</t>
  </si>
  <si>
    <t>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t>
  </si>
  <si>
    <t>Posibilidad de afectación económica en los costos que han sido definidos en los rubros presupuestales para los proyectos de desarrollo de software debido a la estimación errada para cada una de las etapas del ciclo de desarrollo de la solución</t>
  </si>
  <si>
    <t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t>
  </si>
  <si>
    <t>Posibilidad de afectación económica por errores en la liquidación de la nomina y presentando fallas en el pago debido al desconocimiento del reporte de novedades</t>
  </si>
  <si>
    <t>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t>
  </si>
  <si>
    <t>Posibilidad de afectación económica por costos en liquidación de contrato y pago de prestaciones de ley debido a demandas o reclamaciones judiciales por la constitución de dependencia, subordinación y horarios de la labor por parte del supervisor del contrato</t>
  </si>
  <si>
    <t>Posibilidad de afectación económica por generar incertidumbre en los estados financieros y/o posible apertura a procesos disciplinarios y/o sancionatorios debido falta de control y lineamientos en el manejo de los bienes de la Entidad</t>
  </si>
  <si>
    <r>
      <t xml:space="preserve">DESCRIPCIÓN DEL RIESGO
</t>
    </r>
    <r>
      <rPr>
        <sz val="12"/>
        <rFont val="Arial"/>
        <family val="2"/>
      </rPr>
      <t xml:space="preserve">
</t>
    </r>
    <r>
      <rPr>
        <sz val="10"/>
        <rFont val="Arial"/>
        <family val="2"/>
      </rPr>
      <t xml:space="preserve">Debe contener todos los detalles que sean necesarios y que sea fácil de entender tanto para el líder del proceso como para personas ajenas al proceso. Se propone una estructura que facilita su redacción y claridad que inicia con la frase </t>
    </r>
    <r>
      <rPr>
        <b/>
        <i/>
        <sz val="10"/>
        <rFont val="Arial"/>
        <family val="2"/>
      </rPr>
      <t>"POSIBILIDAD DE"</t>
    </r>
    <r>
      <rPr>
        <b/>
        <sz val="12"/>
        <rFont val="Arial"/>
        <family val="2"/>
      </rPr>
      <t xml:space="preserve"> y unir con conectores la redacción
</t>
    </r>
    <r>
      <rPr>
        <sz val="12"/>
        <rFont val="Arial"/>
        <family val="2"/>
      </rPr>
      <t>¿CÓMO SUCEDE EL IMPACTO?:  ¿qué consecuencia tiene?; Causa inmediata: circunstancia o situación más evidente sobre las cuales se presenta el riesgo, la misma no constituyen la causa principal o base para que se presente el riesgo.
¿PORQUÉ OCURRE? :Causa raíz: es la causa principal o básica, corresponde a las razón (es) por la cual se puede presentar el riesgo, es la base para la definición de los controles en la etapa de valoración del riesgo.</t>
    </r>
  </si>
  <si>
    <t xml:space="preserve">DESCRIPCIÓN DEL RIESGO
</t>
  </si>
  <si>
    <r>
      <rPr>
        <b/>
        <sz val="12"/>
        <rFont val="Arial"/>
        <family val="2"/>
      </rPr>
      <t xml:space="preserve">DISEÑO DE CONTROL
</t>
    </r>
    <r>
      <rPr>
        <b/>
        <sz val="12"/>
        <color theme="8"/>
        <rFont val="Arial"/>
        <family val="2"/>
      </rPr>
      <t xml:space="preserve">
</t>
    </r>
    <r>
      <rPr>
        <sz val="12"/>
        <rFont val="Arial"/>
        <family val="2"/>
      </rPr>
      <t xml:space="preserve">1. El responsable del riesgo puede diseñar un control (Preventivo, Detectivo o Correctivo) para mitigar la materialización del riesgo, si la valoración del Riesgo Inherente presenta como tratamiento ACEPTAR
2. Se propone al responsable del riesgo, </t>
    </r>
    <r>
      <rPr>
        <b/>
        <sz val="12"/>
        <rFont val="Arial"/>
        <family val="2"/>
      </rPr>
      <t>diseñar como mínimo un control Preventivo o Detectivo y un control Correctivo</t>
    </r>
    <r>
      <rPr>
        <sz val="12"/>
        <rFont val="Arial"/>
        <family val="2"/>
      </rPr>
      <t xml:space="preserve">, para reducir de manera más efectiva la probabilidad e impacto  del riesgo
</t>
    </r>
    <r>
      <rPr>
        <sz val="12"/>
        <color rgb="FF0070C0"/>
        <rFont val="Arial"/>
        <family val="2"/>
      </rPr>
      <t xml:space="preserve">3. </t>
    </r>
    <r>
      <rPr>
        <sz val="12"/>
        <rFont val="Arial"/>
        <family val="2"/>
      </rPr>
      <t>Cada riesgo puede contener hasta tres (3) controles, basándose en el trabajo histórico de diseño de controles</t>
    </r>
    <r>
      <rPr>
        <sz val="12"/>
        <color rgb="FFC00000"/>
        <rFont val="Arial"/>
        <family val="2"/>
      </rPr>
      <t xml:space="preserve">
</t>
    </r>
  </si>
  <si>
    <t>VALORACIÓN DEL DISEÑO DEL CONTROL
Atributos de Eficiencia y Atributos de información</t>
  </si>
  <si>
    <r>
      <rPr>
        <b/>
        <sz val="12"/>
        <rFont val="Arial"/>
        <family val="2"/>
      </rPr>
      <t xml:space="preserve">ANÁLISIS DEL RIESGO INHERENTE
</t>
    </r>
    <r>
      <rPr>
        <sz val="12"/>
        <rFont val="Arial"/>
        <family val="2"/>
      </rPr>
      <t xml:space="preserve">Valoración que realiza el responsable del riesgo, señalando:
1. Frecuencia con la cual se realiza la acción por año
2. Señalando el criterio de impacto
     Si el impacto identificado para el riesgo es </t>
    </r>
    <r>
      <rPr>
        <b/>
        <sz val="12"/>
        <rFont val="Arial"/>
        <family val="2"/>
      </rPr>
      <t>"Afectación económica"</t>
    </r>
    <r>
      <rPr>
        <sz val="12"/>
        <rFont val="Arial"/>
        <family val="2"/>
      </rPr>
      <t xml:space="preserve">, debe señalar en valores económicos
     Si el impacto identificado para el riesgo es </t>
    </r>
    <r>
      <rPr>
        <b/>
        <sz val="12"/>
        <rFont val="Arial"/>
        <family val="2"/>
      </rPr>
      <t>"Reputacional"</t>
    </r>
    <r>
      <rPr>
        <sz val="12"/>
        <rFont val="Arial"/>
        <family val="2"/>
      </rPr>
      <t>, debe señalan en valores cualitativos</t>
    </r>
    <r>
      <rPr>
        <b/>
        <sz val="12"/>
        <rFont val="Arial"/>
        <family val="2"/>
      </rPr>
      <t xml:space="preserve">
</t>
    </r>
    <r>
      <rPr>
        <b/>
        <sz val="12"/>
        <color rgb="FFC00000"/>
        <rFont val="Arial"/>
        <family val="2"/>
      </rPr>
      <t xml:space="preserve">
</t>
    </r>
    <r>
      <rPr>
        <sz val="12"/>
        <rFont val="Arial"/>
        <family val="2"/>
      </rPr>
      <t xml:space="preserve">Cuando en la columna N </t>
    </r>
    <r>
      <rPr>
        <b/>
        <sz val="12"/>
        <rFont val="Arial"/>
        <family val="2"/>
      </rPr>
      <t>OPCIÓN DE MANEJO</t>
    </r>
    <r>
      <rPr>
        <sz val="12"/>
        <rFont val="Arial"/>
        <family val="2"/>
      </rPr>
      <t xml:space="preserve"> (tratamiento), aparezca el termino - </t>
    </r>
    <r>
      <rPr>
        <b/>
        <sz val="12"/>
        <rFont val="Arial"/>
        <family val="2"/>
      </rPr>
      <t>ACEPTAR</t>
    </r>
    <r>
      <rPr>
        <sz val="12"/>
        <rFont val="Arial"/>
        <family val="2"/>
      </rPr>
      <t xml:space="preserve"> -, el responsable del riesgo tiene la </t>
    </r>
    <r>
      <rPr>
        <b/>
        <sz val="12"/>
        <rFont val="Arial"/>
        <family val="2"/>
      </rPr>
      <t>OPCIÓN</t>
    </r>
    <r>
      <rPr>
        <sz val="12"/>
        <rFont val="Arial"/>
        <family val="2"/>
      </rPr>
      <t xml:space="preserve"> de crear control para fortalecer el proceso y mitigar de forma más adecuada la materialización del riesgo</t>
    </r>
  </si>
  <si>
    <t>Inicia con el análisis de la ruta jurídica y termina con la decisión final del expediente</t>
  </si>
  <si>
    <t>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t>
  </si>
  <si>
    <t xml:space="preserve">Inicia con la planeación, selección y vinculación del personal idóneo, competente y con las habilidades requeridas; y termina con el retiro del servidor público </t>
  </si>
  <si>
    <t xml:space="preserve">Desde la recepción de los bienes y servicios, hasta la disposición final de los bienes y el recibido a satisfacción de los servicios
</t>
  </si>
  <si>
    <t>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t>
  </si>
  <si>
    <t>Establecer lineamientos para la comunicación y coordinación intra e interinstitucional, que proporcione a los grupos de interés información veraz, objetiva y oportuna de la misión, s y gestión de la Agencia Nacional de Tierras</t>
  </si>
  <si>
    <t>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t>
  </si>
  <si>
    <t>DEL PROCESO</t>
  </si>
  <si>
    <t>Posibilidad de pérdida reputacional en la imagen institucional en los grupo de interés por que los canales de comunicación no son efectivos y su es limitado</t>
  </si>
  <si>
    <t>Desde la asesoría jurídica al Director y demás dependencias, hasta las actuaciones judiciales tendientes a la debida defensa de los intereses de la entidad</t>
  </si>
  <si>
    <t xml:space="preserve">Desde la verificación de los documentos de liquidación, hasta la liquidación del contrato </t>
  </si>
  <si>
    <t>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</si>
  <si>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</si>
  <si>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t>
  </si>
  <si>
    <t>Asesorar y dar soporte jurídico a las diferentes dependencias, a través de la emisión de conceptos y demás soportes legales que sean necesarios, así como realizar todas las actuaciones tendientes a la debida defensa de los intereses de la entidad</t>
  </si>
  <si>
    <t>Adelantar la adquisición de bienes y/o servicios de la Agencia a través de los mecanismos definidos para la selección, elaboración, celebración, formalización, ejecución, terminación y/o liquidación de los contratos</t>
  </si>
  <si>
    <t>Gestionar la Administración y mantenimiento de bienes y servicios necesarios para la ejecución de los procesos de la
entidad</t>
  </si>
  <si>
    <t>Número de eventos
Evento= es un riesgo materializado</t>
  </si>
  <si>
    <t>Frecuencia del Riesgo
Número de veces que se realiza la acción</t>
  </si>
  <si>
    <t>Frecuencia</t>
  </si>
  <si>
    <t>Criterios de impacto</t>
  </si>
  <si>
    <t>Zona de Riesgo Inherente</t>
  </si>
  <si>
    <t>OPCIÓN DE MANEJO</t>
  </si>
  <si>
    <t>RESPONSABLE DE LA ACTIVIDAD DE CONTROL</t>
  </si>
  <si>
    <t xml:space="preserve">Tipo de Control </t>
  </si>
  <si>
    <t>Afectación</t>
  </si>
  <si>
    <t>Implementación</t>
  </si>
  <si>
    <t>Documentación</t>
  </si>
  <si>
    <t>Evidencia</t>
  </si>
  <si>
    <t>Probabilidad Residual</t>
  </si>
  <si>
    <t>Impacto Residual</t>
  </si>
  <si>
    <t>Zona de Riesgo Final</t>
  </si>
  <si>
    <t>Desempeño del Control</t>
  </si>
  <si>
    <t>Revisión del Control</t>
  </si>
  <si>
    <t>Tomar decisiones incorrectas en los procesos agrarios y la formalización de la propiedad privada rural (zonas no focalizadas)</t>
  </si>
  <si>
    <t>Tomar decisiones incorrectas en los procesos agrarios y la formalización de la propiedad privada rural (zonas focalizadas)</t>
  </si>
  <si>
    <t>CRITERIOS PARA LA METODOLOGÍA DE ADMINISTRACIÓN DE RIESGOS DE GESTIÓN EN LA AGENCIA NACIONAL DE TIERRAS</t>
  </si>
  <si>
    <t>La versión completa de la POLÍTICA DE ADMINISTRACIÓN DEL RIESGO puede ser consulta en la siguiente URL:</t>
  </si>
  <si>
    <r>
      <rPr>
        <b/>
        <sz val="12"/>
        <rFont val="Arial"/>
        <family val="2"/>
      </rPr>
      <t>Línea Estratégica</t>
    </r>
    <r>
      <rPr>
        <sz val="12"/>
        <rFont val="Arial"/>
        <family val="2"/>
      </rPr>
      <t xml:space="preserve">: define el marco general para la Administración del riesgo, controla y supervisa su cumplimiento. Está a cargo de la Dirección General, del Comité de Coordinación del Sistema de Control Interno y del Comité Institucional de Gestión y Desempeño, como se describe a continuación:
Dirección General: Aprobar la Política de Riesgos de la Entidad y sus modificaciones en el marco de las sesiones del Comité Institucional de Coordinación de Control Interno. Dirigir el Sistema de Control Interno de la Agencia y apoyar el desarrollo y sostenimiento del Sistema Integrado de Gestión Institucional. 
Comité Institucional de Coordinación de Control Interno: Someter a aprobación del representante legal la política de Administración del Riesgo y hacer seguimiento, en especial a la prevención y detección de fraude y mala conducta; en el marco de la evaluación y fortalecimiento del Sistema de Control Interno.
Comité Institucional de Gestión y Desempeño: Aprobar, hacer seguimiento y asegurar la implementación y operación del Modelo Estándar de Control Interno – MECI; en el marco de la administración del Modelo Integrado de Planeación y Gestión – MIPG.
</t>
    </r>
    <r>
      <rPr>
        <b/>
        <sz val="12"/>
        <rFont val="Arial"/>
        <family val="2"/>
      </rPr>
      <t>Primera línea de defensa</t>
    </r>
    <r>
      <rPr>
        <sz val="12"/>
        <rFont val="Arial"/>
        <family val="2"/>
      </rPr>
      <t xml:space="preserve">: realiza el control y administración del riesgo mediante su identificación, análisis, valoración, monitoreo e implementación de acciones de mejora. Está a cargo de los jefes de oficinas, directores técnicos, subdirectores y líderes de los equipos, procesos, programas y proyectos de la entidad. 
Dependencias y equipos de trabajo: en los niveles central y territorial (UGT), los funcionarios, contratistas y otros colaboradores son responsables de sus actividades cumpliendo a cabalidad lo establecido en los procedimientos documentados, así como de monitorear, detectar y reportar oportunamente la materialización de sus riesgos.
Adicionalmente, los jefes de oficinas, directores técnicos, subdirectores y líderes de los equipos, son responsables de orientar y supervisar la adecuada ejecución de las actividades de control, el desarrollo e implementación de políticas y procedimientos internos, a cargo de sus equipos de trabajo, así mismo asegurar que sean compatibles con las metas y objetivos de la entidad y promover las acciones de mejoramiento correspondientes.
</t>
    </r>
    <r>
      <rPr>
        <b/>
        <sz val="12"/>
        <rFont val="Arial"/>
        <family val="2"/>
      </rPr>
      <t>Segunda línea de defensa</t>
    </r>
    <r>
      <rPr>
        <sz val="12"/>
        <rFont val="Arial"/>
        <family val="2"/>
      </rPr>
      <t xml:space="preserve">: asegura que los controles y los procesos de gestión de riesgos implementados por la primera línea de defensa estén diseñados apropiadamente y funcionen como se pretende. Está a cargo de los servidores que tienen responsabilidades directas en la administración del riesgo, como el jefe de la Oficina de Planeación, el jefe de la Oficina del Inspector de la Gestión de Tierras, el Subdirector de Sistemas de Información de Tierras, los líderes de planes transversales, los coordinadores de otros sistemas de gestión de la entidad, Comités de contratación, entre otros. 
Oficina de Planeación: Elaborar la propuesta de la política, establecer el procedimiento y los instrumentos para la Administración del riesgo; coordinar su implementación e informa al menos una vez al año a la Línea estratégica sobre los principales riesgos de la Entidad y los planes de tratamiento adoptados. 
Oficina Inspector de la Gestión de Tierras: Monitorear el cumplimiento de la estrategia definida para la gestión del riesgo de corrupción, proponer mecanismos de mejora; informa a la Presidencia de la República y a la Dirección General sobre el cumplimiento de la política y del procedimiento de gestión de riesgos y oportunidades enfocado al plan anticorrupción y de atención al ciudadano.
Subdirección de Sistemas de Información de Tierras: Monitorear el cumplimiento de los planes y procedimientos definidos para la administración de los riesgos de seguridad de la información, como trabajo preliminar e insumo para la formulación de los Planes Institucionales Transversales:
 	Plan Estratégico de Tecnologías de la Información y las Comunicaciones PETI
 	Plan de Tratamiento de Riesgos de Seguridad y Privacidad de la Información
 	Plan de Seguridad y Privacidad de la Información
</t>
    </r>
    <r>
      <rPr>
        <b/>
        <sz val="12"/>
        <rFont val="Arial"/>
        <family val="2"/>
      </rPr>
      <t>Tercera línea de defensa</t>
    </r>
    <r>
      <rPr>
        <sz val="12"/>
        <rFont val="Arial"/>
        <family val="2"/>
      </rPr>
      <t xml:space="preserve">: proporciona el aseguramiento de los riesgos basado en la auditoría interna, y su alcance de independencia es más amplio porque sus reportes se dirigen a la Dirección de la ANT y Organismos de Control del Estado.
Oficina de Control Interno: ejerciendo un rol de tercera línea de defensa, la Oficina de Control Interno, con independencia verifica y evalúa la funcionalidad, operatividad, alcance y aplicación del modelo de gestión de riesgos. </t>
    </r>
  </si>
  <si>
    <t>Tratamiento de riesgos</t>
  </si>
  <si>
    <r>
      <rPr>
        <b/>
        <sz val="12"/>
        <rFont val="Arial"/>
        <family val="2"/>
      </rPr>
      <t>TIPO DE RIESGO</t>
    </r>
    <r>
      <rPr>
        <b/>
        <sz val="10"/>
        <rFont val="Arial"/>
        <family val="2"/>
      </rPr>
      <t xml:space="preserve">
Se escoge el tipo de riesgo determinado con la metodología anterior, en caso de ser un nuevo riesgo, escoger el tipo con base a las descripciones presentadas a continuación:
Estratégicos: </t>
    </r>
    <r>
      <rPr>
        <sz val="10"/>
        <rFont val="Arial"/>
        <family val="2"/>
      </rPr>
      <t xml:space="preserve">Posibilidad de ocurrencia de eventos que afecten los objetivos estratégicos de la organización pública y por tanto impactan toda la entidad
</t>
    </r>
    <r>
      <rPr>
        <b/>
        <sz val="10"/>
        <rFont val="Arial"/>
        <family val="2"/>
      </rPr>
      <t xml:space="preserve">
Gerenciales: </t>
    </r>
    <r>
      <rPr>
        <sz val="10"/>
        <rFont val="Arial"/>
        <family val="2"/>
      </rPr>
      <t xml:space="preserve">Posibilidad de ocurrencia de eventos que afecten los procesos gerenciales y/o la alta dirección
</t>
    </r>
    <r>
      <rPr>
        <b/>
        <sz val="10"/>
        <rFont val="Arial"/>
        <family val="2"/>
      </rPr>
      <t xml:space="preserve">
Operativos: </t>
    </r>
    <r>
      <rPr>
        <sz val="10"/>
        <rFont val="Arial"/>
        <family val="2"/>
      </rPr>
      <t xml:space="preserve">Posibilidad de ocurrencia de eventos que afecten los procesos misionales de la entidad
</t>
    </r>
    <r>
      <rPr>
        <b/>
        <sz val="10"/>
        <rFont val="Arial"/>
        <family val="2"/>
      </rPr>
      <t xml:space="preserve">
Financieros: </t>
    </r>
    <r>
      <rPr>
        <sz val="10"/>
        <rFont val="Arial"/>
        <family val="2"/>
      </rPr>
      <t>Posibilidad de ocurrencia de eventos que afecten los estados financieros y todas aquellas áreas involucradas con el proceso financiero como presupuesto, tesorería, contabilidad, cartera, central de cuentas, costos, etc.</t>
    </r>
    <r>
      <rPr>
        <b/>
        <sz val="10"/>
        <rFont val="Arial"/>
        <family val="2"/>
      </rPr>
      <t xml:space="preserve">
Tecnológicos: </t>
    </r>
    <r>
      <rPr>
        <sz val="10"/>
        <rFont val="Arial"/>
        <family val="2"/>
      </rPr>
      <t xml:space="preserve">Posibilidad de ocurrencia de eventos que afecten la totalidad o parte de la infraestructura tecnológica (hardware, software, redes, etc.) de una entidad.
</t>
    </r>
    <r>
      <rPr>
        <b/>
        <sz val="10"/>
        <rFont val="Arial"/>
        <family val="2"/>
      </rPr>
      <t xml:space="preserve">
De Cumplimiento: </t>
    </r>
    <r>
      <rPr>
        <sz val="10"/>
        <rFont val="Arial"/>
        <family val="2"/>
      </rPr>
      <t>Posibilidad de ocurrencia de eventos que afecten la situación jurídica o contractual de la organización debido a su incumplimiento o desacato a la normatividad legal y las obligaciones contractuales</t>
    </r>
    <r>
      <rPr>
        <b/>
        <sz val="10"/>
        <rFont val="Arial"/>
        <family val="2"/>
      </rPr>
      <t xml:space="preserve">
De imagen: </t>
    </r>
    <r>
      <rPr>
        <sz val="10"/>
        <rFont val="Arial"/>
        <family val="2"/>
      </rPr>
      <t xml:space="preserve">Posibilidad de ocurrencia de un evento que afecte la imagen, buen nombre o reputación de una organización ante sus clientes y partes interesadas
</t>
    </r>
    <r>
      <rPr>
        <b/>
        <sz val="10"/>
        <rFont val="Arial"/>
        <family val="2"/>
      </rPr>
      <t xml:space="preserve">
Satisfacción del cliente:</t>
    </r>
    <r>
      <rPr>
        <sz val="10"/>
        <rFont val="Arial"/>
        <family val="2"/>
      </rPr>
      <t xml:space="preserve"> Posibilidad de ocurrencia de un servicio o producto afecte la integridad, bienestar o seguridad de un cliente o usuario </t>
    </r>
  </si>
  <si>
    <r>
      <t xml:space="preserve">PLAN DE ACCIÓN
</t>
    </r>
    <r>
      <rPr>
        <sz val="12"/>
        <rFont val="Arial"/>
        <family val="2"/>
      </rPr>
      <t xml:space="preserve">
</t>
    </r>
    <r>
      <rPr>
        <sz val="10"/>
        <rFont val="Arial"/>
        <family val="2"/>
      </rPr>
      <t>Se relaciona el riesgo con el Plan o Planes de Acción del año vigente</t>
    </r>
    <r>
      <rPr>
        <b/>
        <sz val="10"/>
        <rFont val="Arial"/>
        <family val="2"/>
      </rPr>
      <t xml:space="preserve"> que tenga incidencia:</t>
    </r>
    <r>
      <rPr>
        <sz val="10"/>
        <rFont val="Arial"/>
        <family val="2"/>
      </rPr>
      <t xml:space="preserve">
1. Implementación del ordenamiento social de la propiedad rural a nivel nacional. 
2. Implementación del programa de formalización de tierras y fomento al desarrollo rural para comunidades indígenas a nivel nacional 
3. Implementación del programa de formalización de tierras y fomento al desarrollo rural para comunidades negras a nivel nacional 
4. Fortalecimiento gestión integral del fondo documental de la agencia nacional de tierras 
5. Adecuación y mejoramiento de la infraestructura física de la agencia nacional de tierras a nivel nacional 
6. Fortalecimiento del proceso de desarrollo y gestión de la arquitectura empresarial institucional nacional 
7. Mejoramiento capacidad de gestión administrativa de la agencia nacional de tierras nacional</t>
    </r>
  </si>
  <si>
    <t>Incumplimiento  de adquisición de predios en el marco de Políticas del Gobierno</t>
  </si>
  <si>
    <t>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t>
  </si>
  <si>
    <t>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</si>
  <si>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t>
  </si>
  <si>
    <t>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t>
  </si>
  <si>
    <t>ADMINISTRACIÓN DE TIERRAS</t>
  </si>
  <si>
    <t>Posibilidad de pérdida reputacional en la imagen institucional debido  a falta de ejecución de las actividades y de recursos para el Plan Estratégico de Talento Humano</t>
  </si>
  <si>
    <t>Posibilidad de pérdida reputacional en la imagen interna de Control Interno Disciplinario de la Oficina Jurídica por falta de impulso procesal en los expedientes a prescribir</t>
  </si>
  <si>
    <t>Posibilidad de pérdida reputacional en la imagen interna de Control Interno Disciplinario de la Oficina Jurídica por falta de impulso procesal en los expedientes a caducar</t>
  </si>
  <si>
    <t>Posibilidad de pérdida reputacional en la imagen interna de Control Interno Disciplinario de la Oficina Jurídica por el indebido tramite de los expedientes en gestión documental</t>
  </si>
  <si>
    <t>Posibilidad de pérdida reputacional en la imagen institucional interna y externa por falta de razonabilidad y búsqueda de unificación de criterios o línea de interpretación para la toma de decisiones</t>
  </si>
  <si>
    <t>Posibilidad de pérdida reputacional en la imagen de entidad por interpretaciones variadas a la normatividad y vacíos jurídicos que podrían generar la toma de decisiones erróneas</t>
  </si>
  <si>
    <t>Legalización de comisión o viáticos sin el cumplimiento de requisitos</t>
  </si>
  <si>
    <t>Posibilidad de pérdida reputacional en la imagen institucional ante los grupos de interés debido a la falta de control para los lineamientos de manejo y de conservación en documentos</t>
  </si>
  <si>
    <t>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t>
  </si>
  <si>
    <t>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t>
  </si>
  <si>
    <t>Posibilidad de afectación económica por reducción en la asignación del presupuesto de la vigencia debido un mal seguimiento y control de la reserva constituida por parte de los supervisores de los contratos</t>
  </si>
  <si>
    <t>Posibilidad de afectación económica por la limitación en la ejecución para los  objetivos planteados en el rubro de funcionamiento del presupuesto debido a que no se cumple con una actividad de planeación de las actividades a desarrollar en una vigencia</t>
  </si>
  <si>
    <t>Posibilidad de afectación económica en sanciones disciplinarias y hallazgos en los entes de control por una mala interpretación de las solicitudes</t>
  </si>
  <si>
    <t>AUDITORÍA INTERNA: ASEGURAMIENTO Y CONSULTA</t>
  </si>
  <si>
    <t>CONSOLIDACIÓN Y SEGUIMIENTO A PLANES DE MEJORAMIENTO</t>
  </si>
  <si>
    <t>Posibilidad de afectación económica por sanciones legales por entes de control debido al desconocimiento e incumplimiento de la normatividad ambiental aplicable</t>
  </si>
  <si>
    <t>Posibilidad de afectación económica por sanciones legales por entes de control debido al desconocimiento de la normatividad ambiental y la insuficiencia de recursos físicos, financieros y de talento humanos</t>
  </si>
  <si>
    <t>Posibilidad de afectación económica por sanciones legales por entes de control debido a la disposición incorrecta para los residuos ordinarios de acuerdo con las prácticas establecidas en la entidad</t>
  </si>
  <si>
    <t>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t>
  </si>
  <si>
    <t>Posibilidad de afectación económica por sanción del Ministerio de Hacienda debido al  el envío inoportuno y/o inexacto de las solicitudes de pago a la Subdirección Administrativa y Financiera por parte de los supervisores de los contratos</t>
  </si>
  <si>
    <t>Posibilidad de afectación económica por sanciones legales por entes de control debido al desconocimiento en la normatividad ambiental aplicable</t>
  </si>
  <si>
    <t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t>
  </si>
  <si>
    <t>Posibilidad de afectación económica por sobrecostos en mantenimientos debido a la falta de control en la implementación de mantenimientos de acuerdo a sus fichas técnicas</t>
  </si>
  <si>
    <t>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t>
  </si>
  <si>
    <t>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t>
  </si>
  <si>
    <t>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t>
  </si>
  <si>
    <t>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t>
  </si>
  <si>
    <t>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t>
  </si>
  <si>
    <t>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t>
  </si>
  <si>
    <t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t>
  </si>
  <si>
    <t>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</si>
  <si>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t>
  </si>
  <si>
    <t>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t>
  </si>
  <si>
    <t>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t>
  </si>
  <si>
    <t>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t>
  </si>
  <si>
    <t>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t>
  </si>
  <si>
    <t>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t>
  </si>
  <si>
    <t>Subdirección de Talento Humano Revisa la formulación del Plan Estratégico de Talento Humano a través del Plan Estratégico de Talento Humano definitivo que cumpla con los lineamientos decreto 612 2018 y Función Pública</t>
  </si>
  <si>
    <t>Secretaría General Valida la formulación el Plan Estratégico de Talento Humano a través de un correo electrónico Enviado a la Subdirección de Talento Humano, donde informa si se encuentra listo para aprobación o se debe ajustar y actualizar con base a unas observaciones</t>
  </si>
  <si>
    <t>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t>
  </si>
  <si>
    <t>Subdirección de Talento Humano Actualiza la gestión del aplicativo Meta4 - SIGEP Nómina a través de Informe de supervisión que modifica la correcta ejecución de la nómina</t>
  </si>
  <si>
    <t>OFICINA JURÍDICA (CONTROL INTERNO DISCIPLINARIO)</t>
  </si>
  <si>
    <t>Oficina Jurídica (Control Interno Disciplinario) revisa el proceso a través de la matriz de procesos disciplinarios donde se verifica el cumplimiento términos procesales para evitar la prescripción del proceso</t>
  </si>
  <si>
    <t>Oficina Jurídica (Control Interno Disciplinario) archiva el proceso por prescripción  a través del auto de notificación donde se comunica al interesado la decisión de fondo en el proceso</t>
  </si>
  <si>
    <t>Oficina Jurídica (Control Interno Disciplinario) revisa el proceso a través matriz de procesos disciplinarios donde se verifica el cumplimiento términos procesales para evitar la caducidad del proceso</t>
  </si>
  <si>
    <t>Oficina Jurídica (Control Interno Disciplinario) archiva el proceso por caducidad a través del auto de notificación donde se comunica al interesado la decisión de fondo en el proceso</t>
  </si>
  <si>
    <t>Oficina Jurídica (Control Interno Disciplinario) valida el inventario de expedientes físico a través de la base de datos de expedientes donde hace la verificación y registro en base de datos de prestamos de expedientes.</t>
  </si>
  <si>
    <t>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t>
  </si>
  <si>
    <t>Oficina Jurídica unifica los criterios jurídicos a través de la revisión del expediente y anexos donde revisa la viabilidad del documento y generar el visto bueno de los profesionales a cargo del tramite</t>
  </si>
  <si>
    <t>Oficina Jurídica consulta del estado procesal a través del correo oficial de notificaciones judiciales de la entidad para realizar el correspondiente reparto por ORFEO de la actuación judicial al grupo de abogados de la Oficina Jurídica</t>
  </si>
  <si>
    <t>Oficina Jurídica identificar donde se presenta el vencimiento del termino a través del correo oficial de notificaciones judiciales de la entidad para determinar cual o cuales fueron las anomalías en el proceso, subsanar y responder en el tiempo más próximo</t>
  </si>
  <si>
    <t>Oficina Jurídica revisa la viabilidad del documento a través de la normativa vigente y aplicable donde se revisa que cumpla con los lineamientos y el contenido deseable para el documento y generar el visto bueno para su revisión y aprobación</t>
  </si>
  <si>
    <t>Supervisor del contrato y/o convenio solicita al Grupo de contratos  a través de un memorando en ORFEO para adelantar el tramite de liquidación con el cumplimiento total de la documentación contractual (expediente del contrato)</t>
  </si>
  <si>
    <t>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t>
  </si>
  <si>
    <t>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t>
  </si>
  <si>
    <t xml:space="preserve">PERSONA ENCARGADA DEL ALMACÉN </t>
  </si>
  <si>
    <t>Persona encargada del Almacén  realiza el inventario a los bienes de la entidad a través de la forma Entrada y Salida de Bienes y Servicios ADMBS-F-079 de manera aleatoria para cotejar el inventario registrado</t>
  </si>
  <si>
    <t>Persona encargada del Almacén  verifica los inventarios de los bienes de la entidad a través del informe del estado actual del inventario de bienes y servicios que se genera del análisis del reporte del sistema APOTEOSYS y las tomas físicas del inventario, donde se evidencia las novedades y realizar las conciliaciones necesarias para actualizar el inventario.</t>
  </si>
  <si>
    <t>Subdirección Administrativa y Financiera informa al contratista que suscribió el contrato a través de un correo electrónico la priorización de aquellos mantenimientos no ejecutados y actualizar el cronograma implementado</t>
  </si>
  <si>
    <t>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t>
  </si>
  <si>
    <t>Subdirección Administrativa y Financiera devuelve la legalización de comisión o viatico a través del rechazo en el aplicativo KLIC para que el funcionario o contratista que presenta los soportes y actualice en cumplimiento de los requisitos para la legalización</t>
  </si>
  <si>
    <t>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t>
  </si>
  <si>
    <t>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t>
  </si>
  <si>
    <t>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t>
  </si>
  <si>
    <t>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t>
  </si>
  <si>
    <t>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t>
  </si>
  <si>
    <t>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t>
  </si>
  <si>
    <t>LÍDER DEL EQUIPO DE GESTIÓN DOCUMENTAL DE LA SUBDIRECCIÓN ADMINISTRATIVA Y FINANCIERA</t>
  </si>
  <si>
    <t>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t>
  </si>
  <si>
    <t>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t>
  </si>
  <si>
    <t>Subdirección administrativa y financiera (Gestión Ambiental) actualiza el documento para la implementación a través del nuevo Plan de Gestión Integral de Residuos donde se reformula el plan con base a las novedades, observaciones y/u oportunidades de mejora</t>
  </si>
  <si>
    <t>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t>
  </si>
  <si>
    <t>Persona encargada de la Gestión Ambiental verifica y realiza el seguimiento del cumplimiento de los requisitos ambientales  a través de la Matriz de requisitos legales ambientales  establecida por la ANT</t>
  </si>
  <si>
    <t>Persona encargada de la Gestión Ambiental actualiza Plan Institucional de Gestión Ambiental a través del documento y la Matriz de requisitos legales ambientales  donde se modifica los parámetros que presentan desactualización de normativa y plan de ejecución</t>
  </si>
  <si>
    <t>Persona encargada de la Gestión Ambiental verifica el manejo de los residuos que ingresan al cuarto de acopio a través de la observación donde se evidencia la correcta separación de residuos</t>
  </si>
  <si>
    <t>Persona encargada de la Gestión Ambiental reasigna los residuos de acuerdo a su clasificación a través de una manipulación manual donde separa los residuos que han sido mal clasificados y organiza de manera correcta para su posterior recolección</t>
  </si>
  <si>
    <t>SUBDIRECCIÓN ADMINISTRATIVA Y FINANCIERA (TESORERÍA)</t>
  </si>
  <si>
    <t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t>
  </si>
  <si>
    <t xml:space="preserve">Subdirección Administrativa y Financiera (Tesorería) devuelve el registro del pago a través de un correo electrónico a la dependencia que presenta la novedad donde se explica el porque de la observación y el rechazo de la plataforma de SIIF-Nación </t>
  </si>
  <si>
    <t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t>
  </si>
  <si>
    <t>Subdirección Administrativa y Financiera (Tesorería) ajusta la programación del PAC a través de un nuevo acto administrativo para generar la aprobación ante el Ministerio de Hacienda de acuerdo a las observaciones encontradas con el PAC original</t>
  </si>
  <si>
    <t>CONTADOR(A) DE LA SUBDIRECCIÓN ADMINISTRATIVA Y FINANCIERA</t>
  </si>
  <si>
    <t>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t>
  </si>
  <si>
    <t>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t>
  </si>
  <si>
    <t>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t>
  </si>
  <si>
    <t>Persona encargada de Presupuesto realiza la constitución de Reserva Presupuestal a través del reporte generado por el SIIF-Nación de Reserva Presupuestal de acuerdo a las solicitudes de reducción y construcción de reserva enviada por todas las dependencias</t>
  </si>
  <si>
    <t>Persona encargada de Presupuesto realiza seguimiento a la ejecución de la reserva presupuestal  a través de memorandos, reuniones y correo institucional  informando a todas las dependencias responsables la ejecución de la reserva presupuestal</t>
  </si>
  <si>
    <t>Persona encargada de Presupuesto solicita la información presupuestal a las dependencias a través de comunicaciones oficiales (correos electrónicos y memorandos) para revisar y verificar la información recibida sobre el rubro de funcionamiento del presupuesto</t>
  </si>
  <si>
    <t>Persona encargada del Presupuesto modifica el presupuesto de la vigencia  a través de las solicitudes de modificaciones presupuestales  las cuales deben estar debidamente justificadas y aprobadas por los responsables del proceso</t>
  </si>
  <si>
    <t>Comité de Coordinación de Control Interno - CICCI valida y aprueba el Programa/Plan Anual de Auditoría  a través del Acta de sesión del CICCI revisando que cumpla con los lineamientos de ley en la formulación del Plan Anual de Auditoría a desarrollar anualmente en la entidad</t>
  </si>
  <si>
    <t>Oficina de Control Interno  valida la publicación del Programa/Plan de Auditoría  a través de la url en la pagina de intranet donde se ubica para ser socializado a todas las dependencias de la Entidad y conozcan su cronograma</t>
  </si>
  <si>
    <t>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t>
  </si>
  <si>
    <t>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t>
  </si>
  <si>
    <t>Actualización del instructivo "ACCTI -I-001- Instructivo  para la Materialización del Subsidio Integral SIRA  Y SIDRA  para la  adquisición del predio".</t>
  </si>
  <si>
    <t>Instructivo actualizado ACCTI -I-001- Instructivo  para la Materialización del Subsidio Integral SIRA  Y SIDRA  para la  adquisición del predio</t>
  </si>
  <si>
    <t>Realizar capacitación en el Procedimiento Gestión de Petición Quejas y Reclamos por parte de profesional líder del equipo de correspondencia, a los colaboradores de correspondencia DAT.</t>
  </si>
  <si>
    <t>Lista de asistencia de los colaboradores de correspondencia DAT capacitados en el procedimiento de Gestión de Petición Quejas y Reclamos</t>
  </si>
  <si>
    <t>Realizar seguimiento de las actividades programadas en el Plan de Estratégico de la Subdirección de Talento Humano.</t>
  </si>
  <si>
    <t>Informe Seguimiento a las actividades Plan de Estratégico de la Subdirección de Talento Humano.</t>
  </si>
  <si>
    <t>Realizar seguimiento a la Matriz de seguimiento y control de procesos disciplinarios de la dependencia para saber que procesos están en prescripción</t>
  </si>
  <si>
    <t>Informes presentados al jefe de la Oficina Jurídica, que muestren en nivel de riesgo de prescripción de los procesos disciplinarios</t>
  </si>
  <si>
    <t>Realizar seguimiento a la Matriz de seguimiento y control de procesos disciplinarios de la dependencia para saber que procesos están en caducidad</t>
  </si>
  <si>
    <t>Informes presentados al jefe de la Oficina Jurídica, que muestren en nivel de riesgo de caducidad de los procesos disciplinarios</t>
  </si>
  <si>
    <t xml:space="preserve">Hacer seguimiento de los expedientes de los procesos disciplinarios, a través del préstamo de expedientes a los abogados mediante planilla física. </t>
  </si>
  <si>
    <t>Planilla de préstamo (entrega y devolución) de expedientes en físico</t>
  </si>
  <si>
    <t>Contratos suscritos por la Oficina Jurídica</t>
  </si>
  <si>
    <t>Registro de todos los contratos que estén en términos para liquidación</t>
  </si>
  <si>
    <t>SUBDIRECCIÓN ADMINISTRATIVA Y FINANCIERA (ALMACÉN)</t>
  </si>
  <si>
    <t xml:space="preserve">Identificar las solicitudes de comisiones o viáticos que no cumplan con los requisitos dentro de las revisiones que realiza la Secretaría General, antes de su aprobación </t>
  </si>
  <si>
    <t>Actualizar instructivo ADMBS-I-011-SUMINISTRO DE LOS SERVICIOS DE PRÉSTAMO, DEVOLUCIÓN Y CONSULTA DE DOCUMENTOS EN LOS DEPÓSITOS DE ARCHIVO CENTRAL DE LA AGENCIA</t>
  </si>
  <si>
    <t>instructivo ADMBS-I-011-SUMINISTRO DE LOS SERVICIOS DE PRÉSTAMO, DEVOLUCIÓN Y CONSULTA DE DOCUMENTOS EN LOS DEPÓSITOS DE ARCHIVO CENTRAL DE LA AGENCIA</t>
  </si>
  <si>
    <t>CREACIÓN DEL ACTA DE para la revisión y búsqueda</t>
  </si>
  <si>
    <t>Elaborar el instructivo que establece los parámetros para la asignación de las comunicaciones oficiales recibidas de acuerdo con las funciones de las dependencias de la Agencia</t>
  </si>
  <si>
    <t>Realizar informe a los tiempos de respuesta de las solicitudes presentadas por las dependencias en el aplicativo CAS</t>
  </si>
  <si>
    <t>Bitácora de generación de residuos</t>
  </si>
  <si>
    <t>Realizar capacitaciones a las dependencias, sobre la solicitud correcta del PAC para programar</t>
  </si>
  <si>
    <t>Correos electrónicos oficiales mensuales de la entidad</t>
  </si>
  <si>
    <t xml:space="preserve">Realizar socializaciones sobre el tramite de solicitudes de construcción y reducción de la reserva presupuestal con cada una de las dependencias </t>
  </si>
  <si>
    <t>Socialización del Código de Ética y repercusiones disciplinarias para los auditores interno</t>
  </si>
  <si>
    <t>Listado de asistencia a la socialización del Código de Ética y repercusiones disciplinarias para los auditores interno</t>
  </si>
  <si>
    <t>Correo electrónico masivo (Píldoras informativas comunicadas)</t>
  </si>
  <si>
    <t>Capacitar en la metodología para la formulación de planes de mejoramiento a las dependencias</t>
  </si>
  <si>
    <t>Listado de asistencia a la capacitación en la metodología para la formulación de planes de mejoramiento a las dependencias</t>
  </si>
  <si>
    <t>FORMULACIÓN, ELABORACIÓN Y PRESENTACIÓN DEL  ANTEPROYECTO DE PRESUPUESTO DE LA ANT
DESAGREGACIÓN Y ADMINISTRACIÓN DEL PRESUPUESTO
GESTIÓN DE EGRESOS
GESTIÓN CONTABLE</t>
  </si>
  <si>
    <t>FORMULACIÓN, ELABORACIÓN Y PRESENTACIÓN DEL  ANTEPROYECTO DE PRESUPUESTO DE LA ANT</t>
  </si>
  <si>
    <t xml:space="preserve">FORMULACIÓN, ELABORACIÓN Y PRESENTACIÓN DEL  ANTEPROYECTO DE PRESUPUESTO DE LA ANT
</t>
  </si>
  <si>
    <t>PLANEACIÓN ESTRATÉGICA DEL TALENTO HUMANO</t>
  </si>
  <si>
    <t>ADMINISTRACIÓN DEL TALENTO HUMANO</t>
  </si>
  <si>
    <t>Incumplimiento  de adquisicion de predios en el marco de Políticas del Gobierno</t>
  </si>
  <si>
    <t>Legalización de comisión o viaticos sin el cumplimiento de requisitos</t>
  </si>
  <si>
    <t>TIPO DE PROCESO</t>
  </si>
  <si>
    <t>(Todas)</t>
  </si>
  <si>
    <t>CANTIDAD</t>
  </si>
  <si>
    <t>MISIONAL</t>
  </si>
  <si>
    <t>Acceso A La Propiedad De La Tierra Y Los Territorios</t>
  </si>
  <si>
    <t>Cuenta de PROCESO</t>
  </si>
  <si>
    <t>Adminis​tración De Tierras</t>
  </si>
  <si>
    <t>Administración De Bienes Y Servicios</t>
  </si>
  <si>
    <t>De Imagen o Reputacional</t>
  </si>
  <si>
    <t>Adquisición De Bienes Y Servicios</t>
  </si>
  <si>
    <t>Comunicación Y Gestión Con Grupos De Interés</t>
  </si>
  <si>
    <t>Gestión De La Información</t>
  </si>
  <si>
    <t>Gestión Del Modelo De Atención</t>
  </si>
  <si>
    <t>Gestión Del Talento Humano</t>
  </si>
  <si>
    <t>APOYO</t>
  </si>
  <si>
    <t>Satisfacción Del Cliente</t>
  </si>
  <si>
    <t>Inteligencia De La Información</t>
  </si>
  <si>
    <t>Planificación Del Ordenamiento Social De La Propiedad</t>
  </si>
  <si>
    <t>Seguimiento, Evaluación Y Mejora</t>
  </si>
  <si>
    <t>Seguridad Jurídica Sobre La Titularidad De La Tierra Y Los Territorios</t>
  </si>
  <si>
    <t>ESTRATÉGICO</t>
  </si>
  <si>
    <t>EVALUACIÓN Y CONTROL</t>
  </si>
  <si>
    <t>TOTAL</t>
  </si>
  <si>
    <t>RESPONSABLE DEL RIESGO</t>
  </si>
  <si>
    <t>NUMERO DEL RIESGO</t>
  </si>
  <si>
    <t>ANTIGÜEDAD DEL RIESGO</t>
  </si>
  <si>
    <t>NIVEL DE EXPOSICIÓN INHERENTE</t>
  </si>
  <si>
    <t>OPCIÓN DE MANEJO INHERENTE</t>
  </si>
  <si>
    <t>NIVEL DE EXPOSICIÓN RESIDUAL</t>
  </si>
  <si>
    <t>OPCIÓN DE MANEJO RESIDUAL</t>
  </si>
  <si>
    <t>Suma de NUMERO DEL RIESGO</t>
  </si>
  <si>
    <t>Etiquetas de columna</t>
  </si>
  <si>
    <t>actividades identificadas</t>
  </si>
  <si>
    <t>actividades</t>
  </si>
  <si>
    <t>actividades faltantes</t>
  </si>
  <si>
    <t>gestión</t>
  </si>
  <si>
    <t xml:space="preserve">se realizó a satisfaccion la capacitacion a todas las direcciones misionales </t>
  </si>
  <si>
    <t>Se realizó la capacitacion a los profesionales de las direcciones misionales encargados de realizar actividades de Topografia, Geografia, y Catastro
https://agenciadetierras.sharepoint.com/sites/MapadeRiesgosdeGestionANT/Documentos%20compartidos/Forms/AllItems.aspx?id=%2Fsites%2FMapadeRiesgosdeGestionANT%2FDocumentos%20compartidos%2FSeguimiento%20MRG%202022%20Plan%20de%20Acciones%20Preventivas%20y%20Materializaci%C3%B3n%20del%20Riesgo%2F1%2E%20Direcci%C3%B3n%20General%20%28Equipo%20de%20Topograf%C3%ADa%29%2FEvidencias%20Plan%20de%20Acciones%20Preventivas%2F6%2D%20Junio%2FASISTENCIA%5FCAPACITACION%5FGINFO%20%2DP007%20%2DP012%2Epdf&amp;parent=%2Fsites%2FMapadeRiesgosdeGestionANT%2FDocumentos%20compartidos%2FSeguimiento%20MRG%202022%20Plan%20de%20Acciones%20Preventivas%20y%20Materializaci%C3%B3n%20del%20Riesgo%2F1%2E%20Direcci%C3%B3n%20General%20%28Equipo%20de%20Topograf%C3%ADa%29%2FEvidencias%20Plan%20de%20Acciones%20Preventivas%2F6%2D%20Junio</t>
  </si>
  <si>
    <t>Listado de asistencia</t>
  </si>
  <si>
    <t>Se aprobó el Plan Anual de Auditorias para la vigencia 2022 mediante sesión 04 del 29 de noviembre de 2021. Por lo anterior el día 1 de febrero del 2022 mediante caso No. 39809 se solicitó la publicación del Plan en la Intranet.
Se aprobó la modificación del Plan Anual de Auditorias para la vigencia 2022 mediante sesión 01 del 26 de abril de 2022. Por lo anterior el día 12 de mayo del 2022 mediante correo electrónico se solicitó la publicación del Plan en la Intranet.</t>
  </si>
  <si>
    <t>El 25 de febrero la Oficina de Control Interno, realizó una sensibilización del código de ética del auditor liderada por el funcionario Guillermo Enrique Amaya, la cual fue dirigida a los auditores nuevos de la Oficina de Control Interno.
El 31 marzo la Oficina de Control Interno realizó la sensibilización del código de ética del auditor periódica dirigida al equipo auditor donde se enfatizó la importancia de la ética, la moral y los riesgos penales, dirigida por los profesionales Guillermo Enrique Amaya y Carlos Andrés Sánchez, los temas tratados fueron:
1. Integridad.
2. Objetividad/Declaración de no conflicto de intereses.
3. Confidencialidad
4. Competencia.
5. Reglas de conducta.
6. Riesgos de corrupción.
7. Posibilidad de recibir o solicitar cualquier dadiva o beneficio con el fin de manipular la información evidenciada en el proceso auditor para favorecer a un tercero.
8. Divulgación de información de ejercicios de auditoría y seguimientos a través de medios no autorizados para favorecer a terceros.
9. Consecuencias de materialización de hechos de corrupción.
10. Actividades de control.
11. Aspectos disciplinarios.</t>
  </si>
  <si>
    <t>1. Solicitud de diseño
2. Solicitud de publicación
3. Correo Masivo</t>
  </si>
  <si>
    <t>Para el mes de mayo mediante correo electrónico de fecha 26 de mayo de 2022, se solicitó a Comunicaciones el diseño de la píldora informativa para fomentar la cultura de autocontrol la cual se solicitó mediante CAS No. 204544-7-45752 su divulgación mediante correo electrónico masivo dirigido a los funcionarios y contratistas de la ANT.
Para el mes de junio mediante correo electrónico de fecha 28 de junio de 2022, se solicitó a la oficina de Comunicaciones el diseño de la píldora informativa para fomentar la cultura de autocontrol la cual se divulgo mediante correo electrónico masivo dirigido a los funcionarios y contratistas de la ANT.</t>
  </si>
  <si>
    <t>A través de Memorando N° 20221020121393, se remite a la Dirección General, Dra. Myriam Martinez, Informe del Estado del Plan de Mejoramiento Institucional, con corte al primer trimestre del 2022.</t>
  </si>
  <si>
    <t>Memorando</t>
  </si>
  <si>
    <t>Las mesas para elaboración de Planes de Acción Anual, inician en el utlimo trimetre del año</t>
  </si>
  <si>
    <t>https://agenciadetierras.sharepoint.com/:f:/s/MapadeRiesgosdeGestionANT/EsMHIjlgzdZPgHAnv1VnQ0EBU8wfdh7mUox7THXtVdKXTw?e=czGpgO</t>
  </si>
  <si>
    <t>Se registran 7 fichas EBI del mes de Mmayoq ue acumulan los cinco primeros meses</t>
  </si>
  <si>
    <t>Se prevee realizar la primera en el mes de agosto y la segunda en noviembre</t>
  </si>
  <si>
    <t>https://agenciadetierras.sharepoint.com/:w:/s/MapadeRiesgosdeGestionANT/EQoLV0LqmWBMtufh5S21rCEB2lWppj4bXlWI9gE0rFzT5Q?e=D7I407
https://agenciadetierras.sharepoint.com/:f:/s/MapadeRiesgosdeGestionANT/Ei5v-M5epmtHmssOhEX20JsBhhNP19VH_zbjO5PSg9x6Fg?e=z2Xnip
https://agenciadetierras.sharepoint.com/:f:/s/MapadeRiesgosdeGestionANT/Ei5v-M5epmtHmssOhEX20JsBhhNP19VH_zbjO5PSg9x6Fg?e=z2Xnip
https://agenciadetierras.sharepoint.com/:f:/s/MapadeRiesgosdeGestionANT/EpGqmI7P5MFCoC-N_wKjJCcBD1Omh38gVK5nY1FDZAtPcw?e=0HYuVZ</t>
  </si>
  <si>
    <t>Se presenta informe en el mes de mayo a la implemetación de los riesgos para el año 2022 y formulación al Plan de Acciones preventivas de los Riesgos de Gestión de la ANT</t>
  </si>
  <si>
    <t>https://agenciadetierras.sharepoint.com/:b:/s/MapadeRiesgosdeGestionANT/EQ61sim1hARHlThoiv5SzxUBHZk4_VqZQVgiMsUYSRwbTg?e=qdETck</t>
  </si>
  <si>
    <t>Se actualizo el procedimiento Control de la Información Documentada INTI-P-001</t>
  </si>
  <si>
    <t>https://agenciadetierras.sharepoint.com/:b:/s/MapadeRiesgosdeGestionANT/EYPf7ZSjSkZBjOJIQh_6CToB5CpbgyzSD0SIbJNJPQWUSA?e=EoTWEk
https://agenciadetierras.sharepoint.com/:b:/s/MapadeRiesgosdeGestionANT/EdiyNDfLxIVEgpqZnS98bWYBXAFzFJ6fXGQ2cpdiVBL-Pg?e=4NZT6c
https://agenciadetierras.sharepoint.com/:b:/s/MapadeRiesgosdeGestionANT/EbN0ePTLWb1AtFTJKhSWYgcBzszrQXcFUjIpWeTEtZs09A?e=Gi4Z2x
https://agenciadetierras.sharepoint.com/:b:/s/MapadeRiesgosdeGestionANT/EbN0ePTLWb1AtFTJKhSWYgcBzszrQXcFUjIpWeTEtZs09A?e=Gi4Z2x
https://agenciadetierras.sharepoint.com/:b:/s/MapadeRiesgosdeGestionANT/EWYgb1Yl2QxNoB9Cavgox6wBGuQgrgyFhrDmbWf6wgKqSQ?e=e3hgcA
https://agenciadetierras.sharepoint.com/:b:/s/MapadeRiesgosdeGestionANT/ES7NVu4UbG9BrBM2nc8qns8B_mlpZblKHSQDYJwxt11fKg?e=eWqdGM</t>
  </si>
  <si>
    <t>Se presenta los pantallazos del seguimiento al SPI a corte de 30 de junio</t>
  </si>
  <si>
    <t>Listados de asistencia de la socialización</t>
  </si>
  <si>
    <t>Se presentan las actas de seguimiento, el acta del mes de marzo, incluye enero y febrero</t>
  </si>
  <si>
    <t>https://agenciadetierras.sharepoint.com/:f:/s/MapadeRiesgosdeGestionANT/EtkYsr6dfxtDnG-1KdPpARkBUsWG_IlX9pYKAQsdiql6Ww?e=y5borY
https://agenciadetierras.sharepoint.com/:f:/s/MapadeRiesgosdeGestionANT/EmTaF1VCwWlKsab_ZbtuwRwBW3GEN5M5e34PE9NVkrRwVw?e=kqUVuI
https://agenciadetierras.sharepoint.com/:f:/s/MapadeRiesgosdeGestionANT/Eis-ppCwZXdHtq2ARG5FcV4BmusQAC6Lcn25qrgMgytH4g?e=5FHIYc
https://agenciadetierras.sharepoint.com/:f:/s/MapadeRiesgosdeGestionANT/EuVgIZVm25lBnppcW5JKkbMBHEHQ20W8MzWn1K7KKvBBkQ?e=rEcreA</t>
  </si>
  <si>
    <t>La Oficina de Planeación verifica la conformidad de Salidas o Productos a través de las "Tareas de Control" establecidas en procedimientos, instructivos, políticas, manuales y otros documentos del Sistema de Gestión donde valida la conformidad de las salidas o productos generados por el proceso, en sus fases finales e intermedias, con base en las especificaciones técnicas previamente establecidas en las Fichas Técnicas correspondientes</t>
  </si>
  <si>
    <t>El esquema aprobado, contiene los informes de avance del Plan de Acción Institucional mes vencido y presentaciones en algunos meses con el avance y la proyección</t>
  </si>
  <si>
    <t>https://agenciadetierras.sharepoint.com/:f:/s/MapadeRiesgosdeGestionANT/EjMHuTiyp_xBiO6mhUPDwJ4BnQ-orAwpNlz4Edb5M_kL6w?e=xeTEbz
https://agenciadetierras.sharepoint.com/:f:/s/MapadeRiesgosdeGestionANT/Em7Kn2gDg4NKnzitDrYKcmsBqKA5EyWhXBfRcJfwa_Uqrw?e=b1e1e4
https://agenciadetierras.sharepoint.com/:f:/s/MapadeRiesgosdeGestionANT/EnRA1Sxul9hFiD9oeNQj3NsB_kDr_M_hqR6qhVkjuGZ6tw?e=avnris
https://agenciadetierras.sharepoint.com/:f:/s/MapadeRiesgosdeGestionANT/EugjxilOov9Mnf9TOaxdJyUBoP3VYX3gMOEmUu5RkniupQ?e=6ZiSkI
https://agenciadetierras.sharepoint.com/:f:/s/MapadeRiesgosdeGestionANT/Ep00EnyhFYZLiAb4eHePhaABNKxKgsOwuWmAmgkFpW483Q?e=NKzXxw
https://agenciadetierras.sharepoint.com/:f:/s/MapadeRiesgosdeGestionANT/EsdoXlUiMjRIlYmZ0SXgYQUBElX6E-cVbah_3e8A_1F8Xw?e=hI9rge</t>
  </si>
  <si>
    <t xml:space="preserve">https://agenciadetierras.sharepoint.com/:b:/s/MapadeRiesgosdeGestionANT/Edqr2Wkj_KNFsOYBx6jHiuwBewbqaz6_kHXQ_VuewEuhGg?e=DMXHx6
https://agenciadetierras.sharepoint.com/:b:/s/MapadeRiesgosdeGestionANT/EejRPZoAlxtHjLSXzgdN498BySUwKMh0llApmt5bTT5v6g?e=UwyOC6
https://agenciadetierras.sharepoint.com/:b:/s/MapadeRiesgosdeGestionANT/EfElWMjotQNOoGcI416YUHkBRj5SrBJsRpN1Unb31bK9VA?e=79W30S
</t>
  </si>
  <si>
    <t xml:space="preserve">https://agenciadetierras.sharepoint.com/:f:/s/MapadeRiesgosdeGestionANT/EjrL81kn1jZBrzUgOQk7a8cBabYdLFd9DbrvXDz5XgJYbg?e=6Hv2md
https://agenciadetierras.sharepoint.com/:f:/s/MapadeRiesgosdeGestionANT/En5QTt4gs8ZOkNu0TN0yMpkBp6Rw4H-scXqjeuLFSOpgjA?e=gniSN3
https://agenciadetierras.sharepoint.com/:f:/s/MapadeRiesgosdeGestionANT/EnndBoW_vfNFqyd9bpTArrgB9GYRRKeT_pYjuchIiqOimw?e=SBb1tl
https://agenciadetierras.sharepoint.com/:f:/s/MapadeRiesgosdeGestionANT/EurtoJzoXn5NqG_b7gYb1ukBwZAFCmJnLT6LF0YQYKJqwQ?e=5o3O1R
https://agenciadetierras.sharepoint.com/:b:/s/MapadeRiesgosdeGestionANT/EQFTvk5eXWZAvjFfATJXiV8BbnrpMHDxS5FzRzKo8D8iYg?e=3X97S8
</t>
  </si>
  <si>
    <t xml:space="preserve">https://agenciadetierras.sharepoint.com/:b:/s/MapadeRiesgosdeGestionANT/EV0WYjUmet5Ps-OU30nG5ckB9ewmWOJk3-QMZwCXElqGCA?e=WcWA5O
https://agenciadetierras.sharepoint.com/:b:/s/MapadeRiesgosdeGestionANT/ESwD0dW1gTVIna2QUzNlSxYB-JPEE-YC3UUvBVaXj2H4Dw?e=tmthzS
https://agenciadetierras.sharepoint.com/:b:/s/MapadeRiesgosdeGestionANT/EcM7g6UyYq5HvaJe09tuOE0BgZDXv_RsE03jqlKqlqiDXQ?e=cmGxO5
https://agenciadetierras.sharepoint.com/:b:/s/MapadeRiesgosdeGestionANT/EXM0Xn5evmZOtu9k3x6Ypd0BGDJu_9n5R8Rz94ZXtnpHCg?e=0J07YY
https://agenciadetierras.sharepoint.com/:b:/s/MapadeRiesgosdeGestionANT/EURu02smF3tDs4jIJI0Zxe0B3UpB4dOAJ14O7KK-0R2H8Q?e=eH6oQ2
</t>
  </si>
  <si>
    <t>https://agenciadetierras.sharepoint.com/:b:/s/MapadeRiesgosdeGestionANT/ERUJIWvVeCBOpR3i9p4JEeYBfteWGXc29iQJC75maL5hzw?e=yokuxG
https://agenciadetierras.sharepoint.com/:b:/s/MapadeRiesgosdeGestionANT/EQcpLi00zFxIoxyALEJaXecBWSVG121TjfFjFhAvhCwxAA?e=GOCHc4
https://agenciadetierras.sharepoint.com/:b:/s/MapadeRiesgosdeGestionANT/EamA_7rH0P5HtofNmQEyUjYB5W8gUZNb_hU8S0GXn1J57A?e=3Ocud7
https://agenciadetierras.sharepoint.com/:b:/s/MapadeRiesgosdeGestionANT/EffeTTswp9dAs5kvoGivUPoBxh4uxGREpq1Dxf6CWGcPPA?e=h20YVR
https://agenciadetierras.sharepoint.com/:b:/s/MapadeRiesgosdeGestionANT/EVRWLN5x0q9AmrX8cF66vtcBG9s3BIr9AlxsThgrzknkqQ?e=kf4KK4
https://agenciadetierras.sharepoint.com/:b:/s/MapadeRiesgosdeGestionANT/EZ_GwTofWFNGoL2ITEDD4eABDK6LEp9RUM7ezkXWtJZtZg?e=ALSkUw</t>
  </si>
  <si>
    <t>https://agenciadetierras.sharepoint.com/:f:/s/MapadeRiesgosdeGestionANT/EhlH4JPa2vVCrRNsXc6Uv0EBYs_TawoMwivGc9fVcgtPIQ?e=GpEeZT</t>
  </si>
  <si>
    <t xml:space="preserve">Revisión de los criterios propuestos para la vigencia 2022 con respecto a los trabajados en 2021. Ademas se consigno la información correspondiente.
Revisión de los criterios y su concordancia con las evidencias existentes y posibles actualizaciones. </t>
  </si>
  <si>
    <t xml:space="preserve">https://agenciadetierras.sharepoint.com/:f:/s/MapadeRiesgosdeGestionANT/EnG-WSgU5sVGjNNDaF18dWsBUQHmxGjsD0CtgOIku6KiiQ?e=BezeK0
https://agenciadetierras.sharepoint.com/:f:/s/MapadeRiesgosdeGestionANT/EvVPQ8EosRBFl35k0RjzhTkBmOwEerqDU8B2ZS9Rg2FYPw?e=MkejMV
https://agenciadetierras.sharepoint.com/:f:/s/MapadeRiesgosdeGestionANT/Es0CyaaP8cVErBK7RQAnpSYBdIn9nlvJhOi8PWbwtyc9CQ?e=IaJIq3
https://agenciadetierras.sharepoint.com/:f:/s/MapadeRiesgosdeGestionANT/EpoyVHS-v3tKl_xNjWVCxwkBSy4JHQd9j77ufiPwA4gy_A?e=f9mnab
</t>
  </si>
  <si>
    <t>De acuerdo a las dinamicas presentadas a razon de las actividades relacionadas con el empalme de gobierno, se modificó la estrategia de diligenciamiento y cada depenencia (Dirección, subdirección o equipo transversal) trabajará en la recopilación de Lecciones Aprendias y Buenas prácticas por su cuenta luego de una explicación dada por el equipo de Gestión del conocimiento a cada enlace de GC y harán entrega con un plazo maximo del 12 de julio.</t>
  </si>
  <si>
    <t>https://agenciadetierras.sharepoint.com/:f:/s/MapadeRiesgosdeGestionANT/EnnR8k8sQuFHhqptFjsLDCEBRgALH_lJeInn8nJQ8P_YNQ?e=4Gl93X</t>
  </si>
  <si>
    <t>https://agenciadetierras.sharepoint.com/:f:/s/MapadeRiesgosdeGestionANT/ErYi79HRlZ9LmFvvT5pOm88BmEfE5CUkiazk5jOpw6Zv-w?e=TSQxaj</t>
  </si>
  <si>
    <t>https://agenciadetierras.sharepoint.com/:f:/s/MapadeRiesgosdeGestionANT/EsB8Py0ukzVEtLrjyK45fUQBXxYCrVHUJk81LgXVwh32kg?e=MhWxNi</t>
  </si>
  <si>
    <t>https://agenciadetierras.sharepoint.com/:f:/s/MapadeRiesgosdeGestionANT/EgEEZ8XD5WtGt6OBR4x2TC4BsawaqF9y2U31ZJESE4DSMw?e=5vLItx</t>
  </si>
  <si>
    <t>https://agenciadetierras.sharepoint.com/:f:/s/MapadeRiesgosdeGestionANT/EpOyk5XPw51OjtO2ri9sHOcB8I77WTnY6VK_7LFlr3GtrA?e=QpqGsJ</t>
  </si>
  <si>
    <t>https://agenciadetierras.sharepoint.com/:f:/s/MapadeRiesgosdeGestionANT/EjdxXgwcZP9FrP03ggXPhVoBr_yZcG0c6JvPIJRpnOtIiQ?e=9I0x0I</t>
  </si>
  <si>
    <t xml:space="preserve">https://agenciadetierras.sharepoint.com/:f:/s/MapadeRiesgosdeGestionANT/Ev5XZZ2-kv5Grk9kA78X4XcBAbZQjut-nuh69TRZXWjjlA?e=uHdYea
</t>
  </si>
  <si>
    <t>https://agenciadetierras.sharepoint.com/:f:/s/MapadeRiesgosdeGestionANT/Eo6AlgdjxV9DrHUz-lAgaLEBWCkEo0il8MdaoRBATmt1AQ?e=NUBt9m
https://agenciadetierras.sharepoint.com/:f:/s/MapadeRiesgosdeGestionANT/EkMcAf7I6KlOpySmJLnzxLQBavXaygNijgw5Qzs8agmTWg?e=3cxy9z
https://agenciadetierras.sharepoint.com/:f:/s/MapadeRiesgosdeGestionANT/EoaLrbqOtnxEpovMrON_11YBr4__VKBM32D_wMt8s413eQ?e=587i6M</t>
  </si>
  <si>
    <t>https://agenciadetierras.sharepoint.com/:f:/s/MapadeRiesgosdeGestionANT/EkyqcqxfbRVMiG7b5_ssXMABI-7gqMr-nuxW8CRARo2RTg?e=wz58g0
https://agenciadetierras.sharepoint.com/:f:/s/MapadeRiesgosdeGestionANT/ElX1Y1tm9tBLvN26twovZfABUaC8riWQ3oQGMf2LdEd0jQ?e=j5aVf7
https://agenciadetierras.sharepoint.com/:f:/s/MapadeRiesgosdeGestionANT/Eplt621j53FIlrLs0KDOqUgBhWYuFW9nz9XyPWRdDrJ1RQ?e=ECGp4u</t>
  </si>
  <si>
    <t>https://agenciadetierras.sharepoint.com/:f:/s/MapadeRiesgosdeGestionANT/EoC_qr_mmehOilbTmEIphU8BkuypFp24EwK5n3yK0doi6Q?e=g8NFmw
https://agenciadetierras.sharepoint.com/:f:/s/MapadeRiesgosdeGestionANT/EhC-8gJSKY1Aibcp75LylOkBC6-CxrR1tkahj7jG-OwIgQ?e=eWvoWp</t>
  </si>
  <si>
    <t xml:space="preserve">https://agenciadetierras.sharepoint.com/:x:/s/MapadeRiesgosdeGestionANT/EVgWiUaJDiBDl7OkTxhhEJgBzHDvPejbpInSZKUAaCerRg?e=H2qiba
</t>
  </si>
  <si>
    <t xml:space="preserve">https://agenciadetierras.sharepoint.com/:x:/s/MapadeRiesgosdeGestionANT/EX85GMDkPERDpyIQfr0UxbABK1bG6YUdgNs1shBBGC_nUw?e=qPWA7W
</t>
  </si>
  <si>
    <t xml:space="preserve">https://agenciadetierras.sharepoint.com/:u:/s/MapadeRiesgosdeGestionANT/EYwfdPDKAjRHnetSQ8456fkBZkX0u8Ac_9H9I_wxGfBaaQ?e=7J0ZD0
</t>
  </si>
  <si>
    <t xml:space="preserve">https://agenciadetierras.sharepoint.com/:u:/s/MapadeRiesgosdeGestionANT/ESsq6fe73NdMoEemaYpRDvYBdnRHw2b73065yIVzpLLAMg?e=mugL4b
https://agenciadetierras.sharepoint.com/:u:/s/MapadeRiesgosdeGestionANT/EZMo0dNiRjNCgwFRiGtfeJ4B6D90hZDgoots4cG1GTH3qg?e=FUKCBQ
https://agenciadetierras.sharepoint.com/:x:/s/MapadeRiesgosdeGestionANT/EVF8AOPu8DRPlAmVwetzTLUB9cOi0AkPq4pkXmNDZSvaGQ?e=3I7iwh
</t>
  </si>
  <si>
    <t>https://agenciadetierras.sharepoint.com/:u:/s/MapadeRiesgosdeGestionANT/EZMo0dNiRjNCgwFRiGtfeJ4B6D90hZDgoots4cG1GTH3qg?e=FUKCBQ
https://agenciadetierras.sharepoint.com/:u:/s/MapadeRiesgosdeGestionANT/EdCjij34GQ1HhFtCclsBhh8B3y0-iNW8kdXhNH4To_toQg?e=z491ic
https://agenciadetierras.sharepoint.com/:x:/s/MapadeRiesgosdeGestionANT/EaQxBuri5LlBjzdXqq1BSUAB_xhoCc6vALfmXIJrOUR_Xw?e=98BqMG</t>
  </si>
  <si>
    <t>Forma ACCTI-F-097 Matriz de Revocatoria Actualizada</t>
  </si>
  <si>
    <t xml:space="preserve">https://agenciadetierras.sharepoint.com/:f:/s/MapadeRiesgosdeGestionANT/Em7H1dSJb8FLvdVOqFwx9FwBO5k3p5D3a8qs0Hx2BokeJA?e=RQNV4D
</t>
  </si>
  <si>
    <t>https://agenciadetierras.sharepoint.com/:b:/s/MapadeRiesgosdeGestionANT/EdfAmulKotNNjWiPbAFLzNMBFRdjEkLNaysmNrbdEVKy2g?e=ErAmz7</t>
  </si>
  <si>
    <t xml:space="preserve">https://agenciadetierras.sharepoint.com/:x:/s/MapadeRiesgosdeGestionANT/EQD7sfaZudZFksQRlOUxVcABIq6KGwedPe61u6haeYDl-w?e=2aI1cU
https://agenciadetierras.sharepoint.com/:x:/s/MapadeRiesgosdeGestionANT/EVULGrn6Vc1DsdzHMddcRs4BA1tVzTSRqZJessVeFw-n_Q?e=tkzE3k
</t>
  </si>
  <si>
    <t>https://agenciadetierras.sharepoint.com/:x:/s/MapadeRiesgosdeGestionANT/EYgV5DFK_-dJmfSNU8DuHBkBCqr7AtBOoLktaz6y_OiYyQ?e=QBbJM5
https://agenciadetierras.sharepoint.com/:x:/s/MapadeRiesgosdeGestionANT/EVyUpFaOUM9BhMUOpZFm0WAB2ZQWi7m1TRSw2kwGhHThng?e=JTiA7O</t>
  </si>
  <si>
    <t xml:space="preserve">https://agenciadetierras.sharepoint.com/:f:/s/MapadeRiesgosdeGestionANT/EumiXbDURf1GvSqKvpmlT9wB1_AxIReU0b_3uDrSKAR1eA?e=2IlBE8
</t>
  </si>
  <si>
    <t xml:space="preserve">https://agenciadetierras.sharepoint.com/:b:/s/MapadeRiesgosdeGestionANT/ERpBuTu9BmBEmR0Ijy94tYQBVd9dWEOGgqWdG8SmAxp7ow?e=V9MKia
https://agenciadetierras.sharepoint.com/:f:/s/MapadeRiesgosdeGestionANT/Eouzm90dZE1Np6Ngm-wWD6EBWIwg2xKEs2H8voiRhtULxA?e=Lmt9FE
</t>
  </si>
  <si>
    <t>https://agenciadetierras.sharepoint.com/:f:/s/MapadeRiesgosdeGestionANT/EnwR9LMfAmtClc9CpvgXcCsBGbWpBu2jztru7L-PJFz3hg?e=rp3dI6
https://agenciadetierras.sharepoint.com/:b:/s/MapadeRiesgosdeGestionANT/EVfu_E1FbQxDg70ajX3snfoBLF30JA11m4RXtroaAeOm-w?e=H2gTpJ
https://agenciadetierras.sharepoint.com/:b:/s/MapadeRiesgosdeGestionANT/ERdcqaqRhLRMtnwqNuY7csQBcKlP8RMGQXxpw2CVd2YIBg?e=fNuHvO</t>
  </si>
  <si>
    <t xml:space="preserve">https://agenciadetierras.sharepoint.com/:b:/s/MapadeRiesgosdeGestionANT/EYsa2semrFJPt4kfl5w8XxsBkY42DWhAu8JdXHoSJAdQgA?e=Rqygoo
https://agenciadetierras.sharepoint.com/:b:/s/MapadeRiesgosdeGestionANT/EedTs6is6AJMmiDRq47-FCcBHLkr9ylW9JxEmXrY1xX2CQ?e=zLjrJE
https://agenciadetierras.sharepoint.com/:f:/s/MapadeRiesgosdeGestionANT/EgarSdaYfvZAtRlihgXA-tABJQTEM3U0pZg0ocf_Hs69_g?e=jKGZ48
</t>
  </si>
  <si>
    <t xml:space="preserve">https://agenciadetierras.sharepoint.com/:f:/s/MapadeRiesgosdeGestionANT/EmVvk5-D8LhPihn-gnm5-hEBODLpfp40wcKtdQapwj0DUw?e=6LwF7y
https://agenciadetierras.sharepoint.com/:f:/s/MapadeRiesgosdeGestionANT/EohlEeYe0qVEiqLny3mJ7kcBYjCIDXKoP00Z7IKAiL2o0g?e=2uIguu
https://agenciadetierras.sharepoint.com/:f:/s/MapadeRiesgosdeGestionANT/Elv3EtRrRWZOsDIUFWGJkZUB6GwdSNBlMMVuDLAhxaH09Q?e=L2sdDV
</t>
  </si>
  <si>
    <t>https://agenciadetierras.sharepoint.com/:x:/s/MapadeRiesgosdeGestionANT/EdglWxC49o9DhQLgMXToBEIBL4LF6AAW0gOzoPPAgT4lWw?e=y9m5Cs
https://agenciadetierras.sharepoint.com/:x:/s/MapadeRiesgosdeGestionANT/ERY1ruhmhg5Oqok39NujHyQBi0ACGNhWVudkxhSeXvYnzg?e=UNcZpu
https://agenciadetierras.sharepoint.com/:x:/s/MapadeRiesgosdeGestionANT/EVNSbelsO75MvAxluQoSFnwBtwiiZX1S0WCWEuydSWg8MQ?e=wNhlbM</t>
  </si>
  <si>
    <t>https://agenciadetierras.sharepoint.com/:f:/s/MapadeRiesgosdeGestionANT/Ej2hiIGlaUdDpEjsHQCfULgBpMgaDBa4EFIhlqd6jRsBcA?e=Hn7vq4
https://agenciadetierras.sharepoint.com/:f:/s/MapadeRiesgosdeGestionANT/Ejjwcfy61ZhBhOYQn_I5ICQBmYxxdedoN_4MTMyPgDni3Q?e=jMl5Pa
https://agenciadetierras.sharepoint.com/:f:/s/MapadeRiesgosdeGestionANT/Ek-CggP6MR1Ltyl5qf45IsQB6F0K-CqH5TP55rmmIQxEMg?e=pybtUJ</t>
  </si>
  <si>
    <t>https://agenciadetierras.sharepoint.com/:x:/s/MapadeRiesgosdeGestionANT/EewPVZUlq8BKujbV_T8-M_oBcX4yYHB9_IG6DBQM1O_K8A?e=IcSute
https://agenciadetierras.sharepoint.com/:x:/s/MapadeRiesgosdeGestionANT/ESjn9apx9uxIoLbfgCL5s30BfsJZhMEXGTjcxJYDIFeoSQ?e=VcxEEQ
https://agenciadetierras.sharepoint.com/:x:/s/MapadeRiesgosdeGestionANT/Ed5DBW2fxjVFp3z7TwZcW0ABah2apQV4Z9gzU0X3BDl5wQ?e=qU2XMv</t>
  </si>
  <si>
    <t>https://agenciadetierras.sharepoint.com/:f:/s/MapadeRiesgosdeGestionANT/EmLdOkewTe5Nmegd-8KpBIcBMN7x0i4yQyUmOcVcQNUfZg?e=ODG5m8</t>
  </si>
  <si>
    <t>https://agenciadetierras.sharepoint.com/:p:/s/MapadeRiesgosdeGestionANT/EV1lRDlEdYBEstAX9jeCG18BIIjmyw02SO_KOUnejJrMqw?e=NVlw4A</t>
  </si>
  <si>
    <t xml:space="preserve">https://agenciadetierras.sharepoint.com/:x:/s/MapadeRiesgosdeGestionANT/EYOaPBccT_VLv4TJqM94aK4B3LvosakMvfs6npjJfM96fA?e=WW3dNX
</t>
  </si>
  <si>
    <t xml:space="preserve">https://agenciadetierras.sharepoint.com/:p:/s/MapadeRiesgosdeGestionANT/ES83apgsTuVHuGfubqmHUM4BQhXSRH10QZGuv_6hflR4mA?e=KGBBJO
</t>
  </si>
  <si>
    <t xml:space="preserve">https://agenciadetierras.sharepoint.com/:p:/s/MapadeRiesgosdeGestionANT/EVq9nx61bT9NqcW5DKTmW08BL_f06yKetbIwpFaFRdCM1g?e=tHgIVe
</t>
  </si>
  <si>
    <t xml:space="preserve">https://agenciadetierras.sharepoint.com/:f:/s/MapadeRiesgosdeGestionANT/Ehx3g8rxwqxOh5X3cuwzEP8BI1bpFMNhBK4xpkJeMfHNkQ?e=oGbnfC
</t>
  </si>
  <si>
    <t>https://agenciadetierras.sharepoint.com/:x:/s/MapadeRiesgosdeGestionANT/EfisT-MR-vZOr8ROhiy7wHcB8cRhNvOWzUDQPxcb8GWsPQ?e=3EqYKf
https://agenciadetierras.sharepoint.com/:x:/s/MapadeRiesgosdeGestionANT/Ec7f--lVRk5NlGr1ySR-XPYBtj_skR1umptfFrlF9Qq_Gw?e=nv2c4K
https://agenciadetierras.sharepoint.com/:x:/s/MapadeRiesgosdeGestionANT/EYk_ABNestVJu2FAtttACvgB5dAYW36L1VK4pEpqnwVJWw?e=c85MEi
https://agenciadetierras.sharepoint.com/:x:/s/MapadeRiesgosdeGestionANT/EfQNElr4t0BPhQMq3SwsrU0BwZwMRT0yX_iJvMCwFgM6Zw?e=XIyonE
https://agenciadetierras.sharepoint.com/:x:/s/MapadeRiesgosdeGestionANT/Ecob07X0D8dMnJRymjgKFbwBaU07-3ImpRej7dXmgWFKKw?e=pSPV4t
https://agenciadetierras.sharepoint.com/:x:/s/MapadeRiesgosdeGestionANT/EWiVNgbg2ihMtji67ucrp68BxByUS3Fi712QFp3cpNF5xA?e=kenS0s</t>
  </si>
  <si>
    <t>https://agenciadetierras.sharepoint.com/:b:/s/MapadeRiesgosdeGestionANT/EWTSJtBMU5FJlH9I-Q4FUmcBct7gEiYV-KUBrcVHF_HwuA?e=mkmGhK</t>
  </si>
  <si>
    <t>https://agenciadetierras.sharepoint.com/:b:/s/MapadeRiesgosdeGestionANT/EQquZ0vvzFZJjlLmrHSakU8BIgZG1Rkq5zVkzM7c22Mu-g?e=Q06cWR</t>
  </si>
  <si>
    <t>https://agenciadetierras.sharepoint.com/:w:/s/MapadeRiesgosdeGestionANT/EbYDP_I8pl5PpBp9I3V4cC0BI7b7dvIVHKgFgy6cu8fWDg?e=a0o7lg</t>
  </si>
  <si>
    <t>https://agenciadetierras.sharepoint.com/:x:/s/MapadeRiesgosdeGestionANT/EZ9T3Ib-eadEjQfXCgyjyUsBoRKpLWP9f8DeFnbbHYGFrg?e=7fpx44</t>
  </si>
  <si>
    <t>https://agenciadetierras.sharepoint.com/:f:/s/MapadeRiesgosdeGestionANT/Er4Kq3ATMPhFrTEt2QDUrewBuG7hmrPVsbnPkUy__K51wA?e=cu0qUA</t>
  </si>
  <si>
    <t>https://agenciadetierras.sharepoint.com/:b:/s/MapadeRiesgosdeGestionANT/Eb5FBhbFtglEv7QxqXxsZRIB5f6Ge1VLtjWQREsb-pxjrg?e=ZgbZnP</t>
  </si>
  <si>
    <t>https://agenciadetierras.sharepoint.com/:b:/s/MapadeRiesgosdeGestionANT/EZ98czJ8RthBvqQMwjERtFkBNU584qtIEZK62TJXm5GdJQ?e=HvJ4UJ</t>
  </si>
  <si>
    <t xml:space="preserve">https://agenciadetierras.sharepoint.com/:x:/s/MapadeRiesgosdeGestionANT/EdltZHdDZxhJmmXWXY4mSE8B2ukFWapVMl0QMBA4jJID6g?e=eZZC3d
https://agenciadetierras.sharepoint.com/:b:/s/MapadeRiesgosdeGestionANT/Ee0kLGJfdpxEs6sT7smgeEcB_KjKmCOw1sGt05kD5ogHHw?e=Uk62NY
https://agenciadetierras.sharepoint.com/:b:/s/MapadeRiesgosdeGestionANT/Ee1DTfG_41lAsl-ve6C9yFQBFNPTovo95RFxSvei5W4hvQ?e=SYbmEU
https://agenciadetierras.sharepoint.com/:b:/s/MapadeRiesgosdeGestionANT/EcvtnTlUx8hDidOHWGQe750BiRZnOIrmyxmKqRyZjWmgkA?e=a8nOZJ
https://agenciadetierras.sharepoint.com/:b:/s/MapadeRiesgosdeGestionANT/EWF9TlaqDW9BiFjRSmnZWIEByjvPQe189oHnuBmbc07cFg?e=TGdjCN
https://agenciadetierras.sharepoint.com/:b:/s/MapadeRiesgosdeGestionANT/EdT6FF5DyLVNundXYkfuudIBY6UvklCQXkyqhcmIGPZ3ZA?e=htqihT
</t>
  </si>
  <si>
    <t xml:space="preserve">https://agenciadetierras.sharepoint.com/:x:/s/MapadeRiesgosdeGestionANT/EcaBx1L6ht9JpSXvvBBVhVoBBfn-wcapOHUSSwEZuJLWKQ?e=jbsrh3
https://agenciadetierras.sharepoint.com/:x:/s/MapadeRiesgosdeGestionANT/Ea3RCwCg1Y1MpVOSUUi_OGUB1Sa4MgnYiHyDLPrxvJOyEw?e=oP0p0W
https://agenciadetierras.sharepoint.com/:x:/s/MapadeRiesgosdeGestionANT/EZAupYwEU1xHiqfCcha3rKMBWlKFaZ_WAO-GOUudl6SdQw?e=w9scNw
https://agenciadetierras.sharepoint.com/:x:/s/MapadeRiesgosdeGestionANT/ES89CnExGZlNpOjOTSU0IUEB1G0n863aSC8rQg6ntG7eGA?e=7DrxcE
https://agenciadetierras.sharepoint.com/:f:/s/MapadeRiesgosdeGestionANT/EkdKBtqc1YRBvH2afG7k84EBSlfvkNLRLweBp0RlKCWfRQ?e=Td89uP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</si>
</sst>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scheme val="minor"/>
    </font>
    <font>
      <u/>
      <sz val="11"/>
      <color theme="10"/>
      <name val="Calibri"/>
      <family val="2"/>
      <scheme val="minor"/>
    </font>
    <font>
      <u/>
      <sz val="11"/>
      <color theme="11"/>
      <name val="Calibri"/>
      <family val="2"/>
      <scheme val="minor"/>
    </font>
    <font>
      <sz val="10"/>
      <name val="Arial"/>
      <family val="2"/>
    </font>
    <font>
      <sz val="12"/>
      <color theme="1"/>
      <name val="Calibri"/>
      <family val="2"/>
      <scheme val="minor"/>
    </font>
    <font>
      <sz val="9"/>
      <color indexed="81"/>
      <name val="Tahoma"/>
      <family val="2"/>
    </font>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sz val="8"/>
      <name val="Calibri"/>
      <family val="2"/>
      <scheme val="minor"/>
    </font>
    <font>
      <sz val="14"/>
      <color theme="1"/>
      <name val="Calibri"/>
      <family val="2"/>
      <scheme val="minor"/>
    </font>
    <font>
      <i/>
      <sz val="12"/>
      <color theme="1"/>
      <name val="Arial"/>
      <family val="2"/>
    </font>
    <font>
      <b/>
      <sz val="12"/>
      <color theme="0"/>
      <name val="Arial"/>
      <family val="2"/>
    </font>
    <font>
      <sz val="12"/>
      <color theme="0"/>
      <name val="Arial"/>
      <family val="2"/>
    </font>
    <font>
      <sz val="12"/>
      <color rgb="FF000000"/>
      <name val="Arial"/>
      <family val="2"/>
    </font>
    <font>
      <sz val="12"/>
      <color rgb="FFFF0000"/>
      <name val="Arial"/>
      <family val="2"/>
    </font>
    <font>
      <sz val="12"/>
      <color theme="9"/>
      <name val="Arial"/>
      <family val="2"/>
    </font>
    <font>
      <b/>
      <sz val="12"/>
      <color rgb="FF002060"/>
      <name val="Arial"/>
      <family val="2"/>
    </font>
    <font>
      <sz val="12"/>
      <color rgb="FF00B050"/>
      <name val="Arial"/>
      <family val="2"/>
    </font>
    <font>
      <b/>
      <sz val="12"/>
      <color theme="8" tint="-0.249977111117893"/>
      <name val="Arial"/>
      <family val="2"/>
    </font>
    <font>
      <sz val="12"/>
      <color theme="0" tint="-0.499984740745262"/>
      <name val="Arial"/>
      <family val="2"/>
    </font>
    <font>
      <sz val="12"/>
      <name val="Calibri"/>
      <family val="2"/>
      <scheme val="minor"/>
    </font>
    <font>
      <b/>
      <sz val="12"/>
      <color rgb="FFC00000"/>
      <name val="Arial"/>
      <family val="2"/>
    </font>
    <font>
      <sz val="12"/>
      <color rgb="FFFFFFFF"/>
      <name val="Arial"/>
      <family val="2"/>
    </font>
    <font>
      <sz val="12"/>
      <color rgb="FFC00000"/>
      <name val="Arial"/>
      <family val="2"/>
    </font>
    <font>
      <sz val="10"/>
      <color theme="1"/>
      <name val="Calibri"/>
      <family val="2"/>
      <scheme val="minor"/>
    </font>
    <font>
      <sz val="12"/>
      <name val="Times New Roman"/>
      <family val="1"/>
    </font>
    <font>
      <b/>
      <sz val="12"/>
      <color indexed="81"/>
      <name val="Arial"/>
      <family val="2"/>
    </font>
    <font>
      <sz val="12"/>
      <color indexed="81"/>
      <name val="Arial"/>
      <family val="2"/>
    </font>
    <font>
      <sz val="12"/>
      <color theme="2" tint="-0.499984740745262"/>
      <name val="Calibri"/>
      <family val="2"/>
      <scheme val="minor"/>
    </font>
    <font>
      <sz val="10"/>
      <color theme="1"/>
      <name val="Arial"/>
      <family val="2"/>
    </font>
    <font>
      <sz val="10"/>
      <color rgb="FF000000"/>
      <name val="Arial"/>
      <family val="2"/>
    </font>
    <font>
      <b/>
      <sz val="11"/>
      <color theme="1"/>
      <name val="Calibri"/>
      <family val="2"/>
      <scheme val="minor"/>
    </font>
    <font>
      <b/>
      <sz val="10"/>
      <color theme="1"/>
      <name val="Arial"/>
      <family val="2"/>
    </font>
    <font>
      <b/>
      <u/>
      <sz val="10"/>
      <color theme="1"/>
      <name val="Arial"/>
      <family val="2"/>
    </font>
    <font>
      <b/>
      <sz val="12"/>
      <color theme="9" tint="0.39997558519241921"/>
      <name val="Arial"/>
      <family val="2"/>
    </font>
    <font>
      <b/>
      <sz val="12"/>
      <color theme="8"/>
      <name val="Arial"/>
      <family val="2"/>
    </font>
    <font>
      <sz val="12"/>
      <color theme="8"/>
      <name val="Arial"/>
      <family val="2"/>
    </font>
    <font>
      <sz val="12"/>
      <color rgb="FF002060"/>
      <name val="Arial"/>
      <family val="2"/>
    </font>
    <font>
      <sz val="10"/>
      <color rgb="FF002060"/>
      <name val="Arial"/>
      <family val="2"/>
    </font>
    <font>
      <sz val="12"/>
      <color rgb="FF0070C0"/>
      <name val="Arial"/>
      <family val="2"/>
    </font>
    <font>
      <sz val="11"/>
      <color rgb="FF000000"/>
      <name val="Arial"/>
      <family val="2"/>
    </font>
    <font>
      <b/>
      <sz val="10"/>
      <color rgb="FF000000"/>
      <name val="Arial"/>
      <family val="2"/>
    </font>
    <font>
      <b/>
      <sz val="10"/>
      <color theme="0"/>
      <name val="Arial"/>
      <family val="2"/>
    </font>
    <font>
      <b/>
      <i/>
      <sz val="10"/>
      <name val="Arial"/>
      <family val="2"/>
    </font>
    <font>
      <b/>
      <sz val="10"/>
      <name val="Arial"/>
      <family val="2"/>
    </font>
    <font>
      <b/>
      <u/>
      <sz val="10"/>
      <name val="Arial"/>
      <family val="2"/>
    </font>
    <font>
      <u/>
      <sz val="12"/>
      <name val="Arial"/>
      <family val="2"/>
    </font>
    <font>
      <b/>
      <u/>
      <sz val="12"/>
      <name val="Arial"/>
      <family val="2"/>
    </font>
    <font>
      <sz val="9"/>
      <name val="Arial"/>
      <family val="2"/>
    </font>
    <font>
      <sz val="9"/>
      <color rgb="FF002060"/>
      <name val="Arial"/>
      <family val="2"/>
    </font>
    <font>
      <b/>
      <sz val="8"/>
      <color theme="0"/>
      <name val="Arial"/>
      <family val="2"/>
    </font>
    <font>
      <sz val="8"/>
      <color theme="1"/>
      <name val="Arial"/>
      <family val="2"/>
    </font>
    <font>
      <b/>
      <u/>
      <sz val="10"/>
      <color rgb="FFC00000"/>
      <name val="Arial"/>
      <family val="2"/>
    </font>
    <font>
      <b/>
      <i/>
      <sz val="12"/>
      <color theme="1"/>
      <name val="Arial"/>
      <family val="2"/>
    </font>
    <font>
      <sz val="2"/>
      <color theme="9" tint="0.39997558519241921"/>
      <name val="Arial"/>
      <family val="2"/>
    </font>
    <font>
      <sz val="11"/>
      <color theme="1"/>
      <name val="Arial"/>
      <family val="2"/>
    </font>
    <font>
      <b/>
      <sz val="11"/>
      <color theme="0"/>
      <name val="Arial"/>
      <family val="2"/>
    </font>
    <font>
      <sz val="11"/>
      <color theme="0"/>
      <name val="Arial"/>
      <family val="2"/>
    </font>
    <font>
      <u/>
      <sz val="11"/>
      <name val="Calibri"/>
      <family val="2"/>
      <scheme val="minor"/>
    </font>
  </fonts>
  <fills count="38">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rgb="FF385623"/>
        <bgColor rgb="FF385623"/>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9900"/>
        <bgColor indexed="64"/>
      </patternFill>
    </fill>
    <fill>
      <patternFill patternType="solid">
        <fgColor rgb="FFFFCC66"/>
        <bgColor indexed="64"/>
      </patternFill>
    </fill>
    <fill>
      <patternFill patternType="solid">
        <fgColor rgb="FFFFFF99"/>
        <bgColor indexed="64"/>
      </patternFill>
    </fill>
    <fill>
      <patternFill patternType="solid">
        <fgColor rgb="FFFFFFCC"/>
        <bgColor indexed="64"/>
      </patternFill>
    </fill>
    <fill>
      <patternFill patternType="solid">
        <fgColor rgb="FFFFFFFF"/>
        <bgColor indexed="64"/>
      </patternFill>
    </fill>
    <fill>
      <patternFill patternType="solid">
        <fgColor theme="7" tint="0.79998168889431442"/>
        <bgColor indexed="64"/>
      </patternFill>
    </fill>
    <fill>
      <patternFill patternType="solid">
        <fgColor rgb="FFD9E1F2"/>
        <bgColor indexed="64"/>
      </patternFill>
    </fill>
    <fill>
      <patternFill patternType="solid">
        <fgColor rgb="FF70AD47"/>
        <bgColor indexed="64"/>
      </patternFill>
    </fill>
    <fill>
      <patternFill patternType="solid">
        <fgColor rgb="FFC6E0B4"/>
        <bgColor indexed="64"/>
      </patternFill>
    </fill>
    <fill>
      <patternFill patternType="solid">
        <fgColor rgb="FFFFD966"/>
        <bgColor indexed="64"/>
      </patternFill>
    </fill>
    <fill>
      <patternFill patternType="solid">
        <fgColor theme="9" tint="0.39997558519241921"/>
        <bgColor rgb="FFA9D08E"/>
      </patternFill>
    </fill>
    <fill>
      <patternFill patternType="solid">
        <fgColor theme="9"/>
        <bgColor indexed="64"/>
      </patternFill>
    </fill>
    <fill>
      <patternFill patternType="solid">
        <fgColor theme="7"/>
        <bgColor indexed="64"/>
      </patternFill>
    </fill>
    <fill>
      <patternFill patternType="solid">
        <fgColor rgb="FF92D050"/>
        <bgColor indexed="64"/>
      </patternFill>
    </fill>
    <fill>
      <patternFill patternType="solid">
        <fgColor theme="0" tint="-0.499984740745262"/>
        <bgColor indexed="64"/>
      </patternFill>
    </fill>
    <fill>
      <patternFill patternType="solid">
        <fgColor rgb="FFBDD7EE"/>
        <bgColor indexed="64"/>
      </patternFill>
    </fill>
    <fill>
      <patternFill patternType="solid">
        <fgColor rgb="FFE2EFDA"/>
        <bgColor indexed="64"/>
      </patternFill>
    </fill>
    <fill>
      <patternFill patternType="solid">
        <fgColor theme="7" tint="0.59999389629810485"/>
        <bgColor indexed="64"/>
      </patternFill>
    </fill>
    <fill>
      <patternFill patternType="solid">
        <fgColor theme="4" tint="0.79998168889431442"/>
        <bgColor theme="4" tint="0.79998168889431442"/>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right/>
      <top/>
      <bottom style="thin">
        <color theme="4" tint="0.39997558519241921"/>
      </bottom>
      <diagonal/>
    </border>
    <border>
      <left/>
      <right/>
      <top style="thin">
        <color theme="4" tint="0.39997558519241921"/>
      </top>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9" fontId="6" fillId="0" borderId="0" applyFont="0" applyFill="0" applyBorder="0" applyAlignment="0" applyProtection="0"/>
    <xf numFmtId="0" fontId="3" fillId="0" borderId="0"/>
    <xf numFmtId="0" fontId="28" fillId="0" borderId="0"/>
    <xf numFmtId="0" fontId="27" fillId="0" borderId="0"/>
    <xf numFmtId="0" fontId="1" fillId="0" borderId="0" applyNumberFormat="0" applyFill="0" applyBorder="0" applyAlignment="0" applyProtection="0"/>
  </cellStyleXfs>
  <cellXfs count="479">
    <xf numFmtId="0" fontId="0" fillId="0" borderId="0" xfId="0"/>
    <xf numFmtId="0" fontId="9" fillId="2" borderId="0" xfId="0" applyFont="1" applyFill="1" applyAlignment="1" applyProtection="1">
      <alignment horizontal="center" vertical="center"/>
      <protection locked="0"/>
    </xf>
    <xf numFmtId="0" fontId="10" fillId="2" borderId="0" xfId="0" applyFont="1" applyFill="1" applyAlignment="1" applyProtection="1">
      <alignment horizontal="center" vertical="center"/>
      <protection locked="0"/>
    </xf>
    <xf numFmtId="0" fontId="9" fillId="2" borderId="0" xfId="0" applyFont="1" applyFill="1" applyAlignment="1" applyProtection="1">
      <alignment vertical="center"/>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14" fillId="11" borderId="1"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wrapText="1"/>
      <protection locked="0"/>
    </xf>
    <xf numFmtId="0" fontId="9" fillId="7" borderId="1" xfId="0" applyFont="1" applyFill="1" applyBorder="1" applyAlignment="1" applyProtection="1">
      <alignment vertical="center" wrapText="1"/>
      <protection locked="0"/>
    </xf>
    <xf numFmtId="0" fontId="9" fillId="14" borderId="0" xfId="0" applyFont="1" applyFill="1" applyAlignment="1" applyProtection="1">
      <alignment horizontal="center" vertical="center"/>
      <protection locked="0"/>
    </xf>
    <xf numFmtId="0" fontId="20" fillId="2" borderId="1" xfId="0" applyFont="1" applyFill="1" applyBorder="1" applyAlignment="1" applyProtection="1">
      <alignment horizontal="justify" vertical="center" wrapText="1"/>
      <protection locked="0"/>
    </xf>
    <xf numFmtId="0" fontId="9" fillId="0" borderId="1" xfId="0" applyFont="1" applyBorder="1" applyAlignment="1" applyProtection="1">
      <alignment horizontal="center" vertical="center" textRotation="90" wrapText="1"/>
      <protection locked="0"/>
    </xf>
    <xf numFmtId="0" fontId="9" fillId="7" borderId="1" xfId="0" applyFont="1" applyFill="1" applyBorder="1" applyAlignment="1" applyProtection="1">
      <alignment horizontal="left" vertical="center" wrapText="1"/>
      <protection locked="0"/>
    </xf>
    <xf numFmtId="0" fontId="10" fillId="5"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justify" vertical="center" wrapText="1"/>
      <protection locked="0"/>
    </xf>
    <xf numFmtId="0" fontId="9" fillId="22" borderId="1"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center" vertical="center" wrapText="1"/>
      <protection locked="0"/>
    </xf>
    <xf numFmtId="0" fontId="9" fillId="23" borderId="1" xfId="0" applyFont="1" applyFill="1" applyBorder="1" applyAlignment="1" applyProtection="1">
      <alignment horizontal="center" vertical="center" textRotation="90" wrapText="1"/>
      <protection locked="0"/>
    </xf>
    <xf numFmtId="9" fontId="9" fillId="2" borderId="1" xfId="0" applyNumberFormat="1" applyFont="1" applyFill="1" applyBorder="1" applyAlignment="1" applyProtection="1">
      <alignment vertical="center" wrapText="1"/>
      <protection locked="0"/>
    </xf>
    <xf numFmtId="0" fontId="9" fillId="2" borderId="1" xfId="0" applyFont="1" applyFill="1" applyBorder="1" applyAlignment="1" applyProtection="1">
      <alignment vertical="center" wrapText="1"/>
      <protection locked="0"/>
    </xf>
    <xf numFmtId="0" fontId="9" fillId="2" borderId="5" xfId="0" applyFont="1" applyFill="1" applyBorder="1" applyAlignment="1" applyProtection="1">
      <alignment vertical="center" wrapText="1"/>
      <protection locked="0"/>
    </xf>
    <xf numFmtId="1" fontId="9" fillId="2" borderId="1" xfId="6" applyNumberFormat="1" applyFont="1" applyFill="1" applyBorder="1" applyAlignment="1" applyProtection="1">
      <alignment horizontal="center" vertical="center" wrapText="1"/>
      <protection locked="0"/>
    </xf>
    <xf numFmtId="9" fontId="9" fillId="2" borderId="1" xfId="0" applyNumberFormat="1" applyFont="1" applyFill="1" applyBorder="1" applyAlignment="1" applyProtection="1">
      <alignment horizontal="center" vertical="center" wrapText="1"/>
      <protection locked="0"/>
    </xf>
    <xf numFmtId="1" fontId="9"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protection locked="0"/>
    </xf>
    <xf numFmtId="0" fontId="8" fillId="0" borderId="1" xfId="0" applyFont="1" applyBorder="1" applyAlignment="1">
      <alignment horizontal="left" vertical="center" wrapText="1"/>
    </xf>
    <xf numFmtId="9" fontId="9" fillId="2" borderId="1" xfId="6" applyFont="1" applyFill="1" applyBorder="1" applyAlignment="1" applyProtection="1">
      <alignment horizontal="center" vertical="center" wrapText="1"/>
      <protection locked="0"/>
    </xf>
    <xf numFmtId="0" fontId="8" fillId="0" borderId="5" xfId="0" applyFont="1" applyBorder="1" applyAlignment="1">
      <alignment horizontal="center" vertical="center" wrapText="1"/>
    </xf>
    <xf numFmtId="0" fontId="14" fillId="11" borderId="1" xfId="5"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wrapText="1"/>
      <protection locked="0"/>
    </xf>
    <xf numFmtId="9" fontId="16" fillId="0" borderId="1" xfId="0" applyNumberFormat="1" applyFont="1" applyBorder="1" applyAlignment="1">
      <alignment horizontal="center" vertical="center" wrapText="1" readingOrder="1"/>
    </xf>
    <xf numFmtId="0" fontId="7" fillId="0" borderId="1" xfId="5" applyFont="1" applyBorder="1" applyAlignment="1" applyProtection="1">
      <alignment horizontal="center" vertical="center" wrapText="1"/>
      <protection locked="0"/>
    </xf>
    <xf numFmtId="0" fontId="8" fillId="8" borderId="0" xfId="0" applyFont="1" applyFill="1" applyAlignment="1" applyProtection="1">
      <alignment vertical="center"/>
      <protection locked="0"/>
    </xf>
    <xf numFmtId="0" fontId="23"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9" fillId="8"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9" fillId="8" borderId="0" xfId="0" applyFont="1" applyFill="1" applyAlignment="1" applyProtection="1">
      <alignment horizontal="center" vertical="center"/>
      <protection locked="0"/>
    </xf>
    <xf numFmtId="0" fontId="8"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10" fillId="2" borderId="1" xfId="0" applyFont="1" applyFill="1" applyBorder="1" applyAlignment="1" applyProtection="1">
      <alignment horizontal="center" vertical="center"/>
      <protection locked="0"/>
    </xf>
    <xf numFmtId="9" fontId="10" fillId="2" borderId="0" xfId="6"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protection locked="0"/>
    </xf>
    <xf numFmtId="9" fontId="10" fillId="2" borderId="1" xfId="6"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9" fontId="26" fillId="8" borderId="0" xfId="6" applyFont="1" applyFill="1" applyBorder="1" applyAlignment="1" applyProtection="1">
      <alignment vertical="center"/>
      <protection locked="0"/>
    </xf>
    <xf numFmtId="0" fontId="9" fillId="2" borderId="6" xfId="0" applyFont="1" applyFill="1" applyBorder="1" applyAlignment="1" applyProtection="1">
      <alignment vertical="center" wrapText="1"/>
      <protection locked="0"/>
    </xf>
    <xf numFmtId="0" fontId="17" fillId="0" borderId="0" xfId="0" applyFont="1" applyAlignment="1" applyProtection="1">
      <alignment vertical="center"/>
      <protection locked="0"/>
    </xf>
    <xf numFmtId="0" fontId="16" fillId="26" borderId="1" xfId="0" applyFont="1" applyFill="1" applyBorder="1" applyAlignment="1">
      <alignment horizontal="left" vertical="center" wrapText="1" readingOrder="1"/>
    </xf>
    <xf numFmtId="0" fontId="16" fillId="27" borderId="1" xfId="0" applyFont="1" applyFill="1" applyBorder="1" applyAlignment="1">
      <alignment horizontal="left" vertical="center" wrapText="1" readingOrder="1"/>
    </xf>
    <xf numFmtId="0" fontId="16" fillId="9" borderId="1" xfId="0" applyFont="1" applyFill="1" applyBorder="1" applyAlignment="1">
      <alignment horizontal="left" vertical="center" wrapText="1" readingOrder="1"/>
    </xf>
    <xf numFmtId="0" fontId="16" fillId="28" borderId="1" xfId="0" applyFont="1" applyFill="1" applyBorder="1" applyAlignment="1">
      <alignment horizontal="left" vertical="center" wrapText="1" readingOrder="1"/>
    </xf>
    <xf numFmtId="0" fontId="25" fillId="4" borderId="1" xfId="0" applyFont="1" applyFill="1" applyBorder="1" applyAlignment="1">
      <alignment horizontal="left" vertical="center" wrapText="1" readingOrder="1"/>
    </xf>
    <xf numFmtId="0" fontId="10" fillId="4" borderId="1" xfId="0" applyFont="1" applyFill="1" applyBorder="1" applyAlignment="1" applyProtection="1">
      <alignment horizontal="center" vertical="center"/>
      <protection locked="0"/>
    </xf>
    <xf numFmtId="0" fontId="15" fillId="31" borderId="1" xfId="0" applyFont="1" applyFill="1" applyBorder="1" applyAlignment="1" applyProtection="1">
      <alignment vertical="center"/>
      <protection locked="0"/>
    </xf>
    <xf numFmtId="0" fontId="15" fillId="9" borderId="1" xfId="0" applyFont="1" applyFill="1" applyBorder="1" applyAlignment="1" applyProtection="1">
      <alignment vertical="center"/>
      <protection locked="0"/>
    </xf>
    <xf numFmtId="0" fontId="9" fillId="13" borderId="1" xfId="0" applyFont="1" applyFill="1" applyBorder="1" applyAlignment="1" applyProtection="1">
      <alignment vertical="center"/>
      <protection locked="0"/>
    </xf>
    <xf numFmtId="0" fontId="10" fillId="14" borderId="0" xfId="0" applyFont="1" applyFill="1" applyAlignment="1" applyProtection="1">
      <alignment horizontal="center" vertical="center"/>
      <protection locked="0"/>
    </xf>
    <xf numFmtId="0" fontId="19" fillId="0" borderId="1" xfId="5" applyFont="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wrapText="1"/>
      <protection locked="0"/>
    </xf>
    <xf numFmtId="0" fontId="8" fillId="6" borderId="1" xfId="0" applyFont="1" applyFill="1" applyBorder="1" applyAlignment="1" applyProtection="1">
      <alignment horizontal="center" vertical="center" textRotation="90" wrapText="1"/>
      <protection locked="0"/>
    </xf>
    <xf numFmtId="0" fontId="10" fillId="12" borderId="1" xfId="0" applyFont="1" applyFill="1" applyBorder="1" applyAlignment="1" applyProtection="1">
      <alignment horizontal="left" vertical="center" wrapText="1"/>
      <protection locked="0"/>
    </xf>
    <xf numFmtId="0" fontId="8" fillId="7" borderId="1" xfId="0" applyFont="1" applyFill="1" applyBorder="1" applyAlignment="1">
      <alignment horizontal="center" vertical="center" wrapText="1"/>
    </xf>
    <xf numFmtId="0" fontId="9" fillId="14" borderId="0" xfId="0" applyFont="1" applyFill="1" applyAlignment="1" applyProtection="1">
      <alignment horizontal="center" vertical="center" wrapText="1"/>
      <protection locked="0"/>
    </xf>
    <xf numFmtId="0" fontId="22" fillId="14" borderId="0" xfId="0" applyFont="1" applyFill="1" applyAlignment="1" applyProtection="1">
      <alignment horizontal="center" vertical="center" wrapText="1"/>
      <protection locked="0"/>
    </xf>
    <xf numFmtId="14" fontId="8" fillId="0" borderId="1" xfId="5" applyNumberFormat="1" applyFont="1" applyBorder="1" applyAlignment="1" applyProtection="1">
      <alignment horizontal="center" vertical="center" wrapText="1"/>
      <protection locked="0"/>
    </xf>
    <xf numFmtId="0" fontId="0" fillId="8" borderId="0" xfId="0" applyFill="1" applyAlignment="1" applyProtection="1">
      <alignment vertical="center" wrapText="1"/>
      <protection locked="0"/>
    </xf>
    <xf numFmtId="0" fontId="9" fillId="8" borderId="0" xfId="0" applyFont="1" applyFill="1" applyAlignment="1" applyProtection="1">
      <alignment vertical="center" wrapText="1"/>
      <protection locked="0"/>
    </xf>
    <xf numFmtId="0" fontId="4" fillId="8" borderId="0" xfId="0" applyFont="1" applyFill="1" applyAlignment="1" applyProtection="1">
      <alignment vertical="center" wrapText="1"/>
      <protection locked="0"/>
    </xf>
    <xf numFmtId="0" fontId="31" fillId="8" borderId="0" xfId="0" applyFont="1" applyFill="1" applyAlignment="1" applyProtection="1">
      <alignment vertical="center" wrapText="1"/>
      <protection locked="0"/>
    </xf>
    <xf numFmtId="0" fontId="12" fillId="8" borderId="0" xfId="0" applyFont="1" applyFill="1" applyAlignment="1" applyProtection="1">
      <alignment vertical="center" wrapText="1"/>
      <protection locked="0"/>
    </xf>
    <xf numFmtId="0" fontId="9" fillId="17" borderId="1" xfId="0" applyFont="1" applyFill="1" applyBorder="1" applyAlignment="1" applyProtection="1">
      <alignment vertical="center" wrapText="1"/>
      <protection locked="0"/>
    </xf>
    <xf numFmtId="0" fontId="7" fillId="24" borderId="1" xfId="0" applyFont="1" applyFill="1" applyBorder="1" applyAlignment="1" applyProtection="1">
      <alignment horizontal="center" vertical="center" textRotation="90" wrapText="1"/>
      <protection locked="0"/>
    </xf>
    <xf numFmtId="0" fontId="0" fillId="8" borderId="0" xfId="0" applyFill="1" applyAlignment="1" applyProtection="1">
      <alignment vertical="center"/>
      <protection locked="0"/>
    </xf>
    <xf numFmtId="0" fontId="33" fillId="0" borderId="0" xfId="0" applyFont="1" applyAlignment="1">
      <alignment vertical="center" wrapText="1" readingOrder="1"/>
    </xf>
    <xf numFmtId="0" fontId="32" fillId="0" borderId="0" xfId="0" applyFont="1" applyAlignment="1">
      <alignment vertical="center"/>
    </xf>
    <xf numFmtId="0" fontId="3" fillId="0" borderId="0" xfId="0" applyFont="1" applyAlignment="1">
      <alignment vertical="center"/>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32" fillId="0" borderId="0" xfId="0" pivotButton="1" applyFont="1" applyAlignment="1">
      <alignment vertical="center"/>
    </xf>
    <xf numFmtId="9" fontId="32" fillId="0" borderId="0" xfId="6" applyFont="1" applyFill="1" applyBorder="1" applyAlignment="1">
      <alignment vertical="center"/>
    </xf>
    <xf numFmtId="0" fontId="8" fillId="24" borderId="4" xfId="0" applyFont="1" applyFill="1" applyBorder="1" applyAlignment="1" applyProtection="1">
      <alignment horizontal="center" vertical="center" textRotation="90" wrapText="1"/>
      <protection locked="0"/>
    </xf>
    <xf numFmtId="0" fontId="7" fillId="24" borderId="4" xfId="0" applyFont="1" applyFill="1" applyBorder="1" applyAlignment="1" applyProtection="1">
      <alignment horizontal="center" vertical="center" wrapText="1"/>
      <protection locked="0"/>
    </xf>
    <xf numFmtId="0" fontId="10" fillId="24" borderId="4" xfId="0" applyFont="1" applyFill="1" applyBorder="1" applyAlignment="1" applyProtection="1">
      <alignment horizontal="center" vertical="center"/>
      <protection locked="0"/>
    </xf>
    <xf numFmtId="0" fontId="35" fillId="6" borderId="0" xfId="0" applyFont="1" applyFill="1" applyAlignment="1">
      <alignment vertical="center"/>
    </xf>
    <xf numFmtId="0" fontId="10" fillId="12" borderId="1" xfId="0" applyFont="1" applyFill="1" applyBorder="1" applyAlignment="1" applyProtection="1">
      <alignment horizontal="center" vertical="center"/>
      <protection locked="0"/>
    </xf>
    <xf numFmtId="0" fontId="10" fillId="12" borderId="1" xfId="0" applyFont="1" applyFill="1" applyBorder="1" applyAlignment="1" applyProtection="1">
      <alignment horizontal="center" vertical="center" wrapText="1"/>
      <protection locked="0"/>
    </xf>
    <xf numFmtId="10" fontId="32" fillId="0" borderId="0" xfId="6" applyNumberFormat="1" applyFont="1" applyFill="1" applyBorder="1" applyAlignment="1">
      <alignment vertical="center"/>
    </xf>
    <xf numFmtId="14" fontId="8" fillId="2" borderId="1" xfId="0" applyNumberFormat="1" applyFont="1" applyFill="1" applyBorder="1" applyAlignment="1">
      <alignment horizontal="center" vertical="center" wrapText="1"/>
    </xf>
    <xf numFmtId="0" fontId="8" fillId="2" borderId="1" xfId="0" applyFont="1" applyFill="1" applyBorder="1" applyAlignment="1">
      <alignment horizontal="center" vertical="center" wrapText="1"/>
    </xf>
    <xf numFmtId="1" fontId="8" fillId="32" borderId="1" xfId="0" applyNumberFormat="1" applyFont="1" applyFill="1" applyBorder="1" applyAlignment="1">
      <alignment horizontal="center" vertical="center" wrapText="1"/>
    </xf>
    <xf numFmtId="10" fontId="35" fillId="0" borderId="0" xfId="6" applyNumberFormat="1" applyFont="1" applyFill="1" applyBorder="1" applyAlignment="1">
      <alignment vertical="center"/>
    </xf>
    <xf numFmtId="0" fontId="34" fillId="7" borderId="1" xfId="0" applyFont="1" applyFill="1" applyBorder="1" applyAlignment="1">
      <alignment vertical="center"/>
    </xf>
    <xf numFmtId="0" fontId="32" fillId="7" borderId="1" xfId="0" applyFont="1" applyFill="1" applyBorder="1" applyAlignment="1">
      <alignment vertical="center"/>
    </xf>
    <xf numFmtId="10" fontId="35" fillId="0" borderId="1" xfId="6" pivotButton="1" applyNumberFormat="1" applyFont="1" applyFill="1" applyBorder="1" applyAlignment="1">
      <alignment horizontal="center" vertical="center"/>
    </xf>
    <xf numFmtId="10" fontId="35" fillId="0" borderId="1" xfId="6" applyNumberFormat="1" applyFont="1" applyFill="1" applyBorder="1" applyAlignment="1">
      <alignment horizontal="center" vertical="center"/>
    </xf>
    <xf numFmtId="0" fontId="35" fillId="0" borderId="0" xfId="0" applyFont="1" applyAlignment="1">
      <alignment vertical="center"/>
    </xf>
    <xf numFmtId="0" fontId="35" fillId="7" borderId="0" xfId="0" applyFont="1" applyFill="1" applyAlignment="1">
      <alignment vertical="center"/>
    </xf>
    <xf numFmtId="0" fontId="35" fillId="0" borderId="0" xfId="0" applyFont="1" applyAlignment="1">
      <alignment horizontal="center" vertical="center"/>
    </xf>
    <xf numFmtId="10" fontId="37" fillId="12" borderId="3" xfId="0" applyNumberFormat="1"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9" fillId="2" borderId="9" xfId="0" applyFont="1" applyFill="1" applyBorder="1" applyAlignment="1" applyProtection="1">
      <alignment vertical="center"/>
      <protection locked="0"/>
    </xf>
    <xf numFmtId="0" fontId="9" fillId="2" borderId="11" xfId="0" applyFont="1" applyFill="1" applyBorder="1" applyAlignment="1" applyProtection="1">
      <alignment vertical="center"/>
      <protection locked="0"/>
    </xf>
    <xf numFmtId="0" fontId="32" fillId="0" borderId="0" xfId="0" applyFont="1" applyAlignment="1">
      <alignment horizontal="center" vertical="center"/>
    </xf>
    <xf numFmtId="9" fontId="32" fillId="2" borderId="1" xfId="6" applyFont="1" applyFill="1" applyBorder="1" applyAlignment="1">
      <alignment horizontal="center" vertical="center"/>
    </xf>
    <xf numFmtId="0" fontId="9" fillId="14" borderId="0" xfId="0" applyFont="1" applyFill="1" applyAlignment="1">
      <alignment vertical="center" wrapText="1"/>
    </xf>
    <xf numFmtId="0" fontId="9" fillId="14" borderId="0" xfId="0" applyFont="1" applyFill="1" applyAlignment="1">
      <alignment vertical="center"/>
    </xf>
    <xf numFmtId="0" fontId="10" fillId="0" borderId="1" xfId="5" applyFont="1" applyBorder="1" applyAlignment="1" applyProtection="1">
      <alignment horizontal="center" vertical="center" wrapText="1"/>
      <protection locked="0"/>
    </xf>
    <xf numFmtId="0" fontId="8" fillId="2" borderId="2" xfId="0" applyFont="1" applyFill="1" applyBorder="1" applyAlignment="1" applyProtection="1">
      <alignment vertical="center"/>
      <protection locked="0"/>
    </xf>
    <xf numFmtId="0" fontId="8" fillId="2" borderId="12"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9" fillId="33" borderId="0" xfId="0" applyFont="1" applyFill="1" applyAlignment="1">
      <alignment horizontal="center" vertical="center" wrapText="1"/>
    </xf>
    <xf numFmtId="0" fontId="9" fillId="33" borderId="0" xfId="0" applyFont="1" applyFill="1" applyAlignment="1">
      <alignment vertical="center" wrapText="1"/>
    </xf>
    <xf numFmtId="10" fontId="32" fillId="0" borderId="1" xfId="6" applyNumberFormat="1" applyFont="1" applyFill="1" applyBorder="1" applyAlignment="1">
      <alignment horizontal="center" vertical="center"/>
    </xf>
    <xf numFmtId="0" fontId="36" fillId="9" borderId="1" xfId="0" applyFont="1" applyFill="1" applyBorder="1" applyAlignment="1">
      <alignment horizontal="center" vertical="center"/>
    </xf>
    <xf numFmtId="0" fontId="43" fillId="0" borderId="0" xfId="0" applyFont="1" applyAlignment="1">
      <alignment vertical="center"/>
    </xf>
    <xf numFmtId="0" fontId="41" fillId="0" borderId="1" xfId="0" applyFont="1" applyBorder="1" applyAlignment="1">
      <alignment horizontal="center" vertical="center" wrapText="1"/>
    </xf>
    <xf numFmtId="0" fontId="44" fillId="32" borderId="1" xfId="0" applyFont="1" applyFill="1" applyBorder="1" applyAlignment="1">
      <alignment vertical="center" wrapText="1"/>
    </xf>
    <xf numFmtId="0" fontId="33" fillId="34" borderId="1" xfId="0" applyFont="1" applyFill="1" applyBorder="1" applyAlignment="1">
      <alignment vertical="center" wrapText="1"/>
    </xf>
    <xf numFmtId="9" fontId="33" fillId="34" borderId="1" xfId="0" applyNumberFormat="1" applyFont="1" applyFill="1" applyBorder="1" applyAlignment="1">
      <alignment horizontal="center" vertical="center"/>
    </xf>
    <xf numFmtId="0" fontId="33" fillId="35" borderId="1" xfId="0" applyFont="1" applyFill="1" applyBorder="1" applyAlignment="1">
      <alignment vertical="center" wrapText="1"/>
    </xf>
    <xf numFmtId="9" fontId="33" fillId="35" borderId="1" xfId="0" applyNumberFormat="1" applyFont="1" applyFill="1" applyBorder="1" applyAlignment="1">
      <alignment horizontal="center" vertical="center"/>
    </xf>
    <xf numFmtId="0" fontId="33" fillId="22" borderId="1" xfId="0" applyFont="1" applyFill="1" applyBorder="1" applyAlignment="1">
      <alignment vertical="center" wrapText="1"/>
    </xf>
    <xf numFmtId="9" fontId="33" fillId="22" borderId="1" xfId="0" applyNumberFormat="1" applyFont="1" applyFill="1" applyBorder="1" applyAlignment="1">
      <alignment horizontal="center" vertical="center"/>
    </xf>
    <xf numFmtId="0" fontId="33" fillId="28" borderId="1" xfId="0" applyFont="1" applyFill="1" applyBorder="1" applyAlignment="1">
      <alignment vertical="center" wrapText="1"/>
    </xf>
    <xf numFmtId="9" fontId="33" fillId="28" borderId="1" xfId="0" applyNumberFormat="1" applyFont="1" applyFill="1" applyBorder="1" applyAlignment="1">
      <alignment horizontal="center" vertical="center"/>
    </xf>
    <xf numFmtId="0" fontId="45" fillId="15" borderId="1" xfId="0" applyFont="1" applyFill="1" applyBorder="1" applyAlignment="1">
      <alignment vertical="center"/>
    </xf>
    <xf numFmtId="9" fontId="45" fillId="15" borderId="1" xfId="0" applyNumberFormat="1" applyFont="1" applyFill="1" applyBorder="1" applyAlignment="1">
      <alignment horizontal="center" vertical="center"/>
    </xf>
    <xf numFmtId="0" fontId="7" fillId="12" borderId="1" xfId="0" applyFont="1" applyFill="1" applyBorder="1" applyAlignment="1" applyProtection="1">
      <alignment horizontal="center" vertical="center" wrapText="1"/>
      <protection locked="0"/>
    </xf>
    <xf numFmtId="0" fontId="8" fillId="0" borderId="1" xfId="5" applyFont="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8" fillId="12" borderId="1" xfId="0" applyFont="1" applyFill="1" applyBorder="1" applyAlignment="1" applyProtection="1">
      <alignment horizontal="center" vertical="center" wrapText="1"/>
      <protection locked="0"/>
    </xf>
    <xf numFmtId="14" fontId="7" fillId="12" borderId="2" xfId="0" applyNumberFormat="1" applyFont="1" applyFill="1" applyBorder="1" applyAlignment="1" applyProtection="1">
      <alignment horizontal="center" vertical="center" wrapText="1"/>
      <protection locked="0"/>
    </xf>
    <xf numFmtId="0" fontId="7" fillId="29" borderId="1" xfId="0" applyFont="1" applyFill="1" applyBorder="1" applyAlignment="1">
      <alignment horizontal="center" vertical="center" wrapText="1"/>
    </xf>
    <xf numFmtId="0" fontId="47" fillId="29" borderId="1" xfId="0" applyFont="1" applyFill="1" applyBorder="1" applyAlignment="1">
      <alignment horizontal="center" vertical="center" wrapText="1"/>
    </xf>
    <xf numFmtId="0" fontId="3" fillId="12" borderId="1" xfId="0" applyFont="1" applyFill="1" applyBorder="1" applyAlignment="1" applyProtection="1">
      <alignment horizontal="center" vertical="center" wrapText="1"/>
      <protection locked="0"/>
    </xf>
    <xf numFmtId="9" fontId="7" fillId="12" borderId="1" xfId="6" applyFont="1" applyFill="1" applyBorder="1" applyAlignment="1" applyProtection="1">
      <alignment horizontal="center" vertical="center" wrapText="1"/>
      <protection locked="0"/>
    </xf>
    <xf numFmtId="0" fontId="8" fillId="8" borderId="0" xfId="0" applyFont="1" applyFill="1" applyAlignment="1" applyProtection="1">
      <alignment horizontal="center" vertical="center"/>
      <protection locked="0"/>
    </xf>
    <xf numFmtId="9" fontId="8" fillId="8" borderId="0" xfId="6" applyFont="1" applyFill="1" applyBorder="1" applyAlignment="1" applyProtection="1">
      <alignment vertical="center"/>
      <protection locked="0"/>
    </xf>
    <xf numFmtId="0" fontId="7" fillId="12" borderId="4"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7" fillId="24" borderId="4" xfId="0" applyFont="1" applyFill="1" applyBorder="1" applyAlignment="1" applyProtection="1">
      <alignment horizontal="center" vertical="center"/>
      <protection locked="0"/>
    </xf>
    <xf numFmtId="0" fontId="14" fillId="11" borderId="5" xfId="5" applyFont="1" applyFill="1" applyBorder="1" applyAlignment="1" applyProtection="1">
      <alignment horizontal="center" vertical="center" wrapText="1"/>
      <protection locked="0"/>
    </xf>
    <xf numFmtId="0" fontId="7" fillId="2" borderId="1" xfId="5" applyFont="1" applyFill="1" applyBorder="1" applyAlignment="1" applyProtection="1">
      <alignment horizontal="center" vertical="center" wrapText="1"/>
      <protection locked="0"/>
    </xf>
    <xf numFmtId="0" fontId="8" fillId="2" borderId="1" xfId="5" applyFont="1" applyFill="1" applyBorder="1" applyAlignment="1" applyProtection="1">
      <alignment horizontal="center" vertical="center" wrapText="1"/>
      <protection locked="0"/>
    </xf>
    <xf numFmtId="14" fontId="8" fillId="2" borderId="1" xfId="5" applyNumberFormat="1" applyFont="1" applyFill="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xf>
    <xf numFmtId="9" fontId="8" fillId="21" borderId="1" xfId="6" applyFont="1" applyFill="1" applyBorder="1" applyAlignment="1" applyProtection="1">
      <alignment horizontal="center" vertical="center" wrapText="1"/>
    </xf>
    <xf numFmtId="0" fontId="19" fillId="20" borderId="1" xfId="0" applyFont="1" applyFill="1" applyBorder="1" applyAlignment="1" applyProtection="1">
      <alignment horizontal="center" vertical="center" wrapText="1"/>
      <protection locked="0"/>
    </xf>
    <xf numFmtId="0" fontId="19" fillId="20" borderId="4" xfId="0" applyFont="1" applyFill="1" applyBorder="1" applyAlignment="1" applyProtection="1">
      <alignment horizontal="center" vertical="center" wrapText="1"/>
      <protection locked="0"/>
    </xf>
    <xf numFmtId="0" fontId="19" fillId="21" borderId="1" xfId="0" applyFont="1" applyFill="1" applyBorder="1" applyAlignment="1" applyProtection="1">
      <alignment horizontal="center" vertical="center" textRotation="90" wrapText="1"/>
      <protection locked="0"/>
    </xf>
    <xf numFmtId="0" fontId="9" fillId="7" borderId="1" xfId="0" applyFont="1" applyFill="1" applyBorder="1" applyAlignment="1" applyProtection="1">
      <alignment horizontal="center" vertical="center"/>
      <protection locked="0"/>
    </xf>
    <xf numFmtId="0" fontId="19" fillId="25" borderId="1" xfId="0" applyFont="1" applyFill="1" applyBorder="1" applyAlignment="1">
      <alignment horizontal="center" vertical="center" wrapText="1" readingOrder="1"/>
    </xf>
    <xf numFmtId="0" fontId="14" fillId="15" borderId="1" xfId="0" applyFont="1" applyFill="1" applyBorder="1" applyAlignment="1" applyProtection="1">
      <alignment horizontal="center" vertical="center" wrapText="1"/>
      <protection locked="0"/>
    </xf>
    <xf numFmtId="0" fontId="9" fillId="2" borderId="13" xfId="0" applyFont="1" applyFill="1" applyBorder="1" applyAlignment="1" applyProtection="1">
      <alignment vertical="center"/>
      <protection locked="0"/>
    </xf>
    <xf numFmtId="0" fontId="9" fillId="2" borderId="15" xfId="0" applyFont="1" applyFill="1" applyBorder="1" applyAlignment="1" applyProtection="1">
      <alignment vertical="center"/>
      <protection locked="0"/>
    </xf>
    <xf numFmtId="0" fontId="9" fillId="2" borderId="14" xfId="0" applyFont="1" applyFill="1" applyBorder="1" applyAlignment="1" applyProtection="1">
      <alignment vertical="center"/>
      <protection locked="0"/>
    </xf>
    <xf numFmtId="0" fontId="15"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vertical="center"/>
      <protection locked="0"/>
    </xf>
    <xf numFmtId="0" fontId="15" fillId="2" borderId="10"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7" fillId="0" borderId="10" xfId="0" applyFont="1" applyBorder="1" applyAlignment="1" applyProtection="1">
      <alignment vertical="center"/>
      <protection locked="0"/>
    </xf>
    <xf numFmtId="0" fontId="9" fillId="2" borderId="7" xfId="0" applyFont="1" applyFill="1" applyBorder="1" applyAlignment="1" applyProtection="1">
      <alignment vertical="center"/>
      <protection locked="0"/>
    </xf>
    <xf numFmtId="0" fontId="17" fillId="0" borderId="7" xfId="0" applyFont="1" applyBorder="1" applyAlignment="1" applyProtection="1">
      <alignment horizontal="center" vertical="center" wrapText="1"/>
      <protection locked="0"/>
    </xf>
    <xf numFmtId="0" fontId="17" fillId="0" borderId="7" xfId="0" applyFont="1" applyBorder="1" applyAlignment="1" applyProtection="1">
      <alignment vertical="center" wrapText="1"/>
      <protection locked="0"/>
    </xf>
    <xf numFmtId="0" fontId="17" fillId="0" borderId="7" xfId="0" applyFont="1" applyBorder="1" applyAlignment="1" applyProtection="1">
      <alignment vertical="center"/>
      <protection locked="0"/>
    </xf>
    <xf numFmtId="0" fontId="17" fillId="0" borderId="8" xfId="0" applyFont="1" applyBorder="1" applyAlignment="1" applyProtection="1">
      <alignment vertical="center"/>
      <protection locked="0"/>
    </xf>
    <xf numFmtId="0" fontId="8" fillId="12" borderId="1"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8" fillId="9" borderId="1" xfId="0" applyFont="1" applyFill="1" applyBorder="1" applyAlignment="1" applyProtection="1">
      <alignment horizontal="center" vertical="center"/>
      <protection locked="0"/>
    </xf>
    <xf numFmtId="0" fontId="8" fillId="13" borderId="1" xfId="0" applyFont="1" applyFill="1" applyBorder="1" applyAlignment="1" applyProtection="1">
      <alignment horizontal="center" vertical="center"/>
      <protection locked="0"/>
    </xf>
    <xf numFmtId="0" fontId="16" fillId="0" borderId="0" xfId="0" applyFont="1" applyAlignment="1">
      <alignment vertical="center" wrapText="1" readingOrder="1"/>
    </xf>
    <xf numFmtId="0" fontId="10" fillId="24" borderId="1" xfId="0" applyFont="1" applyFill="1" applyBorder="1" applyAlignment="1" applyProtection="1">
      <alignment horizontal="center" vertical="center" wrapText="1"/>
      <protection locked="0"/>
    </xf>
    <xf numFmtId="0" fontId="10" fillId="17" borderId="1" xfId="0" applyFont="1" applyFill="1" applyBorder="1" applyAlignment="1" applyProtection="1">
      <alignment horizontal="center" vertical="center" wrapText="1"/>
      <protection locked="0"/>
    </xf>
    <xf numFmtId="0" fontId="8" fillId="0" borderId="5" xfId="5" applyFont="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14" fontId="8" fillId="0" borderId="5" xfId="5" applyNumberFormat="1" applyFont="1" applyBorder="1" applyAlignment="1" applyProtection="1">
      <alignment horizontal="center" vertical="center" wrapText="1"/>
      <protection locked="0"/>
    </xf>
    <xf numFmtId="0" fontId="16" fillId="26" borderId="1" xfId="0" applyFont="1" applyFill="1" applyBorder="1" applyAlignment="1">
      <alignment horizontal="center" vertical="center" wrapText="1" readingOrder="1"/>
    </xf>
    <xf numFmtId="0" fontId="16" fillId="27" borderId="1" xfId="0" applyFont="1" applyFill="1" applyBorder="1" applyAlignment="1">
      <alignment horizontal="center" vertical="center" wrapText="1" readingOrder="1"/>
    </xf>
    <xf numFmtId="0" fontId="16" fillId="9" borderId="1" xfId="0" applyFont="1" applyFill="1" applyBorder="1" applyAlignment="1">
      <alignment horizontal="center" vertical="center" wrapText="1" readingOrder="1"/>
    </xf>
    <xf numFmtId="0" fontId="16" fillId="28" borderId="1" xfId="0" applyFont="1" applyFill="1" applyBorder="1" applyAlignment="1">
      <alignment horizontal="center" vertical="center" wrapText="1" readingOrder="1"/>
    </xf>
    <xf numFmtId="0" fontId="25" fillId="4" borderId="1" xfId="0" applyFont="1" applyFill="1" applyBorder="1" applyAlignment="1">
      <alignment horizontal="center" vertical="center" wrapText="1" readingOrder="1"/>
    </xf>
    <xf numFmtId="0" fontId="7" fillId="1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vertical="center" wrapText="1"/>
      <protection locked="0"/>
    </xf>
    <xf numFmtId="0" fontId="8" fillId="2" borderId="1" xfId="0" applyFont="1" applyFill="1" applyBorder="1" applyAlignment="1" applyProtection="1">
      <alignment horizontal="left" vertical="center" wrapText="1"/>
      <protection locked="0"/>
    </xf>
    <xf numFmtId="0" fontId="8" fillId="2" borderId="1" xfId="0" applyFont="1" applyFill="1" applyBorder="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Alignment="1" applyProtection="1">
      <alignment vertical="center"/>
      <protection locked="0"/>
    </xf>
    <xf numFmtId="0" fontId="47" fillId="12" borderId="1" xfId="0" applyFont="1" applyFill="1" applyBorder="1" applyAlignment="1" applyProtection="1">
      <alignment horizontal="left" vertical="center" wrapText="1"/>
      <protection locked="0"/>
    </xf>
    <xf numFmtId="0" fontId="53" fillId="11" borderId="1" xfId="5" applyFont="1" applyFill="1" applyBorder="1" applyAlignment="1" applyProtection="1">
      <alignment horizontal="center" vertical="center" wrapText="1"/>
      <protection locked="0"/>
    </xf>
    <xf numFmtId="0" fontId="54" fillId="8" borderId="0" xfId="0" applyFont="1" applyFill="1" applyAlignment="1" applyProtection="1">
      <alignment vertical="center"/>
      <protection locked="0"/>
    </xf>
    <xf numFmtId="0" fontId="8" fillId="2" borderId="1" xfId="0" applyFont="1" applyFill="1" applyBorder="1" applyAlignment="1">
      <alignment vertical="center" wrapText="1"/>
    </xf>
    <xf numFmtId="9" fontId="8" fillId="2" borderId="1" xfId="6" applyFont="1" applyFill="1" applyBorder="1" applyAlignment="1" applyProtection="1">
      <alignment horizontal="center" vertical="center" wrapText="1"/>
    </xf>
    <xf numFmtId="0" fontId="7" fillId="2" borderId="1" xfId="0"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9" fontId="7" fillId="2" borderId="1" xfId="6" applyFont="1" applyFill="1" applyBorder="1" applyAlignment="1" applyProtection="1">
      <alignment horizontal="center" vertical="center" wrapText="1"/>
    </xf>
    <xf numFmtId="9" fontId="7" fillId="2" borderId="1" xfId="0" applyNumberFormat="1" applyFont="1" applyFill="1" applyBorder="1" applyAlignment="1">
      <alignment horizontal="center" vertical="center" wrapText="1"/>
    </xf>
    <xf numFmtId="9" fontId="8" fillId="2" borderId="1" xfId="6" applyFont="1" applyFill="1" applyBorder="1" applyAlignment="1" applyProtection="1">
      <alignment horizontal="center" vertical="center" wrapText="1"/>
      <protection locked="0"/>
    </xf>
    <xf numFmtId="0" fontId="44" fillId="32" borderId="1" xfId="0" applyFont="1" applyFill="1" applyBorder="1" applyAlignment="1">
      <alignment horizontal="center" vertical="center" wrapText="1"/>
    </xf>
    <xf numFmtId="0" fontId="19" fillId="36" borderId="1" xfId="0" applyFont="1" applyFill="1" applyBorder="1" applyAlignment="1" applyProtection="1">
      <alignment horizontal="center" vertical="center" wrapText="1"/>
      <protection locked="0"/>
    </xf>
    <xf numFmtId="0" fontId="19" fillId="36" borderId="1" xfId="0" applyFont="1" applyFill="1" applyBorder="1" applyAlignment="1" applyProtection="1">
      <alignment horizontal="center" vertical="center"/>
      <protection locked="0"/>
    </xf>
    <xf numFmtId="0" fontId="9" fillId="0" borderId="1" xfId="0" applyFont="1" applyBorder="1" applyAlignment="1">
      <alignment vertical="center" wrapText="1"/>
    </xf>
    <xf numFmtId="0" fontId="9" fillId="0" borderId="1" xfId="0" applyFont="1" applyBorder="1" applyAlignment="1">
      <alignment horizontal="center" vertical="center" wrapText="1"/>
    </xf>
    <xf numFmtId="1" fontId="9" fillId="0" borderId="1" xfId="0" applyNumberFormat="1" applyFont="1" applyBorder="1" applyAlignment="1">
      <alignment horizontal="center" vertical="center" wrapText="1"/>
    </xf>
    <xf numFmtId="14" fontId="9" fillId="0" borderId="1" xfId="0" applyNumberFormat="1" applyFont="1" applyBorder="1" applyAlignment="1">
      <alignment vertical="center" wrapText="1"/>
    </xf>
    <xf numFmtId="14" fontId="9" fillId="0" borderId="1" xfId="0" applyNumberFormat="1" applyFont="1" applyBorder="1" applyAlignment="1">
      <alignment horizontal="center" vertical="center" wrapText="1"/>
    </xf>
    <xf numFmtId="0" fontId="9" fillId="14" borderId="0" xfId="0" applyFont="1" applyFill="1" applyAlignment="1" applyProtection="1">
      <alignment vertical="center"/>
      <protection locked="0"/>
    </xf>
    <xf numFmtId="0" fontId="8" fillId="2" borderId="13" xfId="0" applyFont="1" applyFill="1" applyBorder="1" applyAlignment="1" applyProtection="1">
      <alignment vertical="center"/>
      <protection locked="0"/>
    </xf>
    <xf numFmtId="0" fontId="8" fillId="2" borderId="9" xfId="0" applyFont="1" applyFill="1" applyBorder="1" applyAlignment="1" applyProtection="1">
      <alignment vertical="center"/>
      <protection locked="0"/>
    </xf>
    <xf numFmtId="0" fontId="8" fillId="2" borderId="11" xfId="0" applyFont="1" applyFill="1" applyBorder="1" applyAlignment="1" applyProtection="1">
      <alignment vertical="center"/>
      <protection locked="0"/>
    </xf>
    <xf numFmtId="0" fontId="7" fillId="6" borderId="1" xfId="0" applyFont="1" applyFill="1" applyBorder="1" applyAlignment="1" applyProtection="1">
      <alignment horizontal="center" vertical="center" textRotation="90" wrapText="1"/>
      <protection locked="0"/>
    </xf>
    <xf numFmtId="9" fontId="9" fillId="7" borderId="1" xfId="0" applyNumberFormat="1" applyFont="1" applyFill="1" applyBorder="1" applyAlignment="1" applyProtection="1">
      <alignment vertical="center" wrapText="1"/>
      <protection locked="0"/>
    </xf>
    <xf numFmtId="1" fontId="9" fillId="7" borderId="1" xfId="6" applyNumberFormat="1" applyFont="1" applyFill="1" applyBorder="1" applyAlignment="1" applyProtection="1">
      <alignment horizontal="center" vertical="center" wrapText="1"/>
      <protection locked="0"/>
    </xf>
    <xf numFmtId="9" fontId="9" fillId="7" borderId="1" xfId="0" applyNumberFormat="1" applyFont="1" applyFill="1" applyBorder="1" applyAlignment="1" applyProtection="1">
      <alignment horizontal="center" vertical="center" wrapText="1"/>
      <protection locked="0"/>
    </xf>
    <xf numFmtId="1" fontId="9" fillId="7" borderId="1" xfId="0" applyNumberFormat="1" applyFont="1" applyFill="1" applyBorder="1" applyAlignment="1" applyProtection="1">
      <alignment horizontal="center" vertical="center" wrapText="1"/>
      <protection locked="0"/>
    </xf>
    <xf numFmtId="0" fontId="34" fillId="9" borderId="0" xfId="0" applyFont="1" applyFill="1" applyAlignment="1">
      <alignment horizontal="center" vertical="center"/>
    </xf>
    <xf numFmtId="0" fontId="3" fillId="0" borderId="0" xfId="0" applyFont="1" applyAlignment="1">
      <alignment horizontal="left" vertical="center"/>
    </xf>
    <xf numFmtId="0" fontId="32" fillId="0" borderId="0" xfId="0" applyFont="1" applyAlignment="1">
      <alignment horizontal="left" vertical="center"/>
    </xf>
    <xf numFmtId="9" fontId="35" fillId="6" borderId="0" xfId="0" applyNumberFormat="1" applyFont="1" applyFill="1" applyAlignment="1">
      <alignment vertical="center"/>
    </xf>
    <xf numFmtId="0" fontId="55" fillId="0" borderId="0" xfId="0" applyFont="1" applyAlignment="1">
      <alignment vertical="center"/>
    </xf>
    <xf numFmtId="9" fontId="55" fillId="0" borderId="0" xfId="6" applyFont="1" applyFill="1" applyBorder="1" applyAlignment="1">
      <alignment vertical="center"/>
    </xf>
    <xf numFmtId="0" fontId="34" fillId="9" borderId="0" xfId="0" applyFont="1" applyFill="1" applyAlignment="1">
      <alignment vertical="center"/>
    </xf>
    <xf numFmtId="0" fontId="8" fillId="7" borderId="1" xfId="0" applyFont="1" applyFill="1" applyBorder="1" applyAlignment="1" applyProtection="1">
      <alignment horizontal="left" vertical="center" wrapText="1"/>
      <protection locked="0"/>
    </xf>
    <xf numFmtId="0" fontId="9" fillId="8" borderId="0" xfId="0" applyFont="1" applyFill="1" applyAlignment="1" applyProtection="1">
      <alignment horizontal="left" vertical="center"/>
      <protection locked="0"/>
    </xf>
    <xf numFmtId="0" fontId="8" fillId="2" borderId="1" xfId="0" applyFont="1" applyFill="1" applyBorder="1" applyAlignment="1">
      <alignment horizontal="left" vertical="center" wrapText="1"/>
    </xf>
    <xf numFmtId="0" fontId="8" fillId="8" borderId="0" xfId="0" applyFont="1" applyFill="1" applyAlignment="1" applyProtection="1">
      <alignment horizontal="left" vertical="center"/>
      <protection locked="0"/>
    </xf>
    <xf numFmtId="9" fontId="9" fillId="33" borderId="0" xfId="6" applyFont="1" applyFill="1" applyAlignment="1">
      <alignment horizontal="center" vertical="center" wrapText="1"/>
    </xf>
    <xf numFmtId="9" fontId="7" fillId="29" borderId="1" xfId="6" applyFont="1" applyFill="1" applyBorder="1" applyAlignment="1">
      <alignment horizontal="center" vertical="center" wrapText="1"/>
    </xf>
    <xf numFmtId="9" fontId="9" fillId="0" borderId="1" xfId="6" applyFont="1" applyBorder="1" applyAlignment="1">
      <alignment horizontal="center" vertical="center" wrapText="1"/>
    </xf>
    <xf numFmtId="9" fontId="37" fillId="12" borderId="3" xfId="6" applyFont="1" applyFill="1" applyBorder="1" applyAlignment="1" applyProtection="1">
      <alignment horizontal="center" vertical="center" wrapText="1"/>
      <protection locked="0"/>
    </xf>
    <xf numFmtId="9" fontId="7" fillId="12" borderId="1" xfId="6" applyFont="1" applyFill="1" applyBorder="1" applyAlignment="1">
      <alignment horizontal="center" vertical="center" wrapText="1"/>
    </xf>
    <xf numFmtId="0" fontId="8" fillId="0" borderId="1" xfId="0" applyFont="1" applyBorder="1" applyAlignment="1" applyProtection="1">
      <alignment horizontal="center" vertical="center" wrapText="1"/>
      <protection locked="0"/>
    </xf>
    <xf numFmtId="9" fontId="8" fillId="0" borderId="1" xfId="6" applyFont="1" applyFill="1" applyBorder="1" applyAlignment="1" applyProtection="1">
      <alignment horizontal="center" vertical="center" wrapText="1"/>
      <protection locked="0"/>
    </xf>
    <xf numFmtId="0" fontId="9" fillId="0" borderId="1" xfId="0" applyFont="1" applyBorder="1" applyAlignment="1">
      <alignment horizontal="left" vertical="center" wrapText="1"/>
    </xf>
    <xf numFmtId="0" fontId="9" fillId="7" borderId="1" xfId="0" applyFont="1" applyFill="1" applyBorder="1" applyAlignment="1">
      <alignment vertical="center" wrapText="1"/>
    </xf>
    <xf numFmtId="0" fontId="9" fillId="7" borderId="1" xfId="0" applyFont="1" applyFill="1" applyBorder="1" applyAlignment="1">
      <alignment horizontal="center" vertical="center" wrapText="1"/>
    </xf>
    <xf numFmtId="0" fontId="9" fillId="7" borderId="1" xfId="6" applyNumberFormat="1" applyFont="1" applyFill="1" applyBorder="1" applyAlignment="1" applyProtection="1">
      <alignment horizontal="center" vertical="center" wrapText="1"/>
      <protection locked="0"/>
    </xf>
    <xf numFmtId="0" fontId="10" fillId="0" borderId="1" xfId="0" applyFont="1" applyBorder="1" applyAlignment="1">
      <alignment horizontal="center" vertical="center" wrapText="1"/>
    </xf>
    <xf numFmtId="0" fontId="9" fillId="0" borderId="1" xfId="0" applyFont="1" applyBorder="1" applyAlignment="1" applyProtection="1">
      <alignment vertical="center" wrapText="1"/>
      <protection locked="0"/>
    </xf>
    <xf numFmtId="0" fontId="57" fillId="12" borderId="1" xfId="0" applyFont="1" applyFill="1" applyBorder="1" applyAlignment="1" applyProtection="1">
      <alignment horizontal="center" vertical="center" wrapText="1"/>
      <protection locked="0"/>
    </xf>
    <xf numFmtId="0" fontId="57" fillId="29" borderId="1" xfId="0" applyFont="1" applyFill="1" applyBorder="1" applyAlignment="1">
      <alignment horizontal="center" vertical="center" wrapText="1"/>
    </xf>
    <xf numFmtId="0" fontId="57" fillId="14" borderId="0" xfId="0" applyFont="1" applyFill="1" applyAlignment="1">
      <alignment vertical="center" wrapText="1"/>
    </xf>
    <xf numFmtId="0" fontId="0" fillId="0" borderId="0" xfId="0" pivotButton="1"/>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0" fillId="0" borderId="0" xfId="0" applyAlignment="1">
      <alignment vertical="center" wrapText="1"/>
    </xf>
    <xf numFmtId="9" fontId="0" fillId="0" borderId="0" xfId="6" applyFont="1"/>
    <xf numFmtId="0" fontId="58" fillId="0" borderId="0" xfId="0" applyFont="1" applyAlignment="1">
      <alignment vertical="center"/>
    </xf>
    <xf numFmtId="0" fontId="59" fillId="15" borderId="0" xfId="0" applyFont="1" applyFill="1" applyAlignment="1">
      <alignment horizontal="center" vertical="center"/>
    </xf>
    <xf numFmtId="0" fontId="58" fillId="0" borderId="1" xfId="0" applyFont="1" applyBorder="1" applyAlignment="1">
      <alignment vertical="center"/>
    </xf>
    <xf numFmtId="0" fontId="58" fillId="0" borderId="1" xfId="0" applyFont="1" applyBorder="1" applyAlignment="1">
      <alignment horizontal="left" vertical="center"/>
    </xf>
    <xf numFmtId="0" fontId="58" fillId="0" borderId="5" xfId="0" applyFont="1" applyBorder="1" applyAlignment="1">
      <alignment horizontal="left" vertical="center"/>
    </xf>
    <xf numFmtId="0" fontId="58" fillId="0" borderId="1" xfId="0" applyFont="1" applyBorder="1" applyAlignment="1">
      <alignment horizontal="center" vertical="center"/>
    </xf>
    <xf numFmtId="0" fontId="58" fillId="0" borderId="5" xfId="0" applyFont="1" applyBorder="1" applyAlignment="1">
      <alignment vertical="center"/>
    </xf>
    <xf numFmtId="0" fontId="58" fillId="0" borderId="2" xfId="0" applyFont="1" applyBorder="1" applyAlignment="1">
      <alignment vertical="center"/>
    </xf>
    <xf numFmtId="0" fontId="58" fillId="0" borderId="13" xfId="0" applyFont="1" applyBorder="1" applyAlignment="1">
      <alignment vertical="center"/>
    </xf>
    <xf numFmtId="0" fontId="58" fillId="0" borderId="2" xfId="0" applyFont="1" applyBorder="1" applyAlignment="1">
      <alignment horizontal="center" vertical="center"/>
    </xf>
    <xf numFmtId="0" fontId="59" fillId="15" borderId="14" xfId="0" applyFont="1" applyFill="1" applyBorder="1" applyAlignment="1">
      <alignment horizontal="center" vertical="center"/>
    </xf>
    <xf numFmtId="0" fontId="60" fillId="15" borderId="1" xfId="0" applyFont="1" applyFill="1" applyBorder="1" applyAlignment="1">
      <alignment horizontal="center" vertical="center"/>
    </xf>
    <xf numFmtId="0" fontId="37" fillId="12" borderId="4" xfId="0" applyFont="1" applyFill="1" applyBorder="1" applyAlignment="1" applyProtection="1">
      <alignment horizontal="center" vertical="center" wrapText="1"/>
      <protection locked="0"/>
    </xf>
    <xf numFmtId="0" fontId="37" fillId="29" borderId="1" xfId="0" applyFont="1" applyFill="1" applyBorder="1" applyAlignment="1">
      <alignment horizontal="center" vertical="center" wrapText="1"/>
    </xf>
    <xf numFmtId="0" fontId="37" fillId="12" borderId="1" xfId="0" applyFont="1" applyFill="1" applyBorder="1" applyAlignment="1" applyProtection="1">
      <alignment horizontal="center" vertical="center" wrapText="1"/>
      <protection locked="0"/>
    </xf>
    <xf numFmtId="0" fontId="0" fillId="0" borderId="0" xfId="0" applyAlignment="1">
      <alignment horizontal="left"/>
    </xf>
    <xf numFmtId="0" fontId="0" fillId="0" borderId="0" xfId="0" applyAlignment="1">
      <alignment horizontal="left" indent="1"/>
    </xf>
    <xf numFmtId="0" fontId="34" fillId="37" borderId="16" xfId="0" applyFont="1" applyFill="1" applyBorder="1" applyAlignment="1">
      <alignment vertical="center"/>
    </xf>
    <xf numFmtId="0" fontId="0" fillId="0" borderId="17" xfId="0" applyBorder="1" applyAlignment="1">
      <alignment vertical="center"/>
    </xf>
    <xf numFmtId="0" fontId="34" fillId="0" borderId="0" xfId="0" applyFont="1" applyAlignment="1">
      <alignment vertical="center"/>
    </xf>
    <xf numFmtId="9" fontId="0" fillId="0" borderId="0" xfId="6" applyFont="1" applyAlignment="1">
      <alignment vertical="center"/>
    </xf>
    <xf numFmtId="0" fontId="9" fillId="2" borderId="1"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protection locked="0"/>
    </xf>
    <xf numFmtId="0" fontId="9" fillId="8" borderId="0" xfId="0" applyFont="1" applyFill="1" applyAlignment="1" applyProtection="1">
      <alignment horizontal="left" vertical="center" wrapText="1"/>
      <protection locked="0"/>
    </xf>
    <xf numFmtId="9" fontId="7" fillId="24" borderId="4" xfId="6" applyFont="1" applyFill="1" applyBorder="1" applyAlignment="1" applyProtection="1">
      <alignment horizontal="center" vertical="center" wrapText="1"/>
      <protection locked="0"/>
    </xf>
    <xf numFmtId="9" fontId="57" fillId="29" borderId="1" xfId="6" applyFont="1" applyFill="1" applyBorder="1" applyAlignment="1">
      <alignment horizontal="center" vertical="center" wrapText="1"/>
    </xf>
    <xf numFmtId="9" fontId="7" fillId="18" borderId="6" xfId="6" applyFont="1" applyFill="1" applyBorder="1" applyAlignment="1" applyProtection="1">
      <alignment horizontal="center" vertical="center" wrapText="1"/>
      <protection locked="0"/>
    </xf>
    <xf numFmtId="0" fontId="9" fillId="33" borderId="0" xfId="0" applyFont="1" applyFill="1" applyAlignment="1">
      <alignment horizontal="left" vertical="center" wrapText="1"/>
    </xf>
    <xf numFmtId="0" fontId="57" fillId="29" borderId="1" xfId="0" applyFont="1" applyFill="1" applyBorder="1" applyAlignment="1">
      <alignment horizontal="left" vertical="center" wrapText="1"/>
    </xf>
    <xf numFmtId="0" fontId="7" fillId="11" borderId="1" xfId="5" applyFont="1" applyFill="1" applyBorder="1" applyAlignment="1" applyProtection="1">
      <alignment horizontal="center" vertical="center" wrapText="1"/>
      <protection locked="0"/>
    </xf>
    <xf numFmtId="0" fontId="61" fillId="2" borderId="1" xfId="10" applyFont="1" applyFill="1" applyBorder="1" applyAlignment="1" applyProtection="1">
      <alignment horizontal="left" vertical="center" wrapText="1"/>
      <protection locked="0"/>
    </xf>
    <xf numFmtId="0" fontId="8" fillId="14" borderId="0" xfId="0" applyFont="1" applyFill="1" applyAlignment="1" applyProtection="1">
      <alignment horizontal="left" vertical="center"/>
      <protection locked="0"/>
    </xf>
    <xf numFmtId="0" fontId="9" fillId="7" borderId="1"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9" fillId="7" borderId="5"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9" fillId="7" borderId="3" xfId="0" applyFont="1" applyFill="1" applyBorder="1" applyAlignment="1" applyProtection="1">
      <alignment horizontal="left" vertical="center" wrapText="1"/>
      <protection locked="0"/>
    </xf>
    <xf numFmtId="0" fontId="8" fillId="7" borderId="1" xfId="0" applyFont="1" applyFill="1" applyBorder="1" applyAlignment="1" applyProtection="1">
      <alignment horizontal="left" vertical="center" wrapText="1"/>
      <protection locked="0"/>
    </xf>
    <xf numFmtId="0" fontId="14" fillId="15" borderId="1" xfId="0" applyFont="1" applyFill="1" applyBorder="1" applyAlignment="1" applyProtection="1">
      <alignment horizontal="center" vertical="center"/>
      <protection locked="0"/>
    </xf>
    <xf numFmtId="0" fontId="19" fillId="25" borderId="1" xfId="0" applyFont="1" applyFill="1" applyBorder="1" applyAlignment="1">
      <alignment horizontal="center" vertical="center" wrapText="1" readingOrder="1"/>
    </xf>
    <xf numFmtId="0" fontId="16" fillId="0" borderId="1" xfId="0" applyFont="1" applyBorder="1" applyAlignment="1">
      <alignment horizontal="left" vertical="center" wrapText="1" readingOrder="1"/>
    </xf>
    <xf numFmtId="0" fontId="10" fillId="9" borderId="1" xfId="0" applyFont="1" applyFill="1" applyBorder="1" applyAlignment="1" applyProtection="1">
      <alignment horizontal="center" vertical="center"/>
      <protection locked="0"/>
    </xf>
    <xf numFmtId="0" fontId="10" fillId="13" borderId="1" xfId="0" applyFont="1" applyFill="1" applyBorder="1" applyAlignment="1" applyProtection="1">
      <alignment horizontal="center" vertical="center"/>
      <protection locked="0"/>
    </xf>
    <xf numFmtId="0" fontId="7" fillId="12" borderId="1" xfId="0" applyFont="1" applyFill="1" applyBorder="1" applyAlignment="1" applyProtection="1">
      <alignment horizontal="center" vertical="center" wrapText="1"/>
      <protection locked="0"/>
    </xf>
    <xf numFmtId="0" fontId="14" fillId="15" borderId="1" xfId="0" applyFont="1" applyFill="1" applyBorder="1" applyAlignment="1" applyProtection="1">
      <alignment horizontal="center" vertical="center" wrapText="1"/>
      <protection locked="0"/>
    </xf>
    <xf numFmtId="0" fontId="14" fillId="15" borderId="5" xfId="0" applyFont="1" applyFill="1" applyBorder="1" applyAlignment="1" applyProtection="1">
      <alignment horizontal="center" vertical="center"/>
      <protection locked="0"/>
    </xf>
    <xf numFmtId="0" fontId="14" fillId="15" borderId="6" xfId="0" applyFont="1" applyFill="1" applyBorder="1" applyAlignment="1" applyProtection="1">
      <alignment horizontal="center" vertical="center"/>
      <protection locked="0"/>
    </xf>
    <xf numFmtId="0" fontId="14" fillId="15" borderId="3" xfId="0" applyFont="1" applyFill="1" applyBorder="1" applyAlignment="1" applyProtection="1">
      <alignment horizontal="center" vertical="center"/>
      <protection locked="0"/>
    </xf>
    <xf numFmtId="0" fontId="14" fillId="4" borderId="1"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0" fontId="14" fillId="15" borderId="2" xfId="0" applyFont="1" applyFill="1" applyBorder="1" applyAlignment="1" applyProtection="1">
      <alignment horizontal="center" vertical="center" textRotation="90"/>
      <protection locked="0"/>
    </xf>
    <xf numFmtId="0" fontId="14" fillId="15" borderId="12" xfId="0" applyFont="1" applyFill="1" applyBorder="1" applyAlignment="1" applyProtection="1">
      <alignment horizontal="center" vertical="center" textRotation="90"/>
      <protection locked="0"/>
    </xf>
    <xf numFmtId="0" fontId="14" fillId="15" borderId="4" xfId="0" applyFont="1" applyFill="1" applyBorder="1" applyAlignment="1" applyProtection="1">
      <alignment horizontal="center" vertical="center" textRotation="90"/>
      <protection locked="0"/>
    </xf>
    <xf numFmtId="0" fontId="10" fillId="10" borderId="5" xfId="0" applyFont="1" applyFill="1" applyBorder="1" applyAlignment="1" applyProtection="1">
      <alignment horizontal="center" vertical="center"/>
      <protection locked="0"/>
    </xf>
    <xf numFmtId="0" fontId="10" fillId="10" borderId="6" xfId="0" applyFont="1" applyFill="1" applyBorder="1" applyAlignment="1" applyProtection="1">
      <alignment horizontal="center" vertical="center"/>
      <protection locked="0"/>
    </xf>
    <xf numFmtId="0" fontId="10" fillId="10" borderId="3" xfId="0" applyFont="1" applyFill="1" applyBorder="1" applyAlignment="1" applyProtection="1">
      <alignment horizontal="center" vertical="center"/>
      <protection locked="0"/>
    </xf>
    <xf numFmtId="0" fontId="10" fillId="7" borderId="5" xfId="0"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3" xfId="0" applyFont="1" applyFill="1" applyBorder="1" applyAlignment="1" applyProtection="1">
      <alignment horizontal="center" vertical="center"/>
      <protection locked="0"/>
    </xf>
    <xf numFmtId="0" fontId="9" fillId="17" borderId="5" xfId="0" applyFont="1" applyFill="1" applyBorder="1" applyAlignment="1" applyProtection="1">
      <alignment vertical="center" wrapText="1"/>
      <protection locked="0"/>
    </xf>
    <xf numFmtId="0" fontId="9" fillId="17" borderId="6" xfId="0" applyFont="1" applyFill="1" applyBorder="1" applyAlignment="1" applyProtection="1">
      <alignment vertical="center" wrapText="1"/>
      <protection locked="0"/>
    </xf>
    <xf numFmtId="0" fontId="9" fillId="17" borderId="3" xfId="0" applyFont="1" applyFill="1" applyBorder="1" applyAlignment="1" applyProtection="1">
      <alignment vertical="center" wrapText="1"/>
      <protection locked="0"/>
    </xf>
    <xf numFmtId="0" fontId="7" fillId="0" borderId="1" xfId="5" applyFont="1" applyBorder="1" applyAlignment="1" applyProtection="1">
      <alignment horizontal="center" vertical="center" wrapText="1"/>
      <protection locked="0"/>
    </xf>
    <xf numFmtId="0" fontId="14" fillId="11" borderId="1" xfId="5" applyFont="1" applyFill="1" applyBorder="1" applyAlignment="1" applyProtection="1">
      <alignment horizontal="center" vertical="center" wrapText="1"/>
      <protection locked="0"/>
    </xf>
    <xf numFmtId="0" fontId="9" fillId="17" borderId="1" xfId="0" applyFont="1" applyFill="1" applyBorder="1" applyAlignment="1" applyProtection="1">
      <alignment horizontal="center" vertical="center" wrapText="1"/>
      <protection locked="0"/>
    </xf>
    <xf numFmtId="0" fontId="13" fillId="17" borderId="1"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9" fillId="24" borderId="5" xfId="0" applyFont="1" applyFill="1" applyBorder="1" applyAlignment="1" applyProtection="1">
      <alignment vertical="center" wrapText="1"/>
      <protection locked="0"/>
    </xf>
    <xf numFmtId="0" fontId="9" fillId="24" borderId="6" xfId="0" applyFont="1" applyFill="1" applyBorder="1" applyAlignment="1" applyProtection="1">
      <alignment vertical="center" wrapText="1"/>
      <protection locked="0"/>
    </xf>
    <xf numFmtId="0" fontId="9" fillId="24" borderId="3" xfId="0" applyFont="1" applyFill="1" applyBorder="1" applyAlignment="1" applyProtection="1">
      <alignment vertical="center" wrapText="1"/>
      <protection locked="0"/>
    </xf>
    <xf numFmtId="0" fontId="8" fillId="0" borderId="5" xfId="5" applyFont="1" applyBorder="1" applyAlignment="1" applyProtection="1">
      <alignment horizontal="center" vertical="center" wrapText="1"/>
      <protection locked="0"/>
    </xf>
    <xf numFmtId="0" fontId="8" fillId="0" borderId="3" xfId="5" applyFont="1" applyBorder="1" applyAlignment="1" applyProtection="1">
      <alignment horizontal="center" vertical="center" wrapText="1"/>
      <protection locked="0"/>
    </xf>
    <xf numFmtId="0" fontId="8" fillId="7" borderId="5" xfId="0" applyFont="1" applyFill="1" applyBorder="1" applyAlignment="1" applyProtection="1">
      <alignment horizontal="left" vertical="center" wrapText="1"/>
      <protection locked="0"/>
    </xf>
    <xf numFmtId="0" fontId="8" fillId="7" borderId="6" xfId="0" applyFont="1" applyFill="1" applyBorder="1" applyAlignment="1" applyProtection="1">
      <alignment horizontal="left" vertical="center" wrapText="1"/>
      <protection locked="0"/>
    </xf>
    <xf numFmtId="0" fontId="8" fillId="7" borderId="3" xfId="0" applyFont="1" applyFill="1" applyBorder="1" applyAlignment="1" applyProtection="1">
      <alignment horizontal="left" vertical="center" wrapText="1"/>
      <protection locked="0"/>
    </xf>
    <xf numFmtId="14" fontId="8" fillId="0" borderId="5" xfId="5" applyNumberFormat="1" applyFont="1" applyBorder="1" applyAlignment="1" applyProtection="1">
      <alignment horizontal="center" vertical="center" wrapText="1"/>
      <protection locked="0"/>
    </xf>
    <xf numFmtId="14" fontId="8" fillId="0" borderId="3" xfId="5" applyNumberFormat="1" applyFont="1" applyBorder="1" applyAlignment="1" applyProtection="1">
      <alignment horizontal="center" vertical="center" wrapText="1"/>
      <protection locked="0"/>
    </xf>
    <xf numFmtId="0" fontId="7" fillId="30" borderId="5" xfId="0" applyFont="1" applyFill="1" applyBorder="1" applyAlignment="1" applyProtection="1">
      <alignment horizontal="center" vertical="center"/>
      <protection locked="0"/>
    </xf>
    <xf numFmtId="0" fontId="7" fillId="30" borderId="6" xfId="0" applyFont="1" applyFill="1" applyBorder="1" applyAlignment="1" applyProtection="1">
      <alignment horizontal="center" vertical="center"/>
      <protection locked="0"/>
    </xf>
    <xf numFmtId="0" fontId="7" fillId="30" borderId="3" xfId="0" applyFont="1" applyFill="1" applyBorder="1" applyAlignment="1" applyProtection="1">
      <alignment horizontal="center" vertical="center"/>
      <protection locked="0"/>
    </xf>
    <xf numFmtId="0" fontId="14" fillId="16" borderId="1" xfId="0" applyFont="1" applyFill="1" applyBorder="1" applyAlignment="1">
      <alignment horizontal="center" vertical="center"/>
    </xf>
    <xf numFmtId="0" fontId="10" fillId="10" borderId="1" xfId="0" applyFont="1" applyFill="1" applyBorder="1" applyAlignment="1" applyProtection="1">
      <alignment horizontal="center" vertical="center"/>
      <protection locked="0"/>
    </xf>
    <xf numFmtId="0" fontId="7" fillId="12" borderId="5" xfId="0" applyFont="1" applyFill="1" applyBorder="1" applyAlignment="1" applyProtection="1">
      <alignment horizontal="center" vertical="center"/>
      <protection locked="0"/>
    </xf>
    <xf numFmtId="0" fontId="7" fillId="12" borderId="6" xfId="0" applyFont="1" applyFill="1" applyBorder="1" applyAlignment="1" applyProtection="1">
      <alignment horizontal="center" vertical="center"/>
      <protection locked="0"/>
    </xf>
    <xf numFmtId="0" fontId="7" fillId="12" borderId="3" xfId="0" applyFont="1" applyFill="1" applyBorder="1" applyAlignment="1" applyProtection="1">
      <alignment horizontal="center" vertical="center"/>
      <protection locked="0"/>
    </xf>
    <xf numFmtId="0" fontId="9" fillId="0" borderId="5" xfId="0" applyFont="1" applyBorder="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10" fillId="0" borderId="5" xfId="5" applyFont="1" applyBorder="1" applyAlignment="1" applyProtection="1">
      <alignment horizontal="center" vertical="center" wrapText="1"/>
      <protection locked="0"/>
    </xf>
    <xf numFmtId="0" fontId="10" fillId="0" borderId="3" xfId="5" applyFont="1" applyBorder="1" applyAlignment="1" applyProtection="1">
      <alignment horizontal="center" vertical="center" wrapText="1"/>
      <protection locked="0"/>
    </xf>
    <xf numFmtId="0" fontId="8" fillId="0" borderId="2"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18" fillId="2" borderId="5" xfId="0" applyFont="1" applyFill="1" applyBorder="1" applyAlignment="1" applyProtection="1">
      <alignment horizontal="center" vertical="center" wrapText="1"/>
      <protection locked="0"/>
    </xf>
    <xf numFmtId="0" fontId="18" fillId="2" borderId="6"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0" fontId="19" fillId="0" borderId="6"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9" fillId="2" borderId="1" xfId="0" applyFont="1" applyFill="1" applyBorder="1" applyAlignment="1" applyProtection="1">
      <alignment horizontal="left" vertical="center" wrapText="1"/>
      <protection locked="0"/>
    </xf>
    <xf numFmtId="0" fontId="8" fillId="2" borderId="5" xfId="0" applyFont="1" applyFill="1" applyBorder="1" applyAlignment="1" applyProtection="1">
      <alignment horizontal="left" vertical="center" wrapText="1"/>
      <protection locked="0"/>
    </xf>
    <xf numFmtId="0" fontId="8" fillId="2" borderId="6"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8" fillId="0" borderId="5" xfId="0" applyFont="1" applyBorder="1" applyAlignment="1" applyProtection="1">
      <alignment horizontal="left" vertical="center" wrapText="1"/>
      <protection locked="0"/>
    </xf>
    <xf numFmtId="0" fontId="8" fillId="0" borderId="6"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protection locked="0"/>
    </xf>
    <xf numFmtId="0" fontId="9" fillId="2" borderId="3" xfId="0"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0" fontId="9" fillId="2" borderId="1"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protection locked="0"/>
    </xf>
    <xf numFmtId="0" fontId="9" fillId="2" borderId="6" xfId="0"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10" fillId="0" borderId="6" xfId="5" applyFont="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7" fillId="0" borderId="9" xfId="5" applyFont="1" applyBorder="1" applyAlignment="1" applyProtection="1">
      <alignment horizontal="center" vertical="center" wrapText="1"/>
      <protection locked="0"/>
    </xf>
    <xf numFmtId="0" fontId="7" fillId="0" borderId="0" xfId="5" applyFont="1" applyAlignment="1" applyProtection="1">
      <alignment horizontal="center" vertical="center" wrapText="1"/>
      <protection locked="0"/>
    </xf>
    <xf numFmtId="0" fontId="7" fillId="0" borderId="10" xfId="5" applyFont="1" applyBorder="1" applyAlignment="1" applyProtection="1">
      <alignment horizontal="center" vertical="center" wrapText="1"/>
      <protection locked="0"/>
    </xf>
    <xf numFmtId="0" fontId="7" fillId="0" borderId="11" xfId="5" applyFont="1" applyBorder="1" applyAlignment="1" applyProtection="1">
      <alignment horizontal="center" vertical="center" wrapText="1"/>
      <protection locked="0"/>
    </xf>
    <xf numFmtId="0" fontId="7" fillId="0" borderId="7" xfId="5" applyFont="1" applyBorder="1" applyAlignment="1" applyProtection="1">
      <alignment horizontal="center" vertical="center" wrapText="1"/>
      <protection locked="0"/>
    </xf>
    <xf numFmtId="0" fontId="7" fillId="0" borderId="8" xfId="5" applyFont="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wrapText="1"/>
      <protection locked="0"/>
    </xf>
    <xf numFmtId="0" fontId="7" fillId="12" borderId="4" xfId="0" applyFont="1" applyFill="1" applyBorder="1" applyAlignment="1" applyProtection="1">
      <alignment horizontal="center" vertical="center" wrapText="1"/>
      <protection locked="0"/>
    </xf>
    <xf numFmtId="0" fontId="7" fillId="10" borderId="5" xfId="0" applyFont="1" applyFill="1" applyBorder="1" applyAlignment="1" applyProtection="1">
      <alignment horizontal="center" vertical="center"/>
      <protection locked="0"/>
    </xf>
    <xf numFmtId="0" fontId="7" fillId="10" borderId="6" xfId="0" applyFont="1" applyFill="1" applyBorder="1" applyAlignment="1" applyProtection="1">
      <alignment horizontal="center" vertical="center"/>
      <protection locked="0"/>
    </xf>
    <xf numFmtId="0" fontId="7" fillId="10" borderId="3" xfId="0" applyFont="1" applyFill="1" applyBorder="1" applyAlignment="1" applyProtection="1">
      <alignment horizontal="center" vertical="center"/>
      <protection locked="0"/>
    </xf>
    <xf numFmtId="0" fontId="8" fillId="12" borderId="2" xfId="0" applyFont="1" applyFill="1" applyBorder="1" applyAlignment="1" applyProtection="1">
      <alignment horizontal="center" vertical="center" wrapText="1"/>
      <protection locked="0"/>
    </xf>
    <xf numFmtId="0" fontId="8" fillId="12" borderId="4" xfId="0" applyFont="1" applyFill="1" applyBorder="1" applyAlignment="1" applyProtection="1">
      <alignment horizontal="center" vertical="center" wrapText="1"/>
      <protection locked="0"/>
    </xf>
    <xf numFmtId="0" fontId="10" fillId="12" borderId="2" xfId="0" applyFont="1" applyFill="1" applyBorder="1" applyAlignment="1" applyProtection="1">
      <alignment horizontal="center" vertical="center" wrapText="1"/>
      <protection locked="0"/>
    </xf>
    <xf numFmtId="0" fontId="10" fillId="12" borderId="4" xfId="0" applyFont="1" applyFill="1" applyBorder="1" applyAlignment="1" applyProtection="1">
      <alignment horizontal="center" vertical="center" wrapText="1"/>
      <protection locked="0"/>
    </xf>
    <xf numFmtId="0" fontId="7" fillId="12" borderId="2" xfId="0" applyFont="1" applyFill="1" applyBorder="1" applyAlignment="1" applyProtection="1">
      <alignment horizontal="center" vertical="center"/>
      <protection locked="0"/>
    </xf>
    <xf numFmtId="0" fontId="7" fillId="12" borderId="4" xfId="0" applyFont="1" applyFill="1" applyBorder="1" applyAlignment="1" applyProtection="1">
      <alignment horizontal="center" vertical="center"/>
      <protection locked="0"/>
    </xf>
    <xf numFmtId="0" fontId="10" fillId="12" borderId="2" xfId="0" applyFont="1" applyFill="1" applyBorder="1" applyAlignment="1" applyProtection="1">
      <alignment horizontal="center" vertical="center"/>
      <protection locked="0"/>
    </xf>
    <xf numFmtId="0" fontId="10" fillId="12" borderId="4" xfId="0" applyFont="1" applyFill="1" applyBorder="1" applyAlignment="1" applyProtection="1">
      <alignment horizontal="center" vertical="center"/>
      <protection locked="0"/>
    </xf>
    <xf numFmtId="0" fontId="8" fillId="0" borderId="6" xfId="5" applyFont="1" applyBorder="1" applyAlignment="1" applyProtection="1">
      <alignment horizontal="center" vertical="center" wrapText="1"/>
      <protection locked="0"/>
    </xf>
    <xf numFmtId="0" fontId="9" fillId="0" borderId="5" xfId="5" applyFont="1" applyBorder="1" applyAlignment="1" applyProtection="1">
      <alignment horizontal="center" vertical="center" wrapText="1"/>
      <protection locked="0"/>
    </xf>
    <xf numFmtId="0" fontId="9" fillId="0" borderId="6" xfId="5" applyFont="1" applyBorder="1" applyAlignment="1" applyProtection="1">
      <alignment horizontal="center" vertical="center" wrapText="1"/>
      <protection locked="0"/>
    </xf>
    <xf numFmtId="0" fontId="9" fillId="0" borderId="3" xfId="5" applyFont="1" applyBorder="1" applyAlignment="1" applyProtection="1">
      <alignment horizontal="center" vertical="center" wrapText="1"/>
      <protection locked="0"/>
    </xf>
    <xf numFmtId="0" fontId="9" fillId="2" borderId="13" xfId="0" applyFont="1" applyFill="1" applyBorder="1" applyAlignment="1" applyProtection="1">
      <alignment horizontal="center" vertical="center"/>
      <protection locked="0"/>
    </xf>
    <xf numFmtId="0" fontId="9" fillId="2" borderId="14" xfId="0" applyFont="1" applyFill="1" applyBorder="1" applyAlignment="1" applyProtection="1">
      <alignment horizontal="center" vertical="center"/>
      <protection locked="0"/>
    </xf>
    <xf numFmtId="0" fontId="9" fillId="2" borderId="9"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9" fillId="2" borderId="8" xfId="0" applyFont="1" applyFill="1" applyBorder="1" applyAlignment="1" applyProtection="1">
      <alignment horizontal="center" vertical="center"/>
      <protection locked="0"/>
    </xf>
    <xf numFmtId="0" fontId="7" fillId="12" borderId="5" xfId="0" applyFont="1" applyFill="1" applyBorder="1" applyAlignment="1" applyProtection="1">
      <alignment horizontal="center" vertical="center" wrapText="1"/>
      <protection locked="0"/>
    </xf>
    <xf numFmtId="0" fontId="7" fillId="12" borderId="6" xfId="0" applyFont="1" applyFill="1" applyBorder="1" applyAlignment="1" applyProtection="1">
      <alignment horizontal="center" vertical="center" wrapText="1"/>
      <protection locked="0"/>
    </xf>
    <xf numFmtId="0" fontId="7" fillId="12" borderId="3" xfId="0" applyFont="1" applyFill="1" applyBorder="1" applyAlignment="1" applyProtection="1">
      <alignment horizontal="center" vertical="center" wrapText="1"/>
      <protection locked="0"/>
    </xf>
    <xf numFmtId="0" fontId="9" fillId="2" borderId="5"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protection locked="0"/>
    </xf>
    <xf numFmtId="0" fontId="14" fillId="5" borderId="6" xfId="0" applyFont="1" applyFill="1" applyBorder="1" applyAlignment="1" applyProtection="1">
      <alignment horizontal="center" vertical="center"/>
      <protection locked="0"/>
    </xf>
    <xf numFmtId="0" fontId="14" fillId="5" borderId="3" xfId="0" applyFont="1" applyFill="1" applyBorder="1" applyAlignment="1" applyProtection="1">
      <alignment horizontal="center" vertical="center"/>
      <protection locked="0"/>
    </xf>
    <xf numFmtId="0" fontId="10" fillId="12" borderId="1" xfId="0" applyFont="1" applyFill="1" applyBorder="1" applyAlignment="1" applyProtection="1">
      <alignment horizontal="center" vertical="center" wrapText="1"/>
      <protection locked="0"/>
    </xf>
    <xf numFmtId="0" fontId="10" fillId="12" borderId="5" xfId="0" applyFont="1" applyFill="1" applyBorder="1" applyAlignment="1" applyProtection="1">
      <alignment horizontal="center" vertical="center" wrapText="1"/>
      <protection locked="0"/>
    </xf>
    <xf numFmtId="0" fontId="10" fillId="12" borderId="6" xfId="0" applyFont="1" applyFill="1" applyBorder="1" applyAlignment="1" applyProtection="1">
      <alignment horizontal="center" vertical="center" wrapText="1"/>
      <protection locked="0"/>
    </xf>
    <xf numFmtId="0" fontId="10" fillId="12" borderId="3" xfId="0" applyFont="1" applyFill="1" applyBorder="1" applyAlignment="1" applyProtection="1">
      <alignment horizontal="center" vertical="center" wrapText="1"/>
      <protection locked="0"/>
    </xf>
    <xf numFmtId="0" fontId="14" fillId="5" borderId="5"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10" fillId="10" borderId="1" xfId="0" applyFont="1" applyFill="1" applyBorder="1" applyAlignment="1" applyProtection="1">
      <alignment horizontal="center" vertical="center" wrapText="1"/>
      <protection locked="0"/>
    </xf>
    <xf numFmtId="0" fontId="10" fillId="10" borderId="2" xfId="0" applyFont="1" applyFill="1" applyBorder="1" applyAlignment="1" applyProtection="1">
      <alignment horizontal="center" vertical="center"/>
      <protection locked="0"/>
    </xf>
    <xf numFmtId="0" fontId="10" fillId="10" borderId="2" xfId="0" applyFont="1" applyFill="1" applyBorder="1" applyAlignment="1" applyProtection="1">
      <alignment horizontal="center" vertical="center" wrapText="1"/>
      <protection locked="0"/>
    </xf>
    <xf numFmtId="0" fontId="19" fillId="18" borderId="5" xfId="0" applyFont="1" applyFill="1" applyBorder="1" applyAlignment="1" applyProtection="1">
      <alignment horizontal="center" vertical="center" wrapText="1"/>
      <protection locked="0"/>
    </xf>
    <xf numFmtId="0" fontId="19" fillId="18" borderId="6" xfId="0"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0" fontId="14" fillId="5" borderId="3" xfId="0" applyFont="1" applyFill="1" applyBorder="1" applyAlignment="1" applyProtection="1">
      <alignment horizontal="center" vertical="center" wrapText="1"/>
      <protection locked="0"/>
    </xf>
    <xf numFmtId="0" fontId="19" fillId="18" borderId="3" xfId="0" applyFont="1" applyFill="1" applyBorder="1" applyAlignment="1" applyProtection="1">
      <alignment horizontal="center" vertical="center" wrapText="1"/>
      <protection locked="0"/>
    </xf>
    <xf numFmtId="0" fontId="7" fillId="0" borderId="5" xfId="5" applyFont="1" applyBorder="1" applyAlignment="1" applyProtection="1">
      <alignment horizontal="center" vertical="center" wrapText="1"/>
      <protection locked="0"/>
    </xf>
    <xf numFmtId="0" fontId="7" fillId="0" borderId="3" xfId="5" applyFont="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14" fontId="7" fillId="12" borderId="1" xfId="0" applyNumberFormat="1"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9" fillId="2" borderId="9"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1" xfId="5" applyFont="1" applyBorder="1" applyAlignment="1" applyProtection="1">
      <alignment horizontal="center" vertical="center" wrapText="1"/>
      <protection locked="0"/>
    </xf>
    <xf numFmtId="0" fontId="9" fillId="0" borderId="1" xfId="5" applyFont="1" applyBorder="1" applyAlignment="1" applyProtection="1">
      <alignment horizontal="center" vertical="center" wrapText="1"/>
      <protection locked="0"/>
    </xf>
    <xf numFmtId="0" fontId="24" fillId="12" borderId="6"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8" fillId="0" borderId="1" xfId="5" applyFont="1" applyBorder="1" applyAlignment="1" applyProtection="1">
      <alignment horizontal="center" vertical="center" wrapText="1"/>
      <protection locked="0"/>
    </xf>
    <xf numFmtId="0" fontId="10" fillId="10" borderId="7" xfId="0" applyFont="1" applyFill="1" applyBorder="1" applyAlignment="1" applyProtection="1">
      <alignment horizontal="center" vertical="center"/>
      <protection locked="0"/>
    </xf>
    <xf numFmtId="0" fontId="9" fillId="2" borderId="10"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10" fillId="10" borderId="5"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3"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19" fillId="19" borderId="5" xfId="0" applyFont="1" applyFill="1" applyBorder="1" applyAlignment="1" applyProtection="1">
      <alignment horizontal="center" vertical="center" wrapText="1"/>
      <protection locked="0"/>
    </xf>
    <xf numFmtId="0" fontId="19" fillId="19" borderId="6" xfId="0" applyFont="1" applyFill="1" applyBorder="1" applyAlignment="1" applyProtection="1">
      <alignment horizontal="center" vertical="center" wrapText="1"/>
      <protection locked="0"/>
    </xf>
    <xf numFmtId="0" fontId="19" fillId="19" borderId="3" xfId="0" applyFont="1" applyFill="1" applyBorder="1" applyAlignment="1" applyProtection="1">
      <alignment horizontal="center" vertical="center" wrapText="1"/>
      <protection locked="0"/>
    </xf>
    <xf numFmtId="0" fontId="21" fillId="36" borderId="5" xfId="0" applyFont="1" applyFill="1" applyBorder="1" applyAlignment="1" applyProtection="1">
      <alignment horizontal="center" vertical="center" wrapText="1"/>
      <protection locked="0"/>
    </xf>
    <xf numFmtId="0" fontId="21" fillId="36" borderId="6" xfId="0" applyFont="1" applyFill="1" applyBorder="1" applyAlignment="1" applyProtection="1">
      <alignment horizontal="center" vertical="center" wrapText="1"/>
      <protection locked="0"/>
    </xf>
    <xf numFmtId="0" fontId="21" fillId="36" borderId="3" xfId="0" applyFont="1" applyFill="1" applyBorder="1" applyAlignment="1" applyProtection="1">
      <alignment horizontal="center" vertical="center" wrapText="1"/>
      <protection locked="0"/>
    </xf>
    <xf numFmtId="0" fontId="21" fillId="9" borderId="5" xfId="0" applyFont="1" applyFill="1" applyBorder="1" applyAlignment="1" applyProtection="1">
      <alignment horizontal="center" vertical="center" wrapText="1"/>
      <protection locked="0"/>
    </xf>
    <xf numFmtId="0" fontId="21" fillId="9" borderId="6" xfId="0" applyFont="1" applyFill="1" applyBorder="1" applyAlignment="1" applyProtection="1">
      <alignment horizontal="center" vertical="center" wrapText="1"/>
      <protection locked="0"/>
    </xf>
    <xf numFmtId="0" fontId="21" fillId="9" borderId="3"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14" fontId="8" fillId="0" borderId="6" xfId="5" applyNumberFormat="1" applyFont="1" applyBorder="1" applyAlignment="1" applyProtection="1">
      <alignment horizontal="center" vertical="center" wrapText="1"/>
      <protection locked="0"/>
    </xf>
    <xf numFmtId="0" fontId="19" fillId="18" borderId="1"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5" xfId="0" applyFont="1" applyFill="1" applyBorder="1" applyAlignment="1" applyProtection="1">
      <alignment horizontal="center" vertical="center"/>
      <protection locked="0"/>
    </xf>
    <xf numFmtId="0" fontId="8" fillId="12" borderId="1" xfId="0" applyFont="1" applyFill="1" applyBorder="1" applyAlignment="1" applyProtection="1">
      <alignment horizontal="center" vertical="center" wrapText="1"/>
      <protection locked="0"/>
    </xf>
    <xf numFmtId="0" fontId="33" fillId="0" borderId="10" xfId="0" applyFont="1" applyBorder="1" applyAlignment="1">
      <alignment horizontal="center" vertical="center"/>
    </xf>
    <xf numFmtId="0" fontId="33" fillId="0" borderId="8" xfId="0" applyFont="1" applyBorder="1" applyAlignment="1">
      <alignment horizontal="center" vertical="center"/>
    </xf>
    <xf numFmtId="0" fontId="44" fillId="23" borderId="0" xfId="0" applyFont="1" applyFill="1" applyAlignment="1">
      <alignment horizontal="center" vertical="center"/>
    </xf>
    <xf numFmtId="0" fontId="44" fillId="32" borderId="1" xfId="0" applyFont="1" applyFill="1" applyBorder="1" applyAlignment="1">
      <alignment horizontal="center" vertical="center" wrapText="1"/>
    </xf>
    <xf numFmtId="0" fontId="59" fillId="15" borderId="15" xfId="0" applyFont="1" applyFill="1" applyBorder="1" applyAlignment="1">
      <alignment horizontal="center" vertical="center"/>
    </xf>
    <xf numFmtId="0" fontId="59" fillId="15" borderId="14" xfId="0" applyFont="1" applyFill="1" applyBorder="1" applyAlignment="1">
      <alignment horizontal="center" vertical="center"/>
    </xf>
  </cellXfs>
  <cellStyles count="11">
    <cellStyle name="Hipervínculo" xfId="1" builtinId="8" hidden="1"/>
    <cellStyle name="Hipervínculo" xfId="3" builtinId="8" hidden="1"/>
    <cellStyle name="Hipervínculo" xfId="10" builtinId="8"/>
    <cellStyle name="Hipervínculo visitado" xfId="2" builtinId="9" hidden="1"/>
    <cellStyle name="Hipervínculo visitado" xfId="4" builtinId="9" hidden="1"/>
    <cellStyle name="Normal" xfId="0" builtinId="0"/>
    <cellStyle name="Normal - Style1 2" xfId="7" xr:uid="{9A7790CA-1F6F-4745-9963-849B3E9487B9}"/>
    <cellStyle name="Normal 2" xfId="5" xr:uid="{00000000-0005-0000-0000-000005000000}"/>
    <cellStyle name="Normal 2 2" xfId="8" xr:uid="{BB43426E-B1FE-40E2-B303-C3A21A3D57A4}"/>
    <cellStyle name="Normal 2 3" xfId="9" xr:uid="{5D686746-38B1-411C-9E70-63BB71F93230}"/>
    <cellStyle name="Porcentaje" xfId="6" builtinId="5"/>
  </cellStyles>
  <dxfs count="2204">
    <dxf>
      <alignment vertical="center"/>
    </dxf>
    <dxf>
      <alignment vertical="center"/>
    </dxf>
    <dxf>
      <alignment vertical="center"/>
    </dxf>
    <dxf>
      <alignment vertical="center"/>
    </dxf>
    <dxf>
      <alignment vertical="center"/>
    </dxf>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name val="Arial"/>
        <family val="2"/>
        <scheme val="none"/>
      </font>
      <alignment vertical="center"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theme="9" tint="-0.499984740745262"/>
        </patternFill>
      </fill>
      <alignment horizontal="center" vertical="center" textRotation="0" wrapText="0" indent="0" justifyLastLine="0" shrinkToFit="0" readingOrder="0"/>
    </dxf>
    <dxf>
      <fill>
        <patternFill>
          <bgColor theme="8" tint="0.79998168889431442"/>
        </patternFill>
      </fill>
    </dxf>
    <dxf>
      <fill>
        <patternFill patternType="solid">
          <bgColor theme="9" tint="0.79998168889431442"/>
        </patternFill>
      </fill>
    </dxf>
    <dxf>
      <font>
        <b val="0"/>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9" tint="0.79998168889431442"/>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dxf>
    <dxf>
      <alignment vertical="center"/>
    </dxf>
    <dxf>
      <alignment vertical="center"/>
    </dxf>
    <dxf>
      <alignment vertical="center"/>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alignment vertical="center"/>
    </dxf>
    <dxf>
      <alignment vertical="center"/>
    </dxf>
    <dxf>
      <alignment vertical="center"/>
    </dxf>
    <dxf>
      <alignment vertical="center"/>
    </dxf>
    <dxf>
      <alignment vertical="center"/>
    </dxf>
    <dxf>
      <alignment vertical="center"/>
    </dxf>
    <dxf>
      <alignment vertical="bottom" indent="0"/>
    </dxf>
    <dxf>
      <alignment vertical="bottom" indent="0"/>
    </dxf>
    <dxf>
      <alignment vertical="bottom" indent="0"/>
    </dxf>
    <dxf>
      <alignment vertical="bottom" indent="0"/>
    </dxf>
    <dxf>
      <alignment vertical="bottom" indent="0"/>
    </dxf>
    <dxf>
      <alignment vertical="bottom" indent="0"/>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9" tint="0.79998168889431442"/>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ill>
        <patternFill>
          <bgColor theme="9" tint="0.79998168889431442"/>
        </patternFill>
      </fill>
    </dxf>
    <dxf>
      <fill>
        <patternFill>
          <bgColor theme="8"/>
        </patternFill>
      </fill>
    </dxf>
    <dxf>
      <font>
        <color theme="0"/>
      </font>
      <fill>
        <patternFill>
          <bgColor theme="9" tint="-0.499984740745262"/>
        </patternFill>
      </fill>
    </dxf>
    <dxf>
      <fill>
        <patternFill>
          <bgColor rgb="FFFFFF00"/>
        </patternFill>
      </fill>
    </dxf>
    <dxf>
      <font>
        <color theme="0"/>
      </font>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fill>
        <patternFill>
          <bgColor rgb="FFC00000"/>
        </patternFill>
      </fill>
    </dxf>
    <dxf>
      <font>
        <color theme="0"/>
      </font>
      <fill>
        <patternFill>
          <bgColor theme="9" tint="-0.499984740745262"/>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dxf>
    <dxf>
      <font>
        <color theme="0"/>
      </font>
    </dxf>
    <dxf>
      <font>
        <color theme="0"/>
      </font>
    </dxf>
    <dxf>
      <font>
        <color theme="0"/>
      </font>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ont>
        <color theme="0"/>
      </font>
    </dxf>
    <dxf>
      <font>
        <color theme="0"/>
      </font>
      <fill>
        <patternFill>
          <bgColor theme="0" tint="-4.9989318521683403E-2"/>
        </patternFill>
      </fill>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tint="-4.9989318521683403E-2"/>
        </patternFill>
      </fill>
    </dxf>
    <dxf>
      <font>
        <color theme="0"/>
      </font>
    </dxf>
    <dxf>
      <fill>
        <patternFill>
          <bgColor rgb="FFC00000"/>
        </patternFill>
      </fill>
    </dxf>
    <dxf>
      <fill>
        <patternFill>
          <bgColor rgb="FFC00000"/>
        </patternFill>
      </fill>
    </dxf>
    <dxf>
      <fill>
        <patternFill>
          <bgColor rgb="FFC00000"/>
        </patternFill>
      </fill>
    </dxf>
    <dxf>
      <fill>
        <patternFill>
          <bgColor rgb="FFC00000"/>
        </patternFill>
      </fill>
    </dxf>
    <dxf>
      <font>
        <color theme="0"/>
      </font>
      <fill>
        <patternFill>
          <bgColor theme="9" tint="-0.499984740745262"/>
        </patternFill>
      </fill>
    </dxf>
    <dxf>
      <fill>
        <patternFill>
          <bgColor rgb="FFFFFF00"/>
        </patternFill>
      </fill>
    </dxf>
    <dxf>
      <font>
        <color theme="0"/>
      </font>
      <fill>
        <patternFill>
          <bgColor rgb="FFC00000"/>
        </patternFill>
      </fill>
    </dxf>
    <dxf>
      <fill>
        <patternFill>
          <bgColor rgb="FFC00000"/>
        </patternFill>
      </fill>
    </dxf>
    <dxf>
      <fill>
        <patternFill>
          <bgColor theme="9" tint="0.79998168889431442"/>
        </patternFill>
      </fill>
    </dxf>
    <dxf>
      <fill>
        <patternFill>
          <bgColor rgb="FFC00000"/>
        </patternFill>
      </fill>
    </dxf>
    <dxf>
      <font>
        <color theme="0"/>
      </font>
    </dxf>
    <dxf>
      <font>
        <color theme="0"/>
      </font>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8"/>
        </patternFill>
      </fill>
    </dxf>
    <dxf>
      <font>
        <color theme="0"/>
      </font>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theme="9"/>
        </patternFill>
      </fill>
    </dxf>
    <dxf>
      <fill>
        <patternFill>
          <bgColor rgb="FFFFFF00"/>
        </patternFill>
      </fill>
    </dxf>
    <dxf>
      <fill>
        <patternFill>
          <bgColor theme="5"/>
        </patternFill>
      </fill>
    </dxf>
    <dxf>
      <font>
        <color theme="0"/>
      </font>
      <fill>
        <patternFill>
          <bgColor rgb="FFC00000"/>
        </patternFill>
      </fill>
    </dxf>
    <dxf>
      <font>
        <color theme="0"/>
      </font>
      <fill>
        <patternFill>
          <bgColor theme="0" tint="-4.9989318521683403E-2"/>
        </patternFill>
      </fill>
    </dxf>
    <dxf>
      <font>
        <color theme="0"/>
      </font>
    </dxf>
    <dxf>
      <fill>
        <patternFill>
          <bgColor theme="9"/>
        </patternFill>
      </fill>
    </dxf>
    <dxf>
      <fill>
        <patternFill>
          <bgColor rgb="FFFFFF00"/>
        </patternFill>
      </fill>
    </dxf>
    <dxf>
      <fill>
        <patternFill>
          <bgColor theme="5"/>
        </patternFill>
      </fill>
    </dxf>
    <dxf>
      <font>
        <color theme="0"/>
      </font>
      <fill>
        <patternFill>
          <bgColor rgb="FFC0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theme="0" tint="-4.9989318521683403E-2"/>
        </patternFill>
      </fill>
    </dxf>
    <dxf>
      <font>
        <color theme="0"/>
      </font>
    </dxf>
    <dxf>
      <font>
        <color theme="0"/>
      </font>
      <fill>
        <patternFill>
          <bgColor theme="0" tint="-4.9989318521683403E-2"/>
        </patternFill>
      </fill>
    </dxf>
    <dxf>
      <font>
        <color theme="0"/>
      </font>
    </dxf>
  </dxfs>
  <tableStyles count="0" defaultTableStyle="TableStyleMedium2" defaultPivotStyle="PivotStyleLight16"/>
  <colors>
    <mruColors>
      <color rgb="FFEA0000"/>
      <color rgb="FFFFCC66"/>
      <color rgb="FFFFFFFF"/>
      <color rgb="FFFF9900"/>
      <color rgb="FFFFFF99"/>
      <color rgb="FFFFFFCC"/>
      <color rgb="FFFFCC99"/>
      <color rgb="FFFFFF00"/>
      <color rgb="FFCFFD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Riesgos de Gestión ANT 2022 versión 2.xlsx]Datos 2!TablaDinámica2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Distribución de tipos control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s>
    <c:plotArea>
      <c:layout/>
      <c:pieChart>
        <c:varyColors val="1"/>
        <c:ser>
          <c:idx val="0"/>
          <c:order val="0"/>
          <c:tx>
            <c:strRef>
              <c:f>'Datos 2'!$C$4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12-4FC0-BBEA-A4854B9D88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912-4FC0-BBEA-A4854B9D88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912-4FC0-BBEA-A4854B9D880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'Datos 2'!$B$5:$B$8</c:f>
              <c:strCache>
                <c:ptCount val="3"/>
                <c:pt idx="0">
                  <c:v>Correctivo</c:v>
                </c:pt>
                <c:pt idx="1">
                  <c:v>Detectivo</c:v>
                </c:pt>
                <c:pt idx="2">
                  <c:v>Preventivo</c:v>
                </c:pt>
              </c:strCache>
            </c:strRef>
          </c:cat>
          <c:val>
            <c:numRef>
              <c:f>'Datos 2'!$C$5:$C$8</c:f>
              <c:numCache>
                <c:formatCode>General</c:formatCode>
                <c:ptCount val="3"/>
                <c:pt idx="0">
                  <c:v>76</c:v>
                </c:pt>
                <c:pt idx="1">
                  <c:v>41</c:v>
                </c:pt>
                <c:pt idx="2">
                  <c:v>58</c:v>
                </c:pt>
              </c:numCache>
            </c:numRef>
          </c:val>
          <c:extLst>
            <c:ext xmlns:c16="http://schemas.microsoft.com/office/drawing/2014/chart" uri="{C3380CC4-5D6E-409C-BE32-E72D297353CC}">
              <c16:uniqueId val="{00000000-DCC1-45C7-A632-005DBC78AB79}"/>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Riesgos de Gestión ANT 2022 versión 2.xlsx]Datos 4!TablaDinámica25</c:name>
    <c:fmtId val="13"/>
  </c:pivotSource>
  <c:chart>
    <c:title>
      <c:tx>
        <c:rich>
          <a:bodyPr rot="0" spcFirstLastPara="1" vertOverflow="ellipsis" vert="horz" wrap="square" anchor="ctr" anchorCtr="1"/>
          <a:lstStyle/>
          <a:p>
            <a:pPr>
              <a:defRPr sz="1400" b="1"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r>
              <a:rPr lang="en-US" sz="1400" b="1">
                <a:solidFill>
                  <a:schemeClr val="accent6">
                    <a:lumMod val="50000"/>
                  </a:schemeClr>
                </a:solidFill>
              </a:rPr>
              <a:t>TIPO Y CLASIFICACIÓN DE RIESGOS DE GESTIÓN</a:t>
            </a:r>
          </a:p>
        </c:rich>
      </c:tx>
      <c:layout>
        <c:manualLayout>
          <c:xMode val="edge"/>
          <c:yMode val="edge"/>
          <c:x val="0.35597523937153719"/>
          <c:y val="6.464801288021038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accent6">
                  <a:lumMod val="50000"/>
                </a:schemeClr>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pivotFmt>
      <c:pivotFmt>
        <c:idx val="2"/>
        <c:spPr>
          <a:solidFill>
            <a:schemeClr val="accent5"/>
          </a:solidFill>
          <a:ln>
            <a:noFill/>
          </a:ln>
          <a:effectLst/>
        </c:spPr>
      </c:pivotFmt>
      <c:pivotFmt>
        <c:idx val="3"/>
        <c:spPr>
          <a:solidFill>
            <a:schemeClr val="accent5"/>
          </a:solidFill>
          <a:ln>
            <a:noFill/>
          </a:ln>
          <a:effectLst/>
        </c:spPr>
      </c:pivotFmt>
      <c:pivotFmt>
        <c:idx val="4"/>
        <c:spPr>
          <a:solidFill>
            <a:schemeClr val="accent4"/>
          </a:solidFill>
          <a:ln>
            <a:noFill/>
          </a:ln>
          <a:effectLst/>
        </c:spPr>
      </c:pivotFmt>
      <c:pivotFmt>
        <c:idx val="5"/>
        <c:spPr>
          <a:solidFill>
            <a:schemeClr val="accent3"/>
          </a:solidFill>
          <a:ln>
            <a:noFill/>
          </a:ln>
          <a:effectLst/>
        </c:spPr>
      </c:pivotFmt>
      <c:pivotFmt>
        <c:idx val="6"/>
        <c:spPr>
          <a:solidFill>
            <a:schemeClr val="accent2"/>
          </a:solidFill>
          <a:ln>
            <a:noFill/>
          </a:ln>
          <a:effectLst/>
        </c:spPr>
      </c:pivotFmt>
      <c:pivotFmt>
        <c:idx val="7"/>
        <c:spPr>
          <a:solidFill>
            <a:schemeClr val="accent2"/>
          </a:solidFill>
          <a:ln>
            <a:noFill/>
          </a:ln>
          <a:effectLst/>
        </c:spPr>
      </c:pivotFmt>
      <c:pivotFmt>
        <c:idx val="8"/>
        <c:spPr>
          <a:solidFill>
            <a:schemeClr val="accent2"/>
          </a:solidFill>
          <a:ln>
            <a:noFill/>
          </a:ln>
          <a:effectLst/>
        </c:spPr>
      </c:pivotFmt>
      <c:pivotFmt>
        <c:idx val="9"/>
        <c:spPr>
          <a:solidFill>
            <a:schemeClr val="tx1"/>
          </a:solidFill>
          <a:ln>
            <a:noFill/>
          </a:ln>
          <a:effectLst/>
        </c:spPr>
      </c:pivotFmt>
      <c:pivotFmt>
        <c:idx val="10"/>
        <c:spPr>
          <a:solidFill>
            <a:schemeClr val="tx1"/>
          </a:solidFill>
          <a:ln>
            <a:noFill/>
          </a:ln>
          <a:effectLst/>
        </c:spPr>
      </c:pivotFmt>
      <c:pivotFmt>
        <c:idx val="11"/>
        <c:spPr>
          <a:solidFill>
            <a:srgbClr val="FF0000"/>
          </a:solidFill>
          <a:ln>
            <a:noFill/>
          </a:ln>
          <a:effectLst/>
        </c:spPr>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6"/>
          </a:solidFill>
          <a:ln>
            <a:noFill/>
          </a:ln>
          <a:effectLst/>
        </c:spPr>
      </c:pivotFmt>
      <c:pivotFmt>
        <c:idx val="14"/>
        <c:spPr>
          <a:solidFill>
            <a:schemeClr val="accent5"/>
          </a:solidFill>
          <a:ln>
            <a:noFill/>
          </a:ln>
          <a:effectLst/>
        </c:spPr>
      </c:pivotFmt>
      <c:pivotFmt>
        <c:idx val="15"/>
        <c:spPr>
          <a:solidFill>
            <a:schemeClr val="accent5"/>
          </a:solidFill>
          <a:ln>
            <a:noFill/>
          </a:ln>
          <a:effectLst/>
        </c:spPr>
      </c:pivotFmt>
      <c:pivotFmt>
        <c:idx val="16"/>
        <c:spPr>
          <a:solidFill>
            <a:schemeClr val="accent4"/>
          </a:solidFill>
          <a:ln>
            <a:noFill/>
          </a:ln>
          <a:effectLst/>
        </c:spPr>
      </c:pivotFmt>
      <c:pivotFmt>
        <c:idx val="17"/>
        <c:spPr>
          <a:solidFill>
            <a:schemeClr val="accent3"/>
          </a:solidFill>
          <a:ln>
            <a:noFill/>
          </a:ln>
          <a:effectLst/>
        </c:spPr>
      </c:pivotFmt>
      <c:pivotFmt>
        <c:idx val="18"/>
        <c:spPr>
          <a:solidFill>
            <a:schemeClr val="accent2"/>
          </a:solidFill>
          <a:ln>
            <a:noFill/>
          </a:ln>
          <a:effectLst/>
        </c:spPr>
      </c:pivotFmt>
      <c:pivotFmt>
        <c:idx val="19"/>
        <c:spPr>
          <a:solidFill>
            <a:schemeClr val="accent2"/>
          </a:solidFill>
          <a:ln>
            <a:noFill/>
          </a:ln>
          <a:effectLst/>
        </c:spPr>
      </c:pivotFmt>
      <c:pivotFmt>
        <c:idx val="20"/>
        <c:spPr>
          <a:solidFill>
            <a:schemeClr val="accent2"/>
          </a:solidFill>
          <a:ln>
            <a:noFill/>
          </a:ln>
          <a:effectLst/>
        </c:spPr>
      </c:pivotFmt>
      <c:pivotFmt>
        <c:idx val="21"/>
        <c:spPr>
          <a:solidFill>
            <a:schemeClr val="tx1"/>
          </a:solidFill>
          <a:ln>
            <a:noFill/>
          </a:ln>
          <a:effectLst/>
        </c:spPr>
      </c:pivotFmt>
      <c:pivotFmt>
        <c:idx val="22"/>
        <c:spPr>
          <a:solidFill>
            <a:schemeClr val="tx1"/>
          </a:solidFill>
          <a:ln>
            <a:noFill/>
          </a:ln>
          <a:effectLst/>
        </c:spPr>
      </c:pivotFmt>
      <c:pivotFmt>
        <c:idx val="23"/>
        <c:spPr>
          <a:solidFill>
            <a:srgbClr val="FF0000"/>
          </a:solidFill>
          <a:ln>
            <a:noFill/>
          </a:ln>
          <a:effectLst/>
        </c:spPr>
      </c:pivotFmt>
    </c:pivotFmts>
    <c:plotArea>
      <c:layout>
        <c:manualLayout>
          <c:layoutTarget val="inner"/>
          <c:xMode val="edge"/>
          <c:yMode val="edge"/>
          <c:x val="4.0127693405060359E-2"/>
          <c:y val="0.21195605847080165"/>
          <c:w val="0.93615709639908362"/>
          <c:h val="0.42644685280089606"/>
        </c:manualLayout>
      </c:layout>
      <c:barChart>
        <c:barDir val="col"/>
        <c:grouping val="clustered"/>
        <c:varyColors val="0"/>
        <c:ser>
          <c:idx val="0"/>
          <c:order val="0"/>
          <c:tx>
            <c:strRef>
              <c:f>'Datos 4'!$J$9</c:f>
              <c:strCache>
                <c:ptCount val="1"/>
                <c:pt idx="0">
                  <c:v>Total</c:v>
                </c:pt>
              </c:strCache>
            </c:strRef>
          </c:tx>
          <c:spPr>
            <a:solidFill>
              <a:schemeClr val="accent1"/>
            </a:solidFill>
            <a:ln>
              <a:noFill/>
            </a:ln>
            <a:effectLst/>
          </c:spPr>
          <c:invertIfNegative val="0"/>
          <c:dPt>
            <c:idx val="3"/>
            <c:invertIfNegative val="0"/>
            <c:bubble3D val="0"/>
            <c:spPr>
              <a:solidFill>
                <a:schemeClr val="accent6"/>
              </a:solidFill>
              <a:ln>
                <a:noFill/>
              </a:ln>
              <a:effectLst/>
            </c:spPr>
            <c:extLst>
              <c:ext xmlns:c16="http://schemas.microsoft.com/office/drawing/2014/chart" uri="{C3380CC4-5D6E-409C-BE32-E72D297353CC}">
                <c16:uniqueId val="{00000001-8CA6-49C7-BD25-4F2004443FA2}"/>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3-8CA6-49C7-BD25-4F2004443FA2}"/>
              </c:ext>
            </c:extLst>
          </c:dPt>
          <c:dPt>
            <c:idx val="5"/>
            <c:invertIfNegative val="0"/>
            <c:bubble3D val="0"/>
            <c:spPr>
              <a:solidFill>
                <a:schemeClr val="accent5"/>
              </a:solidFill>
              <a:ln>
                <a:noFill/>
              </a:ln>
              <a:effectLst/>
            </c:spPr>
            <c:extLst>
              <c:ext xmlns:c16="http://schemas.microsoft.com/office/drawing/2014/chart" uri="{C3380CC4-5D6E-409C-BE32-E72D297353CC}">
                <c16:uniqueId val="{00000005-8CA6-49C7-BD25-4F2004443FA2}"/>
              </c:ext>
            </c:extLst>
          </c:dPt>
          <c:dPt>
            <c:idx val="6"/>
            <c:invertIfNegative val="0"/>
            <c:bubble3D val="0"/>
            <c:spPr>
              <a:solidFill>
                <a:schemeClr val="accent4"/>
              </a:solidFill>
              <a:ln>
                <a:noFill/>
              </a:ln>
              <a:effectLst/>
            </c:spPr>
            <c:extLst>
              <c:ext xmlns:c16="http://schemas.microsoft.com/office/drawing/2014/chart" uri="{C3380CC4-5D6E-409C-BE32-E72D297353CC}">
                <c16:uniqueId val="{00000007-8CA6-49C7-BD25-4F2004443FA2}"/>
              </c:ext>
            </c:extLst>
          </c:dPt>
          <c:dPt>
            <c:idx val="7"/>
            <c:invertIfNegative val="0"/>
            <c:bubble3D val="0"/>
            <c:spPr>
              <a:solidFill>
                <a:schemeClr val="accent3"/>
              </a:solidFill>
              <a:ln>
                <a:noFill/>
              </a:ln>
              <a:effectLst/>
            </c:spPr>
            <c:extLst>
              <c:ext xmlns:c16="http://schemas.microsoft.com/office/drawing/2014/chart" uri="{C3380CC4-5D6E-409C-BE32-E72D297353CC}">
                <c16:uniqueId val="{00000009-8CA6-49C7-BD25-4F2004443FA2}"/>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B-8CA6-49C7-BD25-4F2004443FA2}"/>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D-8CA6-49C7-BD25-4F2004443FA2}"/>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F-8CA6-49C7-BD25-4F2004443FA2}"/>
              </c:ext>
            </c:extLst>
          </c:dPt>
          <c:dPt>
            <c:idx val="11"/>
            <c:invertIfNegative val="0"/>
            <c:bubble3D val="0"/>
            <c:spPr>
              <a:solidFill>
                <a:schemeClr val="tx1"/>
              </a:solidFill>
              <a:ln>
                <a:noFill/>
              </a:ln>
              <a:effectLst/>
            </c:spPr>
            <c:extLst>
              <c:ext xmlns:c16="http://schemas.microsoft.com/office/drawing/2014/chart" uri="{C3380CC4-5D6E-409C-BE32-E72D297353CC}">
                <c16:uniqueId val="{00000011-8CA6-49C7-BD25-4F2004443FA2}"/>
              </c:ext>
            </c:extLst>
          </c:dPt>
          <c:dPt>
            <c:idx val="12"/>
            <c:invertIfNegative val="0"/>
            <c:bubble3D val="0"/>
            <c:spPr>
              <a:solidFill>
                <a:schemeClr val="tx1"/>
              </a:solidFill>
              <a:ln>
                <a:noFill/>
              </a:ln>
              <a:effectLst/>
            </c:spPr>
            <c:extLst>
              <c:ext xmlns:c16="http://schemas.microsoft.com/office/drawing/2014/chart" uri="{C3380CC4-5D6E-409C-BE32-E72D297353CC}">
                <c16:uniqueId val="{00000013-8CA6-49C7-BD25-4F2004443FA2}"/>
              </c:ext>
            </c:extLst>
          </c:dPt>
          <c:dPt>
            <c:idx val="13"/>
            <c:invertIfNegative val="0"/>
            <c:bubble3D val="0"/>
            <c:spPr>
              <a:solidFill>
                <a:srgbClr val="FF0000"/>
              </a:solidFill>
              <a:ln>
                <a:noFill/>
              </a:ln>
              <a:effectLst/>
            </c:spPr>
            <c:extLst>
              <c:ext xmlns:c16="http://schemas.microsoft.com/office/drawing/2014/chart" uri="{C3380CC4-5D6E-409C-BE32-E72D297353CC}">
                <c16:uniqueId val="{00000015-8CA6-49C7-BD25-4F2004443FA2}"/>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4'!$H$10:$I$24</c:f>
              <c:multiLvlStrCache>
                <c:ptCount val="14"/>
                <c:lvl>
                  <c:pt idx="0">
                    <c:v>Ejecución y administración de procesos</c:v>
                  </c:pt>
                  <c:pt idx="1">
                    <c:v>Relaciones laborales</c:v>
                  </c:pt>
                  <c:pt idx="2">
                    <c:v>Usuarios, productos y prácticas</c:v>
                  </c:pt>
                  <c:pt idx="3">
                    <c:v>Usuarios, productos y prácticas</c:v>
                  </c:pt>
                  <c:pt idx="4">
                    <c:v>Ejecución y administración de procesos</c:v>
                  </c:pt>
                  <c:pt idx="5">
                    <c:v>Usuarios, productos y prácticas</c:v>
                  </c:pt>
                  <c:pt idx="6">
                    <c:v>Ejecución y administración de procesos</c:v>
                  </c:pt>
                  <c:pt idx="7">
                    <c:v>Ejecución y administración de procesos</c:v>
                  </c:pt>
                  <c:pt idx="8">
                    <c:v>Daños a activos fijos/ eventos externos</c:v>
                  </c:pt>
                  <c:pt idx="9">
                    <c:v>Ejecución y administración de procesos</c:v>
                  </c:pt>
                  <c:pt idx="10">
                    <c:v>Usuarios, productos y prácticas</c:v>
                  </c:pt>
                  <c:pt idx="11">
                    <c:v>Ejecución y administración de procesos</c:v>
                  </c:pt>
                  <c:pt idx="12">
                    <c:v>Usuarios, productos y prácticas</c:v>
                  </c:pt>
                  <c:pt idx="13">
                    <c:v>Ejecución y administración de procesos</c:v>
                  </c:pt>
                </c:lvl>
                <c:lvl>
                  <c:pt idx="0">
                    <c:v>De Cumplimiento</c:v>
                  </c:pt>
                  <c:pt idx="3">
                    <c:v>De Imagen o Reputacional</c:v>
                  </c:pt>
                  <c:pt idx="4">
                    <c:v>Estratégicos</c:v>
                  </c:pt>
                  <c:pt idx="6">
                    <c:v>Financieros</c:v>
                  </c:pt>
                  <c:pt idx="7">
                    <c:v>Gerenciales</c:v>
                  </c:pt>
                  <c:pt idx="8">
                    <c:v>Operativos</c:v>
                  </c:pt>
                  <c:pt idx="11">
                    <c:v>Satisfacción Del Cliente</c:v>
                  </c:pt>
                  <c:pt idx="13">
                    <c:v>Tecnológicos</c:v>
                  </c:pt>
                </c:lvl>
              </c:multiLvlStrCache>
            </c:multiLvlStrRef>
          </c:cat>
          <c:val>
            <c:numRef>
              <c:f>'Datos 4'!$J$10:$J$24</c:f>
              <c:numCache>
                <c:formatCode>General</c:formatCode>
                <c:ptCount val="14"/>
                <c:pt idx="0">
                  <c:v>8</c:v>
                </c:pt>
                <c:pt idx="1">
                  <c:v>1</c:v>
                </c:pt>
                <c:pt idx="2">
                  <c:v>2</c:v>
                </c:pt>
                <c:pt idx="3">
                  <c:v>3</c:v>
                </c:pt>
                <c:pt idx="4">
                  <c:v>8</c:v>
                </c:pt>
                <c:pt idx="5">
                  <c:v>1</c:v>
                </c:pt>
                <c:pt idx="6">
                  <c:v>6</c:v>
                </c:pt>
                <c:pt idx="7">
                  <c:v>5</c:v>
                </c:pt>
                <c:pt idx="8">
                  <c:v>1</c:v>
                </c:pt>
                <c:pt idx="9">
                  <c:v>27</c:v>
                </c:pt>
                <c:pt idx="10">
                  <c:v>9</c:v>
                </c:pt>
                <c:pt idx="11">
                  <c:v>1</c:v>
                </c:pt>
                <c:pt idx="12">
                  <c:v>1</c:v>
                </c:pt>
                <c:pt idx="13">
                  <c:v>1</c:v>
                </c:pt>
              </c:numCache>
            </c:numRef>
          </c:val>
          <c:extLst>
            <c:ext xmlns:c16="http://schemas.microsoft.com/office/drawing/2014/chart" uri="{C3380CC4-5D6E-409C-BE32-E72D297353CC}">
              <c16:uniqueId val="{00000016-8CA6-49C7-BD25-4F2004443FA2}"/>
            </c:ext>
          </c:extLst>
        </c:ser>
        <c:dLbls>
          <c:showLegendKey val="0"/>
          <c:showVal val="0"/>
          <c:showCatName val="0"/>
          <c:showSerName val="0"/>
          <c:showPercent val="0"/>
          <c:showBubbleSize val="0"/>
        </c:dLbls>
        <c:gapWidth val="219"/>
        <c:axId val="1723934143"/>
        <c:axId val="1723935807"/>
      </c:barChart>
      <c:catAx>
        <c:axId val="172393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23935807"/>
        <c:crosses val="autoZero"/>
        <c:auto val="1"/>
        <c:lblAlgn val="ctr"/>
        <c:lblOffset val="100"/>
        <c:noMultiLvlLbl val="0"/>
      </c:catAx>
      <c:valAx>
        <c:axId val="1723935807"/>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723934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Riesgos de Gestión ANT 2022 versión 2.xlsx]Datos 4!TablaDinámica26</c:name>
    <c:fmtId val="12"/>
  </c:pivotSource>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RIESGOS DE GESTIÓN POR PROCESO</a:t>
            </a:r>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a:outerShdw blurRad="63500" sx="102000" sy="102000" algn="ctr" rotWithShape="0">
              <a:prstClr val="black">
                <a:alpha val="20000"/>
              </a:prstClr>
            </a:outerShdw>
          </a:effectLst>
        </c:spPr>
        <c:marker>
          <c:symbol val="circle"/>
          <c:size val="6"/>
          <c:spPr>
            <a:solidFill>
              <a:schemeClr val="accent1"/>
            </a:solidFill>
            <a:ln w="9525">
              <a:solidFill>
                <a:schemeClr val="lt1"/>
              </a:solidFill>
            </a:ln>
            <a:effectLst/>
          </c:spPr>
        </c:marker>
        <c:dLbl>
          <c:idx val="0"/>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outerShdw blurRad="63500" sx="102000" sy="102000" algn="ctr" rotWithShape="0">
              <a:prstClr val="black">
                <a:alpha val="20000"/>
              </a:prstClr>
            </a:outerShdw>
          </a:effectLst>
        </c:spPr>
      </c:pivotFmt>
      <c:pivotFmt>
        <c:idx val="2"/>
        <c:spPr>
          <a:solidFill>
            <a:schemeClr val="accent2">
              <a:lumMod val="20000"/>
              <a:lumOff val="80000"/>
            </a:schemeClr>
          </a:solidFill>
          <a:ln>
            <a:noFill/>
          </a:ln>
          <a:effectLst>
            <a:outerShdw blurRad="63500" sx="102000" sy="102000" algn="ctr" rotWithShape="0">
              <a:prstClr val="black">
                <a:alpha val="20000"/>
              </a:prstClr>
            </a:outerShdw>
          </a:effectLst>
        </c:spPr>
      </c:pivotFmt>
      <c:pivotFmt>
        <c:idx val="3"/>
        <c:spPr>
          <a:solidFill>
            <a:schemeClr val="accent4">
              <a:lumMod val="75000"/>
            </a:schemeClr>
          </a:solidFill>
          <a:ln>
            <a:noFill/>
          </a:ln>
          <a:effectLst>
            <a:outerShdw blurRad="63500" sx="102000" sy="102000" algn="ctr" rotWithShape="0">
              <a:prstClr val="black">
                <a:alpha val="20000"/>
              </a:prstClr>
            </a:outerShdw>
          </a:effectLst>
        </c:spPr>
      </c:pivotFmt>
      <c:pivotFmt>
        <c:idx val="4"/>
        <c:spPr>
          <a:solidFill>
            <a:schemeClr val="accent1"/>
          </a:solidFill>
          <a:ln>
            <a:noFill/>
          </a:ln>
          <a:effectLst>
            <a:outerShdw blurRad="63500" sx="102000" sy="102000" algn="ctr" rotWithShape="0">
              <a:prstClr val="black">
                <a:alpha val="20000"/>
              </a:prstClr>
            </a:outerShdw>
          </a:effectLst>
        </c:spPr>
      </c:pivotFmt>
      <c:pivotFmt>
        <c:idx val="5"/>
        <c:spPr>
          <a:solidFill>
            <a:schemeClr val="accent4">
              <a:lumMod val="60000"/>
              <a:lumOff val="40000"/>
            </a:schemeClr>
          </a:solidFill>
          <a:ln>
            <a:noFill/>
          </a:ln>
          <a:effectLst>
            <a:outerShdw blurRad="63500" sx="102000" sy="102000" algn="ctr" rotWithShape="0">
              <a:prstClr val="black">
                <a:alpha val="20000"/>
              </a:prstClr>
            </a:outerShdw>
          </a:effectLst>
        </c:spPr>
      </c:pivotFmt>
      <c:pivotFmt>
        <c:idx val="6"/>
        <c:spPr>
          <a:solidFill>
            <a:schemeClr val="bg1">
              <a:lumMod val="75000"/>
            </a:schemeClr>
          </a:solidFill>
          <a:ln>
            <a:noFill/>
          </a:ln>
          <a:effectLst>
            <a:outerShdw blurRad="63500" sx="102000" sy="102000" algn="ctr" rotWithShape="0">
              <a:prstClr val="black">
                <a:alpha val="20000"/>
              </a:prstClr>
            </a:outerShdw>
          </a:effectLst>
        </c:spPr>
      </c:pivotFmt>
      <c:pivotFmt>
        <c:idx val="7"/>
        <c:spPr>
          <a:solidFill>
            <a:schemeClr val="accent5">
              <a:lumMod val="60000"/>
              <a:lumOff val="40000"/>
            </a:schemeClr>
          </a:solidFill>
          <a:ln>
            <a:noFill/>
          </a:ln>
          <a:effectLst>
            <a:outerShdw blurRad="63500" sx="102000" sy="102000" algn="ctr" rotWithShape="0">
              <a:prstClr val="black">
                <a:alpha val="20000"/>
              </a:prstClr>
            </a:outerShdw>
          </a:effectLst>
        </c:spPr>
      </c:pivotFmt>
      <c:pivotFmt>
        <c:idx val="8"/>
        <c:spPr>
          <a:solidFill>
            <a:schemeClr val="accent6">
              <a:lumMod val="60000"/>
              <a:lumOff val="40000"/>
            </a:schemeClr>
          </a:solidFill>
          <a:ln>
            <a:noFill/>
          </a:ln>
          <a:effectLst>
            <a:outerShdw blurRad="63500" sx="102000" sy="102000" algn="ctr" rotWithShape="0">
              <a:prstClr val="black">
                <a:alpha val="20000"/>
              </a:prstClr>
            </a:outerShdw>
          </a:effectLst>
        </c:spPr>
      </c:pivotFmt>
      <c:pivotFmt>
        <c:idx val="9"/>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0"/>
        <c:spPr>
          <a:solidFill>
            <a:schemeClr val="bg2">
              <a:lumMod val="75000"/>
            </a:schemeClr>
          </a:solidFill>
          <a:ln>
            <a:noFill/>
          </a:ln>
          <a:effectLst>
            <a:outerShdw blurRad="63500" sx="102000" sy="102000" algn="ctr" rotWithShape="0">
              <a:prstClr val="black">
                <a:alpha val="20000"/>
              </a:prstClr>
            </a:outerShdw>
          </a:effectLst>
        </c:spPr>
      </c:pivotFmt>
      <c:pivotFmt>
        <c:idx val="11"/>
        <c:spPr>
          <a:solidFill>
            <a:schemeClr val="accent2">
              <a:lumMod val="75000"/>
            </a:schemeClr>
          </a:solidFill>
          <a:ln>
            <a:noFill/>
          </a:ln>
          <a:effectLst>
            <a:outerShdw blurRad="63500" sx="102000" sy="102000" algn="ctr" rotWithShape="0">
              <a:prstClr val="black">
                <a:alpha val="20000"/>
              </a:prstClr>
            </a:outerShdw>
          </a:effectLst>
        </c:spPr>
      </c:pivotFmt>
      <c:pivotFmt>
        <c:idx val="12"/>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3"/>
        <c:spPr>
          <a:solidFill>
            <a:srgbClr val="00B0F0"/>
          </a:solidFill>
          <a:ln>
            <a:noFill/>
          </a:ln>
          <a:effectLst>
            <a:outerShdw blurRad="63500" sx="102000" sy="102000" algn="ctr" rotWithShape="0">
              <a:prstClr val="black">
                <a:alpha val="20000"/>
              </a:prstClr>
            </a:outerShdw>
          </a:effectLst>
        </c:spPr>
      </c:pivotFmt>
      <c:pivotFmt>
        <c:idx val="14"/>
        <c:spPr>
          <a:solidFill>
            <a:schemeClr val="accent1"/>
          </a:solidFill>
          <a:ln>
            <a:noFill/>
          </a:ln>
          <a:effectLst>
            <a:outerShdw blurRad="63500" sx="102000" sy="102000" algn="ctr" rotWithShape="0">
              <a:prstClr val="black">
                <a:alpha val="20000"/>
              </a:prstClr>
            </a:outerShdw>
          </a:effectLst>
        </c:spPr>
      </c:pivotFmt>
      <c:pivotFmt>
        <c:idx val="15"/>
        <c:spPr>
          <a:solidFill>
            <a:schemeClr val="accent1"/>
          </a:solidFill>
          <a:ln>
            <a:noFill/>
          </a:ln>
          <a:effectLst>
            <a:outerShdw blurRad="63500" sx="102000" sy="102000" algn="ctr" rotWithShape="0">
              <a:prstClr val="black">
                <a:alpha val="20000"/>
              </a:prstClr>
            </a:outerShdw>
          </a:effectLst>
        </c:spPr>
      </c:pivotFmt>
      <c:pivotFmt>
        <c:idx val="16"/>
        <c:spPr>
          <a:solidFill>
            <a:schemeClr val="accent1"/>
          </a:solidFill>
          <a:ln>
            <a:noFill/>
          </a:ln>
          <a:effectLst>
            <a:outerShdw blurRad="63500" sx="102000" sy="102000" algn="ctr" rotWithShape="0">
              <a:prstClr val="black">
                <a:alpha val="20000"/>
              </a:prstClr>
            </a:outerShdw>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18"/>
        <c:spPr>
          <a:solidFill>
            <a:schemeClr val="accent4">
              <a:lumMod val="75000"/>
            </a:schemeClr>
          </a:solidFill>
          <a:ln>
            <a:noFill/>
          </a:ln>
          <a:effectLst>
            <a:outerShdw blurRad="63500" sx="102000" sy="102000" algn="ctr" rotWithShape="0">
              <a:prstClr val="black">
                <a:alpha val="20000"/>
              </a:prstClr>
            </a:outerShdw>
          </a:effectLst>
        </c:spPr>
      </c:pivotFmt>
      <c:pivotFmt>
        <c:idx val="19"/>
        <c:spPr>
          <a:solidFill>
            <a:schemeClr val="bg1">
              <a:lumMod val="75000"/>
            </a:schemeClr>
          </a:solidFill>
          <a:ln>
            <a:noFill/>
          </a:ln>
          <a:effectLst>
            <a:outerShdw blurRad="63500" sx="102000" sy="102000" algn="ctr" rotWithShape="0">
              <a:prstClr val="black">
                <a:alpha val="20000"/>
              </a:prstClr>
            </a:outerShdw>
          </a:effectLst>
        </c:spPr>
      </c:pivotFmt>
      <c:pivotFmt>
        <c:idx val="20"/>
        <c:spPr>
          <a:solidFill>
            <a:srgbClr val="00B0F0"/>
          </a:solidFill>
          <a:ln>
            <a:noFill/>
          </a:ln>
          <a:effectLst>
            <a:outerShdw blurRad="63500" sx="102000" sy="102000" algn="ctr" rotWithShape="0">
              <a:prstClr val="black">
                <a:alpha val="20000"/>
              </a:prstClr>
            </a:outerShdw>
          </a:effectLst>
        </c:spPr>
      </c:pivotFmt>
      <c:pivotFmt>
        <c:idx val="21"/>
        <c:spPr>
          <a:solidFill>
            <a:schemeClr val="accent2">
              <a:lumMod val="75000"/>
            </a:schemeClr>
          </a:solidFill>
          <a:ln>
            <a:noFill/>
          </a:ln>
          <a:effectLst>
            <a:outerShdw blurRad="63500" sx="102000" sy="102000" algn="ctr" rotWithShape="0">
              <a:prstClr val="black">
                <a:alpha val="20000"/>
              </a:prstClr>
            </a:outerShdw>
          </a:effectLst>
        </c:spPr>
      </c:pivotFmt>
      <c:pivotFmt>
        <c:idx val="22"/>
        <c:spPr>
          <a:solidFill>
            <a:schemeClr val="bg2">
              <a:lumMod val="75000"/>
            </a:schemeClr>
          </a:solidFill>
          <a:ln>
            <a:noFill/>
          </a:ln>
          <a:effectLst>
            <a:outerShdw blurRad="63500" sx="102000" sy="102000" algn="ctr" rotWithShape="0">
              <a:prstClr val="black">
                <a:alpha val="20000"/>
              </a:prstClr>
            </a:outerShdw>
          </a:effectLst>
        </c:spPr>
      </c:pivotFmt>
      <c:pivotFmt>
        <c:idx val="23"/>
        <c:spPr>
          <a:solidFill>
            <a:schemeClr val="accent4">
              <a:lumMod val="60000"/>
              <a:lumOff val="40000"/>
            </a:schemeClr>
          </a:solidFill>
          <a:ln>
            <a:noFill/>
          </a:ln>
          <a:effectLst>
            <a:outerShdw blurRad="63500" sx="102000" sy="102000" algn="ctr" rotWithShape="0">
              <a:prstClr val="black">
                <a:alpha val="20000"/>
              </a:prstClr>
            </a:outerShdw>
          </a:effectLst>
        </c:spPr>
      </c:pivotFmt>
      <c:pivotFmt>
        <c:idx val="24"/>
        <c:spPr>
          <a:solidFill>
            <a:schemeClr val="accent1">
              <a:lumMod val="60000"/>
              <a:lumOff val="40000"/>
            </a:schemeClr>
          </a:solidFill>
          <a:ln>
            <a:noFill/>
          </a:ln>
          <a:effectLst>
            <a:outerShdw blurRad="63500" sx="102000" sy="102000" algn="ctr" rotWithShape="0">
              <a:prstClr val="black">
                <a:alpha val="20000"/>
              </a:prstClr>
            </a:outerShdw>
          </a:effectLst>
        </c:spPr>
      </c:pivotFmt>
      <c:pivotFmt>
        <c:idx val="25"/>
        <c:spPr>
          <a:solidFill>
            <a:schemeClr val="accent6">
              <a:lumMod val="60000"/>
              <a:lumOff val="40000"/>
            </a:schemeClr>
          </a:solidFill>
          <a:ln>
            <a:noFill/>
          </a:ln>
          <a:effectLst>
            <a:outerShdw blurRad="63500" sx="102000" sy="102000" algn="ctr" rotWithShape="0">
              <a:prstClr val="black">
                <a:alpha val="20000"/>
              </a:prstClr>
            </a:outerShdw>
          </a:effectLst>
        </c:spPr>
      </c:pivotFmt>
      <c:pivotFmt>
        <c:idx val="26"/>
        <c:spPr>
          <a:solidFill>
            <a:schemeClr val="accent5">
              <a:lumMod val="60000"/>
              <a:lumOff val="40000"/>
            </a:schemeClr>
          </a:solidFill>
          <a:ln>
            <a:noFill/>
          </a:ln>
          <a:effectLst>
            <a:outerShdw blurRad="63500" sx="102000" sy="102000" algn="ctr" rotWithShape="0">
              <a:prstClr val="black">
                <a:alpha val="20000"/>
              </a:prstClr>
            </a:outerShdw>
          </a:effectLst>
        </c:spPr>
      </c:pivotFmt>
      <c:pivotFmt>
        <c:idx val="27"/>
        <c:spPr>
          <a:solidFill>
            <a:schemeClr val="accent2">
              <a:lumMod val="20000"/>
              <a:lumOff val="80000"/>
            </a:schemeClr>
          </a:solidFill>
          <a:ln>
            <a:noFill/>
          </a:ln>
          <a:effectLst>
            <a:outerShdw blurRad="63500" sx="102000" sy="102000" algn="ctr" rotWithShape="0">
              <a:prstClr val="black">
                <a:alpha val="20000"/>
              </a:prstClr>
            </a:outerShdw>
          </a:effectLst>
        </c:spPr>
      </c:pivotFmt>
    </c:pivotFmts>
    <c:plotArea>
      <c:layout>
        <c:manualLayout>
          <c:layoutTarget val="inner"/>
          <c:xMode val="edge"/>
          <c:yMode val="edge"/>
          <c:x val="8.8050317636636198E-3"/>
          <c:y val="0.18243370600713069"/>
          <c:w val="0.98238993647267281"/>
          <c:h val="0.52524457617759701"/>
        </c:manualLayout>
      </c:layout>
      <c:barChart>
        <c:barDir val="col"/>
        <c:grouping val="clustered"/>
        <c:varyColors val="0"/>
        <c:ser>
          <c:idx val="0"/>
          <c:order val="0"/>
          <c:tx>
            <c:strRef>
              <c:f>'Datos 4'!$O$9</c:f>
              <c:strCache>
                <c:ptCount val="1"/>
                <c:pt idx="0">
                  <c:v>Total</c:v>
                </c:pt>
              </c:strCache>
            </c:strRef>
          </c:tx>
          <c:spPr>
            <a:solidFill>
              <a:schemeClr val="accent1"/>
            </a:solidFill>
            <a:ln>
              <a:noFill/>
            </a:ln>
            <a:effectLst>
              <a:outerShdw blurRad="63500" sx="102000" sy="102000" algn="ctr" rotWithShape="0">
                <a:prstClr val="black">
                  <a:alpha val="20000"/>
                </a:prstClr>
              </a:outerShdw>
            </a:effectLst>
          </c:spPr>
          <c:invertIfNegative val="0"/>
          <c:dPt>
            <c:idx val="0"/>
            <c:invertIfNegative val="0"/>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434-4F0D-9630-0C993DEF9A73}"/>
              </c:ext>
            </c:extLst>
          </c:dPt>
          <c:dPt>
            <c:idx val="1"/>
            <c:invertIfNegative val="0"/>
            <c:bubble3D val="0"/>
            <c:spPr>
              <a:solidFill>
                <a:schemeClr val="accent4">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434-4F0D-9630-0C993DEF9A73}"/>
              </c:ext>
            </c:extLst>
          </c:dPt>
          <c:dPt>
            <c:idx val="2"/>
            <c:invertIfNegative val="0"/>
            <c:bubble3D val="0"/>
            <c:spPr>
              <a:solidFill>
                <a:schemeClr val="bg1">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B434-4F0D-9630-0C993DEF9A73}"/>
              </c:ext>
            </c:extLst>
          </c:dPt>
          <c:dPt>
            <c:idx val="6"/>
            <c:invertIfNegative val="0"/>
            <c:bubble3D val="0"/>
            <c:spPr>
              <a:solidFill>
                <a:srgbClr val="00B0F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B434-4F0D-9630-0C993DEF9A73}"/>
              </c:ext>
            </c:extLst>
          </c:dPt>
          <c:dPt>
            <c:idx val="7"/>
            <c:invertIfNegative val="0"/>
            <c:bubble3D val="0"/>
            <c:spPr>
              <a:solidFill>
                <a:schemeClr val="accent2">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B434-4F0D-9630-0C993DEF9A73}"/>
              </c:ext>
            </c:extLst>
          </c:dPt>
          <c:dPt>
            <c:idx val="8"/>
            <c:invertIfNegative val="0"/>
            <c:bubble3D val="0"/>
            <c:spPr>
              <a:solidFill>
                <a:schemeClr val="bg2">
                  <a:lumMod val="75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B434-4F0D-9630-0C993DEF9A73}"/>
              </c:ext>
            </c:extLst>
          </c:dPt>
          <c:dPt>
            <c:idx val="9"/>
            <c:invertIfNegative val="0"/>
            <c:bubble3D val="0"/>
            <c:spPr>
              <a:solidFill>
                <a:schemeClr val="accent4">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B434-4F0D-9630-0C993DEF9A73}"/>
              </c:ext>
            </c:extLst>
          </c:dPt>
          <c:dPt>
            <c:idx val="10"/>
            <c:invertIfNegative val="0"/>
            <c:bubble3D val="0"/>
            <c:spPr>
              <a:solidFill>
                <a:schemeClr val="accent1">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F-B434-4F0D-9630-0C993DEF9A73}"/>
              </c:ext>
            </c:extLst>
          </c:dPt>
          <c:dPt>
            <c:idx val="11"/>
            <c:invertIfNegative val="0"/>
            <c:bubble3D val="0"/>
            <c:spPr>
              <a:solidFill>
                <a:schemeClr val="accent6">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1-B434-4F0D-9630-0C993DEF9A73}"/>
              </c:ext>
            </c:extLst>
          </c:dPt>
          <c:dPt>
            <c:idx val="12"/>
            <c:invertIfNegative val="0"/>
            <c:bubble3D val="0"/>
            <c:spPr>
              <a:solidFill>
                <a:schemeClr val="accent5">
                  <a:lumMod val="60000"/>
                  <a:lumOff val="4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3-B434-4F0D-9630-0C993DEF9A73}"/>
              </c:ext>
            </c:extLst>
          </c:dPt>
          <c:dPt>
            <c:idx val="13"/>
            <c:invertIfNegative val="0"/>
            <c:bubble3D val="0"/>
            <c:spPr>
              <a:solidFill>
                <a:schemeClr val="accent2">
                  <a:lumMod val="20000"/>
                  <a:lumOff val="8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15-B434-4F0D-9630-0C993DEF9A73}"/>
              </c:ext>
            </c:extLst>
          </c:dPt>
          <c:dLbls>
            <c:spPr>
              <a:noFill/>
              <a:ln>
                <a:noFill/>
              </a:ln>
              <a:effectLst/>
            </c:spPr>
            <c:txPr>
              <a:bodyPr rot="0" spcFirstLastPara="1" vertOverflow="ellipsis" vert="horz" wrap="square" anchor="ctr" anchorCtr="1"/>
              <a:lstStyle/>
              <a:p>
                <a:pPr>
                  <a:defRPr sz="1100" b="1" i="0" u="none" strike="noStrike" kern="1200" spc="0" baseline="0">
                    <a:solidFill>
                      <a:schemeClr val="accent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4'!$N$10:$N$25</c:f>
              <c:strCache>
                <c:ptCount val="15"/>
                <c:pt idx="0">
                  <c:v>Acceso A La Propiedad De La Tierra Y Los Territorios</c:v>
                </c:pt>
                <c:pt idx="1">
                  <c:v>Adminis​tración De Tierras</c:v>
                </c:pt>
                <c:pt idx="2">
                  <c:v>Administración De Bienes Y Servicios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4'!$O$10:$O$25</c:f>
              <c:numCache>
                <c:formatCode>General</c:formatCode>
                <c:ptCount val="15"/>
                <c:pt idx="0">
                  <c:v>10</c:v>
                </c:pt>
                <c:pt idx="1">
                  <c:v>2</c:v>
                </c:pt>
                <c:pt idx="2">
                  <c:v>10</c:v>
                </c:pt>
                <c:pt idx="3">
                  <c:v>2</c:v>
                </c:pt>
                <c:pt idx="4">
                  <c:v>3</c:v>
                </c:pt>
                <c:pt idx="5">
                  <c:v>4</c:v>
                </c:pt>
                <c:pt idx="6">
                  <c:v>5</c:v>
                </c:pt>
                <c:pt idx="7">
                  <c:v>5</c:v>
                </c:pt>
                <c:pt idx="8">
                  <c:v>2</c:v>
                </c:pt>
                <c:pt idx="9">
                  <c:v>5</c:v>
                </c:pt>
                <c:pt idx="10">
                  <c:v>8</c:v>
                </c:pt>
                <c:pt idx="11">
                  <c:v>5</c:v>
                </c:pt>
                <c:pt idx="12">
                  <c:v>4</c:v>
                </c:pt>
                <c:pt idx="13">
                  <c:v>5</c:v>
                </c:pt>
                <c:pt idx="14">
                  <c:v>4</c:v>
                </c:pt>
              </c:numCache>
            </c:numRef>
          </c:val>
          <c:extLst>
            <c:ext xmlns:c16="http://schemas.microsoft.com/office/drawing/2014/chart" uri="{C3380CC4-5D6E-409C-BE32-E72D297353CC}">
              <c16:uniqueId val="{00000016-B434-4F0D-9630-0C993DEF9A73}"/>
            </c:ext>
          </c:extLst>
        </c:ser>
        <c:dLbls>
          <c:showLegendKey val="0"/>
          <c:showVal val="0"/>
          <c:showCatName val="0"/>
          <c:showSerName val="0"/>
          <c:showPercent val="0"/>
          <c:showBubbleSize val="0"/>
        </c:dLbls>
        <c:gapWidth val="150"/>
        <c:axId val="1829031743"/>
        <c:axId val="1829036319"/>
      </c:barChart>
      <c:catAx>
        <c:axId val="1829031743"/>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829036319"/>
        <c:crosses val="autoZero"/>
        <c:auto val="1"/>
        <c:lblAlgn val="ctr"/>
        <c:lblOffset val="100"/>
        <c:noMultiLvlLbl val="0"/>
      </c:catAx>
      <c:valAx>
        <c:axId val="1829036319"/>
        <c:scaling>
          <c:orientation val="minMax"/>
        </c:scaling>
        <c:delete val="1"/>
        <c:axPos val="l"/>
        <c:numFmt formatCode="General" sourceLinked="1"/>
        <c:majorTickMark val="out"/>
        <c:minorTickMark val="none"/>
        <c:tickLblPos val="nextTo"/>
        <c:crossAx val="182903174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Riesgos de Gestión ANT 2022 versión 2.xlsx]Datos 5!TablaDinámica37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1" i="0" u="none" strike="noStrike" baseline="0">
                <a:effectLst/>
              </a:rPr>
              <a:t>Nivel de exposición de los Riesgos de Gestión Inherentes en los procesos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FF00"/>
          </a:solidFill>
          <a:ln>
            <a:noFill/>
          </a:ln>
          <a:effectLst/>
        </c:spPr>
      </c:pivotFmt>
      <c:pivotFmt>
        <c:idx val="2"/>
        <c:spPr>
          <a:solidFill>
            <a:srgbClr val="FFFF00"/>
          </a:solidFill>
          <a:ln>
            <a:noFill/>
          </a:ln>
          <a:effectLst/>
        </c:spPr>
      </c:pivotFmt>
      <c:pivotFmt>
        <c:idx val="3"/>
        <c:spPr>
          <a:solidFill>
            <a:srgbClr val="FFFF00"/>
          </a:solidFill>
          <a:ln>
            <a:noFill/>
          </a:ln>
          <a:effectLst/>
        </c:spPr>
      </c:pivotFmt>
      <c:pivotFmt>
        <c:idx val="4"/>
        <c:spPr>
          <a:solidFill>
            <a:srgbClr val="FFFF00"/>
          </a:solidFill>
          <a:ln>
            <a:noFill/>
          </a:ln>
          <a:effectLst/>
        </c:spPr>
      </c:pivotFmt>
      <c:pivotFmt>
        <c:idx val="5"/>
        <c:spPr>
          <a:solidFill>
            <a:srgbClr val="FFFF00"/>
          </a:solidFill>
          <a:ln>
            <a:noFill/>
          </a:ln>
          <a:effectLst/>
        </c:spPr>
      </c:pivotFmt>
      <c:pivotFmt>
        <c:idx val="6"/>
        <c:spPr>
          <a:solidFill>
            <a:srgbClr val="FFFF00"/>
          </a:solidFill>
          <a:ln>
            <a:noFill/>
          </a:ln>
          <a:effectLst/>
        </c:spPr>
      </c:pivotFmt>
      <c:pivotFmt>
        <c:idx val="7"/>
        <c:spPr>
          <a:solidFill>
            <a:srgbClr val="FFFF00"/>
          </a:solidFill>
          <a:ln>
            <a:noFill/>
          </a:ln>
          <a:effectLst/>
        </c:spPr>
      </c:pivotFmt>
      <c:pivotFmt>
        <c:idx val="8"/>
        <c:spPr>
          <a:solidFill>
            <a:srgbClr val="FFFF00"/>
          </a:solidFill>
          <a:ln>
            <a:noFill/>
          </a:ln>
          <a:effectLst/>
        </c:spPr>
      </c:pivotFmt>
      <c:pivotFmt>
        <c:idx val="9"/>
        <c:spPr>
          <a:solidFill>
            <a:srgbClr val="FFFF00"/>
          </a:solidFill>
          <a:ln>
            <a:noFill/>
          </a:ln>
          <a:effectLst/>
        </c:spPr>
      </c:pivotFmt>
      <c:pivotFmt>
        <c:idx val="10"/>
        <c:spPr>
          <a:solidFill>
            <a:srgbClr val="C00000"/>
          </a:solidFill>
          <a:ln>
            <a:noFill/>
          </a:ln>
          <a:effectLst/>
        </c:spPr>
      </c:pivotFmt>
      <c:pivotFmt>
        <c:idx val="11"/>
        <c:spPr>
          <a:solidFill>
            <a:srgbClr val="C00000"/>
          </a:solidFill>
          <a:ln>
            <a:noFill/>
          </a:ln>
          <a:effectLst/>
        </c:spPr>
      </c:pivotFmt>
      <c:pivotFmt>
        <c:idx val="12"/>
        <c:spPr>
          <a:solidFill>
            <a:srgbClr val="C00000"/>
          </a:solidFill>
          <a:ln>
            <a:noFill/>
          </a:ln>
          <a:effectLst/>
        </c:spPr>
      </c:pivotFmt>
      <c:pivotFmt>
        <c:idx val="13"/>
        <c:spPr>
          <a:solidFill>
            <a:srgbClr val="C00000"/>
          </a:solidFill>
          <a:ln>
            <a:noFill/>
          </a:ln>
          <a:effectLst/>
        </c:spPr>
      </c:pivotFmt>
      <c:pivotFmt>
        <c:idx val="14"/>
        <c:spPr>
          <a:solidFill>
            <a:srgbClr val="C00000"/>
          </a:solidFill>
          <a:ln>
            <a:noFill/>
          </a:ln>
          <a:effectLst/>
        </c:spPr>
      </c:pivotFmt>
      <c:pivotFmt>
        <c:idx val="15"/>
        <c:spPr>
          <a:solidFill>
            <a:srgbClr val="C00000"/>
          </a:solidFill>
          <a:ln>
            <a:noFill/>
          </a:ln>
          <a:effectLst/>
        </c:spPr>
      </c:pivotFmt>
      <c:pivotFmt>
        <c:idx val="16"/>
        <c:spPr>
          <a:solidFill>
            <a:srgbClr val="C00000"/>
          </a:solidFill>
          <a:ln>
            <a:noFill/>
          </a:ln>
          <a:effectLst/>
        </c:spPr>
      </c:pivotFmt>
      <c:pivotFmt>
        <c:idx val="17"/>
        <c:spPr>
          <a:solidFill>
            <a:srgbClr val="C00000"/>
          </a:solidFill>
          <a:ln>
            <a:noFill/>
          </a:ln>
          <a:effectLst/>
        </c:spPr>
      </c:pivotFmt>
      <c:pivotFmt>
        <c:idx val="18"/>
        <c:spPr>
          <a:solidFill>
            <a:srgbClr val="C00000"/>
          </a:solidFill>
          <a:ln>
            <a:noFill/>
          </a:ln>
          <a:effectLst/>
        </c:spPr>
      </c:pivotFmt>
      <c:pivotFmt>
        <c:idx val="19"/>
        <c:spPr>
          <a:solidFill>
            <a:srgbClr val="C00000"/>
          </a:solidFill>
          <a:ln>
            <a:noFill/>
          </a:ln>
          <a:effectLst/>
        </c:spPr>
      </c:pivotFmt>
      <c:pivotFmt>
        <c:idx val="20"/>
        <c:spPr>
          <a:solidFill>
            <a:srgbClr val="C00000"/>
          </a:solidFill>
          <a:ln>
            <a:noFill/>
          </a:ln>
          <a:effectLst/>
        </c:spPr>
      </c:pivotFmt>
      <c:pivotFmt>
        <c:idx val="21"/>
        <c:spPr>
          <a:solidFill>
            <a:srgbClr val="C00000"/>
          </a:solidFill>
          <a:ln>
            <a:noFill/>
          </a:ln>
          <a:effectLst/>
        </c:spPr>
      </c:pivotFmt>
      <c:pivotFmt>
        <c:idx val="22"/>
        <c:spPr>
          <a:solidFill>
            <a:srgbClr val="C00000"/>
          </a:solidFill>
          <a:ln>
            <a:noFill/>
          </a:ln>
          <a:effectLst/>
        </c:spPr>
      </c:pivotFmt>
      <c:pivotFmt>
        <c:idx val="23"/>
        <c:spPr>
          <a:solidFill>
            <a:srgbClr val="C00000"/>
          </a:solidFill>
          <a:ln>
            <a:noFill/>
          </a:ln>
          <a:effectLst/>
        </c:spPr>
      </c:pivotFmt>
      <c:pivotFmt>
        <c:idx val="24"/>
        <c:spPr>
          <a:solidFill>
            <a:schemeClr val="accent6"/>
          </a:solidFill>
          <a:ln>
            <a:noFill/>
          </a:ln>
          <a:effectLst/>
        </c:spPr>
      </c:pivotFmt>
      <c:pivotFmt>
        <c:idx val="25"/>
        <c:spPr>
          <a:solidFill>
            <a:schemeClr val="accent2"/>
          </a:solidFill>
          <a:ln>
            <a:noFill/>
          </a:ln>
          <a:effectLst/>
        </c:spPr>
      </c:pivotFmt>
      <c:pivotFmt>
        <c:idx val="26"/>
        <c:spPr>
          <a:solidFill>
            <a:schemeClr val="accent2"/>
          </a:solidFill>
          <a:ln>
            <a:noFill/>
          </a:ln>
          <a:effectLst/>
        </c:spPr>
      </c:pivotFmt>
      <c:pivotFmt>
        <c:idx val="27"/>
        <c:spPr>
          <a:solidFill>
            <a:schemeClr val="accent2"/>
          </a:solidFill>
          <a:ln>
            <a:noFill/>
          </a:ln>
          <a:effectLst/>
        </c:spPr>
      </c:pivotFmt>
      <c:pivotFmt>
        <c:idx val="28"/>
        <c:spPr>
          <a:solidFill>
            <a:schemeClr val="accent2"/>
          </a:solidFill>
          <a:ln>
            <a:noFill/>
          </a:ln>
          <a:effectLst/>
        </c:spPr>
      </c:pivotFmt>
      <c:pivotFmt>
        <c:idx val="29"/>
        <c:spPr>
          <a:solidFill>
            <a:schemeClr val="accent2"/>
          </a:solidFill>
          <a:ln>
            <a:noFill/>
          </a:ln>
          <a:effectLst/>
        </c:spPr>
      </c:pivotFmt>
      <c:pivotFmt>
        <c:idx val="30"/>
        <c:spPr>
          <a:solidFill>
            <a:schemeClr val="accent2"/>
          </a:solidFill>
          <a:ln>
            <a:noFill/>
          </a:ln>
          <a:effectLst/>
        </c:spPr>
      </c:pivotFmt>
    </c:pivotFmts>
    <c:plotArea>
      <c:layout/>
      <c:barChart>
        <c:barDir val="bar"/>
        <c:grouping val="clustered"/>
        <c:varyColors val="0"/>
        <c:ser>
          <c:idx val="0"/>
          <c:order val="0"/>
          <c:tx>
            <c:strRef>
              <c:f>'Datos 5'!$L$3</c:f>
              <c:strCache>
                <c:ptCount val="1"/>
                <c:pt idx="0">
                  <c:v>Total</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1F-448E-4254-BAB3-3BB512CEFB8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1E-448E-4254-BAB3-3BB512CEFB8B}"/>
              </c:ext>
            </c:extLst>
          </c:dPt>
          <c:dPt>
            <c:idx val="2"/>
            <c:invertIfNegative val="0"/>
            <c:bubble3D val="0"/>
            <c:spPr>
              <a:solidFill>
                <a:schemeClr val="accent2"/>
              </a:solidFill>
              <a:ln>
                <a:noFill/>
              </a:ln>
              <a:effectLst/>
            </c:spPr>
            <c:extLst>
              <c:ext xmlns:c16="http://schemas.microsoft.com/office/drawing/2014/chart" uri="{C3380CC4-5D6E-409C-BE32-E72D297353CC}">
                <c16:uniqueId val="{0000001D-448E-4254-BAB3-3BB512CEFB8B}"/>
              </c:ext>
            </c:extLst>
          </c:dPt>
          <c:dPt>
            <c:idx val="3"/>
            <c:invertIfNegative val="0"/>
            <c:bubble3D val="0"/>
            <c:spPr>
              <a:solidFill>
                <a:schemeClr val="accent2"/>
              </a:solidFill>
              <a:ln>
                <a:noFill/>
              </a:ln>
              <a:effectLst/>
            </c:spPr>
            <c:extLst>
              <c:ext xmlns:c16="http://schemas.microsoft.com/office/drawing/2014/chart" uri="{C3380CC4-5D6E-409C-BE32-E72D297353CC}">
                <c16:uniqueId val="{0000001C-448E-4254-BAB3-3BB512CEFB8B}"/>
              </c:ext>
            </c:extLst>
          </c:dPt>
          <c:dPt>
            <c:idx val="4"/>
            <c:invertIfNegative val="0"/>
            <c:bubble3D val="0"/>
            <c:spPr>
              <a:solidFill>
                <a:schemeClr val="accent2"/>
              </a:solidFill>
              <a:ln>
                <a:noFill/>
              </a:ln>
              <a:effectLst/>
            </c:spPr>
            <c:extLst>
              <c:ext xmlns:c16="http://schemas.microsoft.com/office/drawing/2014/chart" uri="{C3380CC4-5D6E-409C-BE32-E72D297353CC}">
                <c16:uniqueId val="{0000001B-448E-4254-BAB3-3BB512CEFB8B}"/>
              </c:ext>
            </c:extLst>
          </c:dPt>
          <c:dPt>
            <c:idx val="5"/>
            <c:invertIfNegative val="0"/>
            <c:bubble3D val="0"/>
            <c:spPr>
              <a:solidFill>
                <a:schemeClr val="accent2"/>
              </a:solidFill>
              <a:ln>
                <a:noFill/>
              </a:ln>
              <a:effectLst/>
            </c:spPr>
            <c:extLst>
              <c:ext xmlns:c16="http://schemas.microsoft.com/office/drawing/2014/chart" uri="{C3380CC4-5D6E-409C-BE32-E72D297353CC}">
                <c16:uniqueId val="{0000001A-448E-4254-BAB3-3BB512CEFB8B}"/>
              </c:ext>
            </c:extLst>
          </c:dPt>
          <c:dPt>
            <c:idx val="6"/>
            <c:invertIfNegative val="0"/>
            <c:bubble3D val="0"/>
            <c:spPr>
              <a:solidFill>
                <a:schemeClr val="accent6"/>
              </a:solidFill>
              <a:ln>
                <a:noFill/>
              </a:ln>
              <a:effectLst/>
            </c:spPr>
            <c:extLst>
              <c:ext xmlns:c16="http://schemas.microsoft.com/office/drawing/2014/chart" uri="{C3380CC4-5D6E-409C-BE32-E72D297353CC}">
                <c16:uniqueId val="{00000019-448E-4254-BAB3-3BB512CEFB8B}"/>
              </c:ext>
            </c:extLst>
          </c:dPt>
          <c:dPt>
            <c:idx val="7"/>
            <c:invertIfNegative val="0"/>
            <c:bubble3D val="0"/>
            <c:spPr>
              <a:solidFill>
                <a:srgbClr val="C00000"/>
              </a:solidFill>
              <a:ln>
                <a:noFill/>
              </a:ln>
              <a:effectLst/>
            </c:spPr>
            <c:extLst>
              <c:ext xmlns:c16="http://schemas.microsoft.com/office/drawing/2014/chart" uri="{C3380CC4-5D6E-409C-BE32-E72D297353CC}">
                <c16:uniqueId val="{00000018-448E-4254-BAB3-3BB512CEFB8B}"/>
              </c:ext>
            </c:extLst>
          </c:dPt>
          <c:dPt>
            <c:idx val="8"/>
            <c:invertIfNegative val="0"/>
            <c:bubble3D val="0"/>
            <c:spPr>
              <a:solidFill>
                <a:srgbClr val="C00000"/>
              </a:solidFill>
              <a:ln>
                <a:noFill/>
              </a:ln>
              <a:effectLst/>
            </c:spPr>
            <c:extLst>
              <c:ext xmlns:c16="http://schemas.microsoft.com/office/drawing/2014/chart" uri="{C3380CC4-5D6E-409C-BE32-E72D297353CC}">
                <c16:uniqueId val="{00000017-448E-4254-BAB3-3BB512CEFB8B}"/>
              </c:ext>
            </c:extLst>
          </c:dPt>
          <c:dPt>
            <c:idx val="9"/>
            <c:invertIfNegative val="0"/>
            <c:bubble3D val="0"/>
            <c:spPr>
              <a:solidFill>
                <a:srgbClr val="C00000"/>
              </a:solidFill>
              <a:ln>
                <a:noFill/>
              </a:ln>
              <a:effectLst/>
            </c:spPr>
            <c:extLst>
              <c:ext xmlns:c16="http://schemas.microsoft.com/office/drawing/2014/chart" uri="{C3380CC4-5D6E-409C-BE32-E72D297353CC}">
                <c16:uniqueId val="{00000016-448E-4254-BAB3-3BB512CEFB8B}"/>
              </c:ext>
            </c:extLst>
          </c:dPt>
          <c:dPt>
            <c:idx val="10"/>
            <c:invertIfNegative val="0"/>
            <c:bubble3D val="0"/>
            <c:spPr>
              <a:solidFill>
                <a:srgbClr val="C00000"/>
              </a:solidFill>
              <a:ln>
                <a:noFill/>
              </a:ln>
              <a:effectLst/>
            </c:spPr>
            <c:extLst>
              <c:ext xmlns:c16="http://schemas.microsoft.com/office/drawing/2014/chart" uri="{C3380CC4-5D6E-409C-BE32-E72D297353CC}">
                <c16:uniqueId val="{00000015-448E-4254-BAB3-3BB512CEFB8B}"/>
              </c:ext>
            </c:extLst>
          </c:dPt>
          <c:dPt>
            <c:idx val="11"/>
            <c:invertIfNegative val="0"/>
            <c:bubble3D val="0"/>
            <c:spPr>
              <a:solidFill>
                <a:srgbClr val="C00000"/>
              </a:solidFill>
              <a:ln>
                <a:noFill/>
              </a:ln>
              <a:effectLst/>
            </c:spPr>
            <c:extLst>
              <c:ext xmlns:c16="http://schemas.microsoft.com/office/drawing/2014/chart" uri="{C3380CC4-5D6E-409C-BE32-E72D297353CC}">
                <c16:uniqueId val="{00000014-448E-4254-BAB3-3BB512CEFB8B}"/>
              </c:ext>
            </c:extLst>
          </c:dPt>
          <c:dPt>
            <c:idx val="12"/>
            <c:invertIfNegative val="0"/>
            <c:bubble3D val="0"/>
            <c:spPr>
              <a:solidFill>
                <a:srgbClr val="C00000"/>
              </a:solidFill>
              <a:ln>
                <a:noFill/>
              </a:ln>
              <a:effectLst/>
            </c:spPr>
            <c:extLst>
              <c:ext xmlns:c16="http://schemas.microsoft.com/office/drawing/2014/chart" uri="{C3380CC4-5D6E-409C-BE32-E72D297353CC}">
                <c16:uniqueId val="{00000013-448E-4254-BAB3-3BB512CEFB8B}"/>
              </c:ext>
            </c:extLst>
          </c:dPt>
          <c:dPt>
            <c:idx val="13"/>
            <c:invertIfNegative val="0"/>
            <c:bubble3D val="0"/>
            <c:spPr>
              <a:solidFill>
                <a:srgbClr val="C00000"/>
              </a:solidFill>
              <a:ln>
                <a:noFill/>
              </a:ln>
              <a:effectLst/>
            </c:spPr>
            <c:extLst>
              <c:ext xmlns:c16="http://schemas.microsoft.com/office/drawing/2014/chart" uri="{C3380CC4-5D6E-409C-BE32-E72D297353CC}">
                <c16:uniqueId val="{00000012-448E-4254-BAB3-3BB512CEFB8B}"/>
              </c:ext>
            </c:extLst>
          </c:dPt>
          <c:dPt>
            <c:idx val="14"/>
            <c:invertIfNegative val="0"/>
            <c:bubble3D val="0"/>
            <c:spPr>
              <a:solidFill>
                <a:srgbClr val="C00000"/>
              </a:solidFill>
              <a:ln>
                <a:noFill/>
              </a:ln>
              <a:effectLst/>
            </c:spPr>
            <c:extLst>
              <c:ext xmlns:c16="http://schemas.microsoft.com/office/drawing/2014/chart" uri="{C3380CC4-5D6E-409C-BE32-E72D297353CC}">
                <c16:uniqueId val="{00000011-448E-4254-BAB3-3BB512CEFB8B}"/>
              </c:ext>
            </c:extLst>
          </c:dPt>
          <c:dPt>
            <c:idx val="15"/>
            <c:invertIfNegative val="0"/>
            <c:bubble3D val="0"/>
            <c:spPr>
              <a:solidFill>
                <a:srgbClr val="C00000"/>
              </a:solidFill>
              <a:ln>
                <a:noFill/>
              </a:ln>
              <a:effectLst/>
            </c:spPr>
            <c:extLst>
              <c:ext xmlns:c16="http://schemas.microsoft.com/office/drawing/2014/chart" uri="{C3380CC4-5D6E-409C-BE32-E72D297353CC}">
                <c16:uniqueId val="{00000010-448E-4254-BAB3-3BB512CEFB8B}"/>
              </c:ext>
            </c:extLst>
          </c:dPt>
          <c:dPt>
            <c:idx val="16"/>
            <c:invertIfNegative val="0"/>
            <c:bubble3D val="0"/>
            <c:spPr>
              <a:solidFill>
                <a:srgbClr val="C00000"/>
              </a:solidFill>
              <a:ln>
                <a:noFill/>
              </a:ln>
              <a:effectLst/>
            </c:spPr>
            <c:extLst>
              <c:ext xmlns:c16="http://schemas.microsoft.com/office/drawing/2014/chart" uri="{C3380CC4-5D6E-409C-BE32-E72D297353CC}">
                <c16:uniqueId val="{0000000F-448E-4254-BAB3-3BB512CEFB8B}"/>
              </c:ext>
            </c:extLst>
          </c:dPt>
          <c:dPt>
            <c:idx val="17"/>
            <c:invertIfNegative val="0"/>
            <c:bubble3D val="0"/>
            <c:spPr>
              <a:solidFill>
                <a:srgbClr val="C00000"/>
              </a:solidFill>
              <a:ln>
                <a:noFill/>
              </a:ln>
              <a:effectLst/>
            </c:spPr>
            <c:extLst>
              <c:ext xmlns:c16="http://schemas.microsoft.com/office/drawing/2014/chart" uri="{C3380CC4-5D6E-409C-BE32-E72D297353CC}">
                <c16:uniqueId val="{0000000E-448E-4254-BAB3-3BB512CEFB8B}"/>
              </c:ext>
            </c:extLst>
          </c:dPt>
          <c:dPt>
            <c:idx val="18"/>
            <c:invertIfNegative val="0"/>
            <c:bubble3D val="0"/>
            <c:spPr>
              <a:solidFill>
                <a:srgbClr val="C00000"/>
              </a:solidFill>
              <a:ln>
                <a:noFill/>
              </a:ln>
              <a:effectLst/>
            </c:spPr>
            <c:extLst>
              <c:ext xmlns:c16="http://schemas.microsoft.com/office/drawing/2014/chart" uri="{C3380CC4-5D6E-409C-BE32-E72D297353CC}">
                <c16:uniqueId val="{0000000D-448E-4254-BAB3-3BB512CEFB8B}"/>
              </c:ext>
            </c:extLst>
          </c:dPt>
          <c:dPt>
            <c:idx val="19"/>
            <c:invertIfNegative val="0"/>
            <c:bubble3D val="0"/>
            <c:spPr>
              <a:solidFill>
                <a:srgbClr val="C00000"/>
              </a:solidFill>
              <a:ln>
                <a:noFill/>
              </a:ln>
              <a:effectLst/>
            </c:spPr>
            <c:extLst>
              <c:ext xmlns:c16="http://schemas.microsoft.com/office/drawing/2014/chart" uri="{C3380CC4-5D6E-409C-BE32-E72D297353CC}">
                <c16:uniqueId val="{0000000C-448E-4254-BAB3-3BB512CEFB8B}"/>
              </c:ext>
            </c:extLst>
          </c:dPt>
          <c:dPt>
            <c:idx val="20"/>
            <c:invertIfNegative val="0"/>
            <c:bubble3D val="0"/>
            <c:spPr>
              <a:solidFill>
                <a:srgbClr val="C00000"/>
              </a:solidFill>
              <a:ln>
                <a:noFill/>
              </a:ln>
              <a:effectLst/>
            </c:spPr>
            <c:extLst>
              <c:ext xmlns:c16="http://schemas.microsoft.com/office/drawing/2014/chart" uri="{C3380CC4-5D6E-409C-BE32-E72D297353CC}">
                <c16:uniqueId val="{0000000B-448E-4254-BAB3-3BB512CEFB8B}"/>
              </c:ext>
            </c:extLst>
          </c:dPt>
          <c:dPt>
            <c:idx val="21"/>
            <c:invertIfNegative val="0"/>
            <c:bubble3D val="0"/>
            <c:spPr>
              <a:solidFill>
                <a:srgbClr val="FFFF00"/>
              </a:solidFill>
              <a:ln>
                <a:noFill/>
              </a:ln>
              <a:effectLst/>
            </c:spPr>
            <c:extLst>
              <c:ext xmlns:c16="http://schemas.microsoft.com/office/drawing/2014/chart" uri="{C3380CC4-5D6E-409C-BE32-E72D297353CC}">
                <c16:uniqueId val="{0000000A-448E-4254-BAB3-3BB512CEFB8B}"/>
              </c:ext>
            </c:extLst>
          </c:dPt>
          <c:dPt>
            <c:idx val="22"/>
            <c:invertIfNegative val="0"/>
            <c:bubble3D val="0"/>
            <c:spPr>
              <a:solidFill>
                <a:srgbClr val="FFFF00"/>
              </a:solidFill>
              <a:ln>
                <a:noFill/>
              </a:ln>
              <a:effectLst/>
            </c:spPr>
            <c:extLst>
              <c:ext xmlns:c16="http://schemas.microsoft.com/office/drawing/2014/chart" uri="{C3380CC4-5D6E-409C-BE32-E72D297353CC}">
                <c16:uniqueId val="{00000009-448E-4254-BAB3-3BB512CEFB8B}"/>
              </c:ext>
            </c:extLst>
          </c:dPt>
          <c:dPt>
            <c:idx val="23"/>
            <c:invertIfNegative val="0"/>
            <c:bubble3D val="0"/>
            <c:spPr>
              <a:solidFill>
                <a:srgbClr val="FFFF00"/>
              </a:solidFill>
              <a:ln>
                <a:noFill/>
              </a:ln>
              <a:effectLst/>
            </c:spPr>
            <c:extLst>
              <c:ext xmlns:c16="http://schemas.microsoft.com/office/drawing/2014/chart" uri="{C3380CC4-5D6E-409C-BE32-E72D297353CC}">
                <c16:uniqueId val="{00000008-448E-4254-BAB3-3BB512CEFB8B}"/>
              </c:ext>
            </c:extLst>
          </c:dPt>
          <c:dPt>
            <c:idx val="24"/>
            <c:invertIfNegative val="0"/>
            <c:bubble3D val="0"/>
            <c:spPr>
              <a:solidFill>
                <a:srgbClr val="FFFF00"/>
              </a:solidFill>
              <a:ln>
                <a:noFill/>
              </a:ln>
              <a:effectLst/>
            </c:spPr>
            <c:extLst>
              <c:ext xmlns:c16="http://schemas.microsoft.com/office/drawing/2014/chart" uri="{C3380CC4-5D6E-409C-BE32-E72D297353CC}">
                <c16:uniqueId val="{00000007-448E-4254-BAB3-3BB512CEFB8B}"/>
              </c:ext>
            </c:extLst>
          </c:dPt>
          <c:dPt>
            <c:idx val="25"/>
            <c:invertIfNegative val="0"/>
            <c:bubble3D val="0"/>
            <c:spPr>
              <a:solidFill>
                <a:srgbClr val="FFFF00"/>
              </a:solidFill>
              <a:ln>
                <a:noFill/>
              </a:ln>
              <a:effectLst/>
            </c:spPr>
            <c:extLst>
              <c:ext xmlns:c16="http://schemas.microsoft.com/office/drawing/2014/chart" uri="{C3380CC4-5D6E-409C-BE32-E72D297353CC}">
                <c16:uniqueId val="{00000006-448E-4254-BAB3-3BB512CEFB8B}"/>
              </c:ext>
            </c:extLst>
          </c:dPt>
          <c:dPt>
            <c:idx val="26"/>
            <c:invertIfNegative val="0"/>
            <c:bubble3D val="0"/>
            <c:spPr>
              <a:solidFill>
                <a:srgbClr val="FFFF00"/>
              </a:solidFill>
              <a:ln>
                <a:noFill/>
              </a:ln>
              <a:effectLst/>
            </c:spPr>
            <c:extLst>
              <c:ext xmlns:c16="http://schemas.microsoft.com/office/drawing/2014/chart" uri="{C3380CC4-5D6E-409C-BE32-E72D297353CC}">
                <c16:uniqueId val="{00000005-448E-4254-BAB3-3BB512CEFB8B}"/>
              </c:ext>
            </c:extLst>
          </c:dPt>
          <c:dPt>
            <c:idx val="27"/>
            <c:invertIfNegative val="0"/>
            <c:bubble3D val="0"/>
            <c:spPr>
              <a:solidFill>
                <a:srgbClr val="FFFF00"/>
              </a:solidFill>
              <a:ln>
                <a:noFill/>
              </a:ln>
              <a:effectLst/>
            </c:spPr>
            <c:extLst>
              <c:ext xmlns:c16="http://schemas.microsoft.com/office/drawing/2014/chart" uri="{C3380CC4-5D6E-409C-BE32-E72D297353CC}">
                <c16:uniqueId val="{00000004-448E-4254-BAB3-3BB512CEFB8B}"/>
              </c:ext>
            </c:extLst>
          </c:dPt>
          <c:dPt>
            <c:idx val="28"/>
            <c:invertIfNegative val="0"/>
            <c:bubble3D val="0"/>
            <c:spPr>
              <a:solidFill>
                <a:srgbClr val="FFFF00"/>
              </a:solidFill>
              <a:ln>
                <a:noFill/>
              </a:ln>
              <a:effectLst/>
            </c:spPr>
            <c:extLst>
              <c:ext xmlns:c16="http://schemas.microsoft.com/office/drawing/2014/chart" uri="{C3380CC4-5D6E-409C-BE32-E72D297353CC}">
                <c16:uniqueId val="{00000003-448E-4254-BAB3-3BB512CEFB8B}"/>
              </c:ext>
            </c:extLst>
          </c:dPt>
          <c:dPt>
            <c:idx val="29"/>
            <c:invertIfNegative val="0"/>
            <c:bubble3D val="0"/>
            <c:spPr>
              <a:solidFill>
                <a:srgbClr val="FFFF00"/>
              </a:solidFill>
              <a:ln>
                <a:noFill/>
              </a:ln>
              <a:effectLst/>
            </c:spPr>
            <c:extLst>
              <c:ext xmlns:c16="http://schemas.microsoft.com/office/drawing/2014/chart" uri="{C3380CC4-5D6E-409C-BE32-E72D297353CC}">
                <c16:uniqueId val="{00000002-448E-4254-BAB3-3BB512CEFB8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5'!$K$4:$K$38</c:f>
              <c:multiLvlStrCache>
                <c:ptCount val="30"/>
                <c:lvl>
                  <c:pt idx="0">
                    <c:v>ADMINISTRACIÓN DE BIENES Y SERVICIOS</c:v>
                  </c:pt>
                  <c:pt idx="1">
                    <c:v>COMUNICACIÓN Y GESTIÓN CON GRUPOS DE INTERÉS</c:v>
                  </c:pt>
                  <c:pt idx="2">
                    <c:v>GESTIÓN DE LA INFORMACIÓN</c:v>
                  </c:pt>
                  <c:pt idx="3">
                    <c:v>GESTIÓN FINANCIERA</c:v>
                  </c:pt>
                  <c:pt idx="4">
                    <c:v>INTELIGENCIA DE LA INFORMACIÓN</c:v>
                  </c:pt>
                  <c:pt idx="5">
                    <c:v>SEGURIDAD JURÍDICA SOBRE LA TITULARIDAD DE LA TIERRA Y LOS TERRITORIOS</c:v>
                  </c:pt>
                  <c:pt idx="6">
                    <c:v>ADMINISTRACIÓN DE BIENES Y SERVICIOS</c:v>
                  </c:pt>
                  <c:pt idx="7">
                    <c:v>ACCESO A LA PROPIEDAD DE LA TIERRA Y LOS TERRITORIOS</c:v>
                  </c:pt>
                  <c:pt idx="8">
                    <c:v>ADMINISTRACIÓN DE BIENES Y SERVICIOS</c:v>
                  </c:pt>
                  <c:pt idx="9">
                    <c:v>ADMINISTRACIÓN DE TIERRAS</c:v>
                  </c:pt>
                  <c:pt idx="10">
                    <c:v>APOYO JURÍDICO</c:v>
                  </c:pt>
                  <c:pt idx="11">
                    <c:v>COMUNICACIÓN Y GESTIÓN CON GRUPOS DE INTERÉS</c:v>
                  </c:pt>
                  <c:pt idx="12">
                    <c:v>DIRECCIONAMIENTO ESTRATÉGICO</c:v>
                  </c:pt>
                  <c:pt idx="13">
                    <c:v>GESTIÓN DE LA INFORMACIÓN</c:v>
                  </c:pt>
                  <c:pt idx="14">
                    <c:v>GESTIÓN DEL MODELO DE ATENCIÓN</c:v>
                  </c:pt>
                  <c:pt idx="15">
                    <c:v>GESTIÓN DEL TALENTO HUMANO</c:v>
                  </c:pt>
                  <c:pt idx="16">
                    <c:v>GESTIÓN FINANCIERA</c:v>
                  </c:pt>
                  <c:pt idx="17">
                    <c:v>INTELIGENCIA DE LA INFORMACIÓN</c:v>
                  </c:pt>
                  <c:pt idx="18">
                    <c:v>PLANIFICACIÓN DEL ORDENAMIENTO SOCIAL DE LA PROPIEDAD</c:v>
                  </c:pt>
                  <c:pt idx="19">
                    <c:v>SEGUIMIENTO, EVALUACIÓN Y MEJORA</c:v>
                  </c:pt>
                  <c:pt idx="20">
                    <c:v>SEGURIDAD JURÍDICA SOBRE LA TITULARIDAD DE LA TIERRA Y LOS TERRITORIOS</c:v>
                  </c:pt>
                  <c:pt idx="21">
                    <c:v>ACCESO A LA PROPIEDAD DE LA TIERRA Y LOS TERRITORIOS</c:v>
                  </c:pt>
                  <c:pt idx="22">
                    <c:v>ADMINISTRACIÓN DE BIENES Y SERVICIOS</c:v>
                  </c:pt>
                  <c:pt idx="23">
                    <c:v>ADQUISICIÓN DE BIENES Y SERVICIOS</c:v>
                  </c:pt>
                  <c:pt idx="24">
                    <c:v>DIRECCIONAMIENTO ESTRATÉGICO</c:v>
                  </c:pt>
                  <c:pt idx="25">
                    <c:v>GESTIÓN DEL TALENTO HUMANO</c:v>
                  </c:pt>
                  <c:pt idx="26">
                    <c:v>GESTIÓN FINANCIERA</c:v>
                  </c:pt>
                  <c:pt idx="27">
                    <c:v>INTELIGENCIA DE LA INFORMACIÓN</c:v>
                  </c:pt>
                  <c:pt idx="28">
                    <c:v>SEGUIMIENTO, EVALUACIÓN Y MEJORA</c:v>
                  </c:pt>
                  <c:pt idx="29">
                    <c:v>SEGURIDAD JURÍDICA SOBRE LA TITULARIDAD DE LA TIERRA Y LOS TERRITORIOS</c:v>
                  </c:pt>
                </c:lvl>
                <c:lvl>
                  <c:pt idx="0">
                    <c:v>Alto</c:v>
                  </c:pt>
                  <c:pt idx="6">
                    <c:v>Bajo</c:v>
                  </c:pt>
                  <c:pt idx="7">
                    <c:v>Extremo</c:v>
                  </c:pt>
                  <c:pt idx="21">
                    <c:v>Moderado</c:v>
                  </c:pt>
                </c:lvl>
              </c:multiLvlStrCache>
            </c:multiLvlStrRef>
          </c:cat>
          <c:val>
            <c:numRef>
              <c:f>'Datos 5'!$L$4:$L$38</c:f>
              <c:numCache>
                <c:formatCode>General</c:formatCode>
                <c:ptCount val="30"/>
                <c:pt idx="0">
                  <c:v>5</c:v>
                </c:pt>
                <c:pt idx="1">
                  <c:v>1</c:v>
                </c:pt>
                <c:pt idx="2">
                  <c:v>2</c:v>
                </c:pt>
                <c:pt idx="3">
                  <c:v>1</c:v>
                </c:pt>
                <c:pt idx="4">
                  <c:v>2</c:v>
                </c:pt>
                <c:pt idx="5">
                  <c:v>2</c:v>
                </c:pt>
                <c:pt idx="6">
                  <c:v>2</c:v>
                </c:pt>
                <c:pt idx="7">
                  <c:v>9</c:v>
                </c:pt>
                <c:pt idx="8">
                  <c:v>1</c:v>
                </c:pt>
                <c:pt idx="9">
                  <c:v>2</c:v>
                </c:pt>
                <c:pt idx="10">
                  <c:v>3</c:v>
                </c:pt>
                <c:pt idx="11">
                  <c:v>3</c:v>
                </c:pt>
                <c:pt idx="12">
                  <c:v>2</c:v>
                </c:pt>
                <c:pt idx="13">
                  <c:v>3</c:v>
                </c:pt>
                <c:pt idx="14">
                  <c:v>2</c:v>
                </c:pt>
                <c:pt idx="15">
                  <c:v>1</c:v>
                </c:pt>
                <c:pt idx="16">
                  <c:v>2</c:v>
                </c:pt>
                <c:pt idx="17">
                  <c:v>2</c:v>
                </c:pt>
                <c:pt idx="18">
                  <c:v>4</c:v>
                </c:pt>
                <c:pt idx="19">
                  <c:v>2</c:v>
                </c:pt>
                <c:pt idx="20">
                  <c:v>1</c:v>
                </c:pt>
                <c:pt idx="21">
                  <c:v>1</c:v>
                </c:pt>
                <c:pt idx="22">
                  <c:v>2</c:v>
                </c:pt>
                <c:pt idx="23">
                  <c:v>2</c:v>
                </c:pt>
                <c:pt idx="24">
                  <c:v>3</c:v>
                </c:pt>
                <c:pt idx="25">
                  <c:v>4</c:v>
                </c:pt>
                <c:pt idx="26">
                  <c:v>5</c:v>
                </c:pt>
                <c:pt idx="27">
                  <c:v>1</c:v>
                </c:pt>
                <c:pt idx="28">
                  <c:v>3</c:v>
                </c:pt>
                <c:pt idx="29">
                  <c:v>1</c:v>
                </c:pt>
              </c:numCache>
            </c:numRef>
          </c:val>
          <c:extLst>
            <c:ext xmlns:c16="http://schemas.microsoft.com/office/drawing/2014/chart" uri="{C3380CC4-5D6E-409C-BE32-E72D297353CC}">
              <c16:uniqueId val="{00000000-448E-4254-BAB3-3BB512CEFB8B}"/>
            </c:ext>
          </c:extLst>
        </c:ser>
        <c:dLbls>
          <c:showLegendKey val="0"/>
          <c:showVal val="0"/>
          <c:showCatName val="0"/>
          <c:showSerName val="0"/>
          <c:showPercent val="0"/>
          <c:showBubbleSize val="0"/>
        </c:dLbls>
        <c:gapWidth val="182"/>
        <c:axId val="1827181983"/>
        <c:axId val="1827180735"/>
      </c:barChart>
      <c:catAx>
        <c:axId val="1827181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7180735"/>
        <c:crosses val="autoZero"/>
        <c:auto val="1"/>
        <c:lblAlgn val="ctr"/>
        <c:lblOffset val="100"/>
        <c:noMultiLvlLbl val="0"/>
      </c:catAx>
      <c:valAx>
        <c:axId val="182718073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7181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 Riesgos de Gestión ANT 2022 versión 2.xlsx]Datos 5!TablaDinámica38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Nivel de exposición de los Riesgos de Gestión Residual en los procesos</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FF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'Datos 5'!$L$84:$L$85</c:f>
              <c:strCache>
                <c:ptCount val="1"/>
                <c:pt idx="0">
                  <c:v>Alto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5'!$L$86:$L$101</c:f>
              <c:numCache>
                <c:formatCode>General</c:formatCode>
                <c:ptCount val="15"/>
                <c:pt idx="0">
                  <c:v>4</c:v>
                </c:pt>
                <c:pt idx="1">
                  <c:v>3</c:v>
                </c:pt>
                <c:pt idx="2">
                  <c:v>1</c:v>
                </c:pt>
                <c:pt idx="5">
                  <c:v>1</c:v>
                </c:pt>
                <c:pt idx="8">
                  <c:v>1</c:v>
                </c:pt>
                <c:pt idx="10">
                  <c:v>1</c:v>
                </c:pt>
                <c:pt idx="11">
                  <c:v>3</c:v>
                </c:pt>
                <c:pt idx="12">
                  <c:v>1</c:v>
                </c:pt>
                <c:pt idx="13">
                  <c:v>1</c:v>
                </c:pt>
                <c:pt idx="14">
                  <c:v>2</c:v>
                </c:pt>
              </c:numCache>
            </c:numRef>
          </c:val>
          <c:extLst>
            <c:ext xmlns:c16="http://schemas.microsoft.com/office/drawing/2014/chart" uri="{C3380CC4-5D6E-409C-BE32-E72D297353CC}">
              <c16:uniqueId val="{00000000-51F3-422A-AEB0-227A416A71CA}"/>
            </c:ext>
          </c:extLst>
        </c:ser>
        <c:ser>
          <c:idx val="1"/>
          <c:order val="1"/>
          <c:tx>
            <c:strRef>
              <c:f>'Datos 5'!$M$84:$M$85</c:f>
              <c:strCache>
                <c:ptCount val="1"/>
                <c:pt idx="0">
                  <c:v>Bajo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5'!$M$86:$M$101</c:f>
              <c:numCache>
                <c:formatCode>General</c:formatCode>
                <c:ptCount val="15"/>
                <c:pt idx="1">
                  <c:v>2</c:v>
                </c:pt>
                <c:pt idx="10">
                  <c:v>1</c:v>
                </c:pt>
              </c:numCache>
            </c:numRef>
          </c:val>
          <c:extLst>
            <c:ext xmlns:c16="http://schemas.microsoft.com/office/drawing/2014/chart" uri="{C3380CC4-5D6E-409C-BE32-E72D297353CC}">
              <c16:uniqueId val="{00000001-51F3-422A-AEB0-227A416A71CA}"/>
            </c:ext>
          </c:extLst>
        </c:ser>
        <c:ser>
          <c:idx val="2"/>
          <c:order val="2"/>
          <c:tx>
            <c:strRef>
              <c:f>'Datos 5'!$N$84:$N$85</c:f>
              <c:strCache>
                <c:ptCount val="1"/>
                <c:pt idx="0">
                  <c:v>Extremo</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5'!$N$86:$N$101</c:f>
              <c:numCache>
                <c:formatCode>General</c:formatCode>
                <c:ptCount val="15"/>
                <c:pt idx="0">
                  <c:v>5</c:v>
                </c:pt>
                <c:pt idx="2">
                  <c:v>1</c:v>
                </c:pt>
                <c:pt idx="4">
                  <c:v>3</c:v>
                </c:pt>
                <c:pt idx="5">
                  <c:v>2</c:v>
                </c:pt>
                <c:pt idx="6">
                  <c:v>2</c:v>
                </c:pt>
                <c:pt idx="7">
                  <c:v>3</c:v>
                </c:pt>
                <c:pt idx="8">
                  <c:v>1</c:v>
                </c:pt>
                <c:pt idx="9">
                  <c:v>1</c:v>
                </c:pt>
                <c:pt idx="10">
                  <c:v>1</c:v>
                </c:pt>
                <c:pt idx="12">
                  <c:v>3</c:v>
                </c:pt>
                <c:pt idx="13">
                  <c:v>1</c:v>
                </c:pt>
                <c:pt idx="14">
                  <c:v>1</c:v>
                </c:pt>
              </c:numCache>
            </c:numRef>
          </c:val>
          <c:extLst>
            <c:ext xmlns:c16="http://schemas.microsoft.com/office/drawing/2014/chart" uri="{C3380CC4-5D6E-409C-BE32-E72D297353CC}">
              <c16:uniqueId val="{00000002-51F3-422A-AEB0-227A416A71CA}"/>
            </c:ext>
          </c:extLst>
        </c:ser>
        <c:ser>
          <c:idx val="3"/>
          <c:order val="3"/>
          <c:tx>
            <c:strRef>
              <c:f>'Datos 5'!$O$84:$O$85</c:f>
              <c:strCache>
                <c:ptCount val="1"/>
                <c:pt idx="0">
                  <c:v>Moderado</c:v>
                </c:pt>
              </c:strCache>
            </c:strRef>
          </c:tx>
          <c:spPr>
            <a:solidFill>
              <a:srgbClr val="FFFF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5'!$K$86:$K$101</c:f>
              <c:strCache>
                <c:ptCount val="15"/>
                <c:pt idx="0">
                  <c:v>ACCESO A LA PROPIEDAD DE LA TIERRA Y LOS TERRITORIOS</c:v>
                </c:pt>
                <c:pt idx="1">
                  <c:v>ADMINISTRACIÓN DE BIENES Y SERVICIOS</c:v>
                </c:pt>
                <c:pt idx="2">
                  <c:v>ADMINISTRACIÓN DE TIERRAS</c:v>
                </c:pt>
                <c:pt idx="3">
                  <c:v>ADQUISICIÓN DE BIENES Y SERVICIOS</c:v>
                </c:pt>
                <c:pt idx="4">
                  <c:v>APOYO JURÍDICO</c:v>
                </c:pt>
                <c:pt idx="5">
                  <c:v>COMUNICACIÓN Y GESTIÓN CON GRUPOS DE INTERÉS</c:v>
                </c:pt>
                <c:pt idx="6">
                  <c:v>DIRECCIONAMIENTO ESTRATÉGICO</c:v>
                </c:pt>
                <c:pt idx="7">
                  <c:v>GESTIÓN DE LA INFORMACIÓN</c:v>
                </c:pt>
                <c:pt idx="8">
                  <c:v>GESTIÓN DEL MODELO DE ATENCIÓN</c:v>
                </c:pt>
                <c:pt idx="9">
                  <c:v>GESTIÓN DEL TALENTO HUMANO</c:v>
                </c:pt>
                <c:pt idx="10">
                  <c:v>GESTIÓN FINANCIERA</c:v>
                </c:pt>
                <c:pt idx="11">
                  <c:v>INTELIGENCIA DE LA INFORMACIÓN</c:v>
                </c:pt>
                <c:pt idx="12">
                  <c:v>PLANIFICACIÓN DEL ORDENAMIENTO SOCIAL DE LA PROPIEDAD</c:v>
                </c:pt>
                <c:pt idx="13">
                  <c:v>SEGUIMIENTO, EVALUACIÓN Y MEJORA</c:v>
                </c:pt>
                <c:pt idx="14">
                  <c:v>SEGURIDAD JURÍDICA SOBRE LA TITULARIDAD DE LA TIERRA Y LOS TERRITORIOS</c:v>
                </c:pt>
              </c:strCache>
            </c:strRef>
          </c:cat>
          <c:val>
            <c:numRef>
              <c:f>'Datos 5'!$O$86:$O$101</c:f>
              <c:numCache>
                <c:formatCode>General</c:formatCode>
                <c:ptCount val="15"/>
                <c:pt idx="0">
                  <c:v>1</c:v>
                </c:pt>
                <c:pt idx="1">
                  <c:v>5</c:v>
                </c:pt>
                <c:pt idx="3">
                  <c:v>2</c:v>
                </c:pt>
                <c:pt idx="5">
                  <c:v>1</c:v>
                </c:pt>
                <c:pt idx="6">
                  <c:v>3</c:v>
                </c:pt>
                <c:pt idx="7">
                  <c:v>2</c:v>
                </c:pt>
                <c:pt idx="9">
                  <c:v>4</c:v>
                </c:pt>
                <c:pt idx="10">
                  <c:v>5</c:v>
                </c:pt>
                <c:pt idx="11">
                  <c:v>2</c:v>
                </c:pt>
                <c:pt idx="13">
                  <c:v>3</c:v>
                </c:pt>
                <c:pt idx="14">
                  <c:v>1</c:v>
                </c:pt>
              </c:numCache>
            </c:numRef>
          </c:val>
          <c:extLst>
            <c:ext xmlns:c16="http://schemas.microsoft.com/office/drawing/2014/chart" uri="{C3380CC4-5D6E-409C-BE32-E72D297353CC}">
              <c16:uniqueId val="{00000003-51F3-422A-AEB0-227A416A71CA}"/>
            </c:ext>
          </c:extLst>
        </c:ser>
        <c:dLbls>
          <c:showLegendKey val="0"/>
          <c:showVal val="0"/>
          <c:showCatName val="0"/>
          <c:showSerName val="0"/>
          <c:showPercent val="0"/>
          <c:showBubbleSize val="0"/>
        </c:dLbls>
        <c:gapWidth val="182"/>
        <c:axId val="1728003215"/>
        <c:axId val="1728005295"/>
      </c:barChart>
      <c:catAx>
        <c:axId val="17280032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8005295"/>
        <c:crosses val="autoZero"/>
        <c:auto val="1"/>
        <c:lblAlgn val="ctr"/>
        <c:lblOffset val="100"/>
        <c:noMultiLvlLbl val="0"/>
      </c:catAx>
      <c:valAx>
        <c:axId val="1728005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2800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7.png"/><Relationship Id="rId4" Type="http://schemas.microsoft.com/office/2007/relationships/hdphoto" Target="../media/hdphoto1.wdp"/></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6.png"/><Relationship Id="rId4" Type="http://schemas.microsoft.com/office/2007/relationships/hdphoto" Target="../media/hdphoto1.wdp"/></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582386</xdr:colOff>
      <xdr:row>60</xdr:row>
      <xdr:rowOff>119743</xdr:rowOff>
    </xdr:from>
    <xdr:to>
      <xdr:col>12</xdr:col>
      <xdr:colOff>1270907</xdr:colOff>
      <xdr:row>65</xdr:row>
      <xdr:rowOff>49896</xdr:rowOff>
    </xdr:to>
    <xdr:pic>
      <xdr:nvPicPr>
        <xdr:cNvPr id="7" name="Imagen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78100" y="63066386"/>
          <a:ext cx="3845378" cy="882653"/>
        </a:xfrm>
        <a:prstGeom prst="rect">
          <a:avLst/>
        </a:prstGeom>
      </xdr:spPr>
    </xdr:pic>
    <xdr:clientData/>
  </xdr:twoCellAnchor>
  <xdr:twoCellAnchor editAs="oneCell">
    <xdr:from>
      <xdr:col>1</xdr:col>
      <xdr:colOff>312964</xdr:colOff>
      <xdr:row>2</xdr:row>
      <xdr:rowOff>98652</xdr:rowOff>
    </xdr:from>
    <xdr:to>
      <xdr:col>2</xdr:col>
      <xdr:colOff>1006928</xdr:colOff>
      <xdr:row>4</xdr:row>
      <xdr:rowOff>326572</xdr:rowOff>
    </xdr:to>
    <xdr:pic>
      <xdr:nvPicPr>
        <xdr:cNvPr id="4" name="Imagen 3">
          <a:extLst>
            <a:ext uri="{FF2B5EF4-FFF2-40B4-BE49-F238E27FC236}">
              <a16:creationId xmlns:a16="http://schemas.microsoft.com/office/drawing/2014/main" id="{19B294F8-DA3E-4DDC-840A-C1D7B08CB6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2120" y="479652"/>
          <a:ext cx="1884589" cy="10851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750819</xdr:colOff>
      <xdr:row>1</xdr:row>
      <xdr:rowOff>150163</xdr:rowOff>
    </xdr:from>
    <xdr:to>
      <xdr:col>2</xdr:col>
      <xdr:colOff>550534</xdr:colOff>
      <xdr:row>3</xdr:row>
      <xdr:rowOff>328083</xdr:rowOff>
    </xdr:to>
    <xdr:pic>
      <xdr:nvPicPr>
        <xdr:cNvPr id="3" name="Imagen 2">
          <a:extLst>
            <a:ext uri="{FF2B5EF4-FFF2-40B4-BE49-F238E27FC236}">
              <a16:creationId xmlns:a16="http://schemas.microsoft.com/office/drawing/2014/main" id="{92BF6DB6-B546-4672-A440-F6A4324835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69" y="340663"/>
          <a:ext cx="2138632" cy="939920"/>
        </a:xfrm>
        <a:prstGeom prst="rect">
          <a:avLst/>
        </a:prstGeom>
      </xdr:spPr>
    </xdr:pic>
    <xdr:clientData/>
  </xdr:twoCellAnchor>
  <xdr:twoCellAnchor editAs="oneCell">
    <xdr:from>
      <xdr:col>9</xdr:col>
      <xdr:colOff>0</xdr:colOff>
      <xdr:row>191</xdr:row>
      <xdr:rowOff>0</xdr:rowOff>
    </xdr:from>
    <xdr:to>
      <xdr:col>11</xdr:col>
      <xdr:colOff>1422801</xdr:colOff>
      <xdr:row>198</xdr:row>
      <xdr:rowOff>116290</xdr:rowOff>
    </xdr:to>
    <xdr:pic>
      <xdr:nvPicPr>
        <xdr:cNvPr id="4" name="Imagen 3">
          <a:extLst>
            <a:ext uri="{FF2B5EF4-FFF2-40B4-BE49-F238E27FC236}">
              <a16:creationId xmlns:a16="http://schemas.microsoft.com/office/drawing/2014/main" id="{30626F94-99FC-472A-8DFB-C08A3D5532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156083" y="458311250"/>
          <a:ext cx="6100635" cy="14497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4432531</xdr:colOff>
      <xdr:row>16</xdr:row>
      <xdr:rowOff>263638</xdr:rowOff>
    </xdr:from>
    <xdr:to>
      <xdr:col>6</xdr:col>
      <xdr:colOff>1330445</xdr:colOff>
      <xdr:row>18</xdr:row>
      <xdr:rowOff>107155</xdr:rowOff>
    </xdr:to>
    <xdr:pic>
      <xdr:nvPicPr>
        <xdr:cNvPr id="4" name="Imagen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94245" y="6740638"/>
          <a:ext cx="6150771" cy="1367517"/>
        </a:xfrm>
        <a:prstGeom prst="rect">
          <a:avLst/>
        </a:prstGeom>
      </xdr:spPr>
    </xdr:pic>
    <xdr:clientData/>
  </xdr:twoCellAnchor>
  <xdr:twoCellAnchor editAs="oneCell">
    <xdr:from>
      <xdr:col>1</xdr:col>
      <xdr:colOff>186419</xdr:colOff>
      <xdr:row>1</xdr:row>
      <xdr:rowOff>73479</xdr:rowOff>
    </xdr:from>
    <xdr:to>
      <xdr:col>1</xdr:col>
      <xdr:colOff>2077812</xdr:colOff>
      <xdr:row>3</xdr:row>
      <xdr:rowOff>340860</xdr:rowOff>
    </xdr:to>
    <xdr:pic>
      <xdr:nvPicPr>
        <xdr:cNvPr id="5" name="Imagen 4">
          <a:extLst>
            <a:ext uri="{FF2B5EF4-FFF2-40B4-BE49-F238E27FC236}">
              <a16:creationId xmlns:a16="http://schemas.microsoft.com/office/drawing/2014/main" id="{9F99740E-E295-4099-9F57-7D32AF164A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26848" y="454479"/>
          <a:ext cx="1891393" cy="1029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1812472</xdr:colOff>
      <xdr:row>29</xdr:row>
      <xdr:rowOff>317048</xdr:rowOff>
    </xdr:from>
    <xdr:ext cx="5540376" cy="1477734"/>
    <xdr:pic>
      <xdr:nvPicPr>
        <xdr:cNvPr id="2" name="Imagen 1">
          <a:extLst>
            <a:ext uri="{FF2B5EF4-FFF2-40B4-BE49-F238E27FC236}">
              <a16:creationId xmlns:a16="http://schemas.microsoft.com/office/drawing/2014/main" id="{9A43F396-23F0-4EFE-89FB-98D13526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16822" y="9080048"/>
          <a:ext cx="5540376" cy="1477734"/>
        </a:xfrm>
        <a:prstGeom prst="rect">
          <a:avLst/>
        </a:prstGeom>
      </xdr:spPr>
    </xdr:pic>
    <xdr:clientData/>
  </xdr:oneCellAnchor>
  <xdr:oneCellAnchor>
    <xdr:from>
      <xdr:col>1</xdr:col>
      <xdr:colOff>133350</xdr:colOff>
      <xdr:row>1</xdr:row>
      <xdr:rowOff>85726</xdr:rowOff>
    </xdr:from>
    <xdr:ext cx="1981200" cy="952500"/>
    <xdr:pic>
      <xdr:nvPicPr>
        <xdr:cNvPr id="3" name="Imagen 2">
          <a:extLst>
            <a:ext uri="{FF2B5EF4-FFF2-40B4-BE49-F238E27FC236}">
              <a16:creationId xmlns:a16="http://schemas.microsoft.com/office/drawing/2014/main" id="{9E04053A-8774-4044-871C-94047C7205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466726"/>
          <a:ext cx="1981200" cy="952500"/>
        </a:xfrm>
        <a:prstGeom prst="rect">
          <a:avLst/>
        </a:prstGeom>
      </xdr:spPr>
    </xdr:pic>
    <xdr:clientData/>
  </xdr:oneCellAnchor>
  <xdr:oneCellAnchor>
    <xdr:from>
      <xdr:col>8</xdr:col>
      <xdr:colOff>931932</xdr:colOff>
      <xdr:row>6</xdr:row>
      <xdr:rowOff>571500</xdr:rowOff>
    </xdr:from>
    <xdr:ext cx="2506593" cy="824551"/>
    <xdr:pic>
      <xdr:nvPicPr>
        <xdr:cNvPr id="4" name="Imagen 3">
          <a:extLst>
            <a:ext uri="{FF2B5EF4-FFF2-40B4-BE49-F238E27FC236}">
              <a16:creationId xmlns:a16="http://schemas.microsoft.com/office/drawing/2014/main" id="{F6C84184-3AE2-4B9B-BDD2-B6ACAD7DA9EC}"/>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bright="-40000"/>
                  </a14:imgEffect>
                </a14:imgLayer>
              </a14:imgProps>
            </a:ext>
          </a:extLst>
        </a:blip>
        <a:stretch>
          <a:fillRect/>
        </a:stretch>
      </xdr:blipFill>
      <xdr:spPr>
        <a:xfrm>
          <a:off x="22191732" y="2857500"/>
          <a:ext cx="2506593" cy="82455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23</xdr:col>
      <xdr:colOff>136072</xdr:colOff>
      <xdr:row>237</xdr:row>
      <xdr:rowOff>21773</xdr:rowOff>
    </xdr:from>
    <xdr:to>
      <xdr:col>33</xdr:col>
      <xdr:colOff>1361623</xdr:colOff>
      <xdr:row>239</xdr:row>
      <xdr:rowOff>166007</xdr:rowOff>
    </xdr:to>
    <xdr:pic>
      <xdr:nvPicPr>
        <xdr:cNvPr id="3" name="Imagen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14747" y="46313273"/>
          <a:ext cx="5511801" cy="1477734"/>
        </a:xfrm>
        <a:prstGeom prst="rect">
          <a:avLst/>
        </a:prstGeom>
      </xdr:spPr>
    </xdr:pic>
    <xdr:clientData/>
  </xdr:twoCellAnchor>
  <xdr:twoCellAnchor editAs="oneCell">
    <xdr:from>
      <xdr:col>1</xdr:col>
      <xdr:colOff>190500</xdr:colOff>
      <xdr:row>1</xdr:row>
      <xdr:rowOff>104775</xdr:rowOff>
    </xdr:from>
    <xdr:to>
      <xdr:col>1</xdr:col>
      <xdr:colOff>1990725</xdr:colOff>
      <xdr:row>3</xdr:row>
      <xdr:rowOff>266700</xdr:rowOff>
    </xdr:to>
    <xdr:pic>
      <xdr:nvPicPr>
        <xdr:cNvPr id="4" name="Imagen 3">
          <a:extLst>
            <a:ext uri="{FF2B5EF4-FFF2-40B4-BE49-F238E27FC236}">
              <a16:creationId xmlns:a16="http://schemas.microsoft.com/office/drawing/2014/main" id="{F1C3E70D-4A06-43EF-94D8-DB3EBB3E967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 y="228600"/>
          <a:ext cx="1800225" cy="923925"/>
        </a:xfrm>
        <a:prstGeom prst="rect">
          <a:avLst/>
        </a:prstGeom>
      </xdr:spPr>
    </xdr:pic>
    <xdr:clientData/>
  </xdr:twoCellAnchor>
  <xdr:oneCellAnchor>
    <xdr:from>
      <xdr:col>11</xdr:col>
      <xdr:colOff>136072</xdr:colOff>
      <xdr:row>237</xdr:row>
      <xdr:rowOff>21773</xdr:rowOff>
    </xdr:from>
    <xdr:ext cx="5511801" cy="1477734"/>
    <xdr:pic>
      <xdr:nvPicPr>
        <xdr:cNvPr id="5" name="Imagen 4">
          <a:extLst>
            <a:ext uri="{FF2B5EF4-FFF2-40B4-BE49-F238E27FC236}">
              <a16:creationId xmlns:a16="http://schemas.microsoft.com/office/drawing/2014/main" id="{03B1EE47-FB39-4351-87A9-0AF028034B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18247" y="47265773"/>
          <a:ext cx="5511801" cy="14777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20</xdr:col>
      <xdr:colOff>0</xdr:colOff>
      <xdr:row>241</xdr:row>
      <xdr:rowOff>163286</xdr:rowOff>
    </xdr:from>
    <xdr:to>
      <xdr:col>27</xdr:col>
      <xdr:colOff>2775</xdr:colOff>
      <xdr:row>249</xdr:row>
      <xdr:rowOff>82891</xdr:rowOff>
    </xdr:to>
    <xdr:pic>
      <xdr:nvPicPr>
        <xdr:cNvPr id="2" name="Imagen 1">
          <a:extLst>
            <a:ext uri="{FF2B5EF4-FFF2-40B4-BE49-F238E27FC236}">
              <a16:creationId xmlns:a16="http://schemas.microsoft.com/office/drawing/2014/main" id="{84E473B8-41A7-45D6-9E08-91A002038F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270853" y="447047711"/>
          <a:ext cx="6078364" cy="1443605"/>
        </a:xfrm>
        <a:prstGeom prst="rect">
          <a:avLst/>
        </a:prstGeom>
      </xdr:spPr>
    </xdr:pic>
    <xdr:clientData/>
  </xdr:twoCellAnchor>
  <xdr:twoCellAnchor editAs="oneCell">
    <xdr:from>
      <xdr:col>1</xdr:col>
      <xdr:colOff>1030740</xdr:colOff>
      <xdr:row>0</xdr:row>
      <xdr:rowOff>122465</xdr:rowOff>
    </xdr:from>
    <xdr:to>
      <xdr:col>2</xdr:col>
      <xdr:colOff>1387929</xdr:colOff>
      <xdr:row>4</xdr:row>
      <xdr:rowOff>160563</xdr:rowOff>
    </xdr:to>
    <xdr:pic>
      <xdr:nvPicPr>
        <xdr:cNvPr id="3" name="Imagen 2">
          <a:extLst>
            <a:ext uri="{FF2B5EF4-FFF2-40B4-BE49-F238E27FC236}">
              <a16:creationId xmlns:a16="http://schemas.microsoft.com/office/drawing/2014/main" id="{1FA38B05-77E8-42A9-9D4B-A2DB359E29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2665" y="122465"/>
          <a:ext cx="2690814" cy="1371598"/>
        </a:xfrm>
        <a:prstGeom prst="rect">
          <a:avLst/>
        </a:prstGeom>
      </xdr:spPr>
    </xdr:pic>
    <xdr:clientData/>
  </xdr:twoCellAnchor>
  <xdr:twoCellAnchor editAs="oneCell">
    <xdr:from>
      <xdr:col>19</xdr:col>
      <xdr:colOff>931932</xdr:colOff>
      <xdr:row>8</xdr:row>
      <xdr:rowOff>571500</xdr:rowOff>
    </xdr:from>
    <xdr:to>
      <xdr:col>19</xdr:col>
      <xdr:colOff>3438525</xdr:colOff>
      <xdr:row>8</xdr:row>
      <xdr:rowOff>1396051</xdr:rowOff>
    </xdr:to>
    <xdr:pic>
      <xdr:nvPicPr>
        <xdr:cNvPr id="8" name="Imagen 7">
          <a:extLst>
            <a:ext uri="{FF2B5EF4-FFF2-40B4-BE49-F238E27FC236}">
              <a16:creationId xmlns:a16="http://schemas.microsoft.com/office/drawing/2014/main" id="{F1434507-B062-4ACF-AEF4-65E71CFCEE2A}"/>
            </a:ext>
          </a:extLst>
        </xdr:cNvPr>
        <xdr:cNvPicPr>
          <a:picLocks noChangeAspect="1"/>
        </xdr:cNvPicPr>
      </xdr:nvPicPr>
      <xdr:blipFill>
        <a:blip xmlns:r="http://schemas.openxmlformats.org/officeDocument/2006/relationships" r:embed="rId3">
          <a:biLevel thresh="75000"/>
          <a:extLst>
            <a:ext uri="{BEBA8EAE-BF5A-486C-A8C5-ECC9F3942E4B}">
              <a14:imgProps xmlns:a14="http://schemas.microsoft.com/office/drawing/2010/main">
                <a14:imgLayer r:embed="rId4">
                  <a14:imgEffect>
                    <a14:sharpenSoften amount="50000"/>
                  </a14:imgEffect>
                  <a14:imgEffect>
                    <a14:brightnessContrast bright="-40000"/>
                  </a14:imgEffect>
                </a14:imgLayer>
              </a14:imgProps>
            </a:ext>
          </a:extLst>
        </a:blip>
        <a:stretch>
          <a:fillRect/>
        </a:stretch>
      </xdr:blipFill>
      <xdr:spPr>
        <a:xfrm>
          <a:off x="17572107" y="2857500"/>
          <a:ext cx="2506593" cy="8245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95250</xdr:colOff>
      <xdr:row>93</xdr:row>
      <xdr:rowOff>21167</xdr:rowOff>
    </xdr:from>
    <xdr:to>
      <xdr:col>1</xdr:col>
      <xdr:colOff>2423584</xdr:colOff>
      <xdr:row>95</xdr:row>
      <xdr:rowOff>338667</xdr:rowOff>
    </xdr:to>
    <xdr:pic>
      <xdr:nvPicPr>
        <xdr:cNvPr id="2" name="Imagen 9" descr="Logo ANT fondo Transparente">
          <a:extLst>
            <a:ext uri="{FF2B5EF4-FFF2-40B4-BE49-F238E27FC236}">
              <a16:creationId xmlns:a16="http://schemas.microsoft.com/office/drawing/2014/main" id="{F487480C-6F4D-4E17-B164-F818F0060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6417" y="12943417"/>
          <a:ext cx="2328334"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442912</xdr:colOff>
      <xdr:row>14</xdr:row>
      <xdr:rowOff>104775</xdr:rowOff>
    </xdr:from>
    <xdr:to>
      <xdr:col>9</xdr:col>
      <xdr:colOff>823912</xdr:colOff>
      <xdr:row>28</xdr:row>
      <xdr:rowOff>180975</xdr:rowOff>
    </xdr:to>
    <xdr:graphicFrame macro="">
      <xdr:nvGraphicFramePr>
        <xdr:cNvPr id="2" name="Gráfico 1">
          <a:extLst>
            <a:ext uri="{FF2B5EF4-FFF2-40B4-BE49-F238E27FC236}">
              <a16:creationId xmlns:a16="http://schemas.microsoft.com/office/drawing/2014/main" id="{3F449B98-2589-C4E5-E94D-75B10F39A4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115658</xdr:colOff>
      <xdr:row>51</xdr:row>
      <xdr:rowOff>136072</xdr:rowOff>
    </xdr:from>
    <xdr:to>
      <xdr:col>14</xdr:col>
      <xdr:colOff>1660071</xdr:colOff>
      <xdr:row>80</xdr:row>
      <xdr:rowOff>27215</xdr:rowOff>
    </xdr:to>
    <xdr:graphicFrame macro="">
      <xdr:nvGraphicFramePr>
        <xdr:cNvPr id="2" name="Gráfico 1">
          <a:extLst>
            <a:ext uri="{FF2B5EF4-FFF2-40B4-BE49-F238E27FC236}">
              <a16:creationId xmlns:a16="http://schemas.microsoft.com/office/drawing/2014/main" id="{F76A75E1-5465-4172-876B-D36A111E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299358</xdr:colOff>
      <xdr:row>6</xdr:row>
      <xdr:rowOff>138792</xdr:rowOff>
    </xdr:from>
    <xdr:to>
      <xdr:col>39</xdr:col>
      <xdr:colOff>136071</xdr:colOff>
      <xdr:row>30</xdr:row>
      <xdr:rowOff>95250</xdr:rowOff>
    </xdr:to>
    <xdr:graphicFrame macro="">
      <xdr:nvGraphicFramePr>
        <xdr:cNvPr id="3" name="Gráfico 2">
          <a:extLst>
            <a:ext uri="{FF2B5EF4-FFF2-40B4-BE49-F238E27FC236}">
              <a16:creationId xmlns:a16="http://schemas.microsoft.com/office/drawing/2014/main" id="{F3CE6296-D6CF-4C8D-9A0C-BD04A0057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366711</xdr:colOff>
      <xdr:row>1</xdr:row>
      <xdr:rowOff>28575</xdr:rowOff>
    </xdr:from>
    <xdr:to>
      <xdr:col>32</xdr:col>
      <xdr:colOff>9525</xdr:colOff>
      <xdr:row>44</xdr:row>
      <xdr:rowOff>142875</xdr:rowOff>
    </xdr:to>
    <xdr:graphicFrame macro="">
      <xdr:nvGraphicFramePr>
        <xdr:cNvPr id="4" name="Gráfico 3">
          <a:extLst>
            <a:ext uri="{FF2B5EF4-FFF2-40B4-BE49-F238E27FC236}">
              <a16:creationId xmlns:a16="http://schemas.microsoft.com/office/drawing/2014/main" id="{90E882D7-6F81-A5A9-5490-7FBBB070C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409576</xdr:colOff>
      <xdr:row>103</xdr:row>
      <xdr:rowOff>119062</xdr:rowOff>
    </xdr:from>
    <xdr:to>
      <xdr:col>17</xdr:col>
      <xdr:colOff>676275</xdr:colOff>
      <xdr:row>127</xdr:row>
      <xdr:rowOff>19050</xdr:rowOff>
    </xdr:to>
    <xdr:graphicFrame macro="">
      <xdr:nvGraphicFramePr>
        <xdr:cNvPr id="5" name="Gráfico 4">
          <a:extLst>
            <a:ext uri="{FF2B5EF4-FFF2-40B4-BE49-F238E27FC236}">
              <a16:creationId xmlns:a16="http://schemas.microsoft.com/office/drawing/2014/main" id="{621D2606-C090-0236-40C0-94C8F49D8E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3864429</xdr:colOff>
      <xdr:row>20</xdr:row>
      <xdr:rowOff>45379</xdr:rowOff>
    </xdr:from>
    <xdr:to>
      <xdr:col>7</xdr:col>
      <xdr:colOff>61077</xdr:colOff>
      <xdr:row>28</xdr:row>
      <xdr:rowOff>122464</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74143" y="15285379"/>
          <a:ext cx="7789934" cy="1601085"/>
        </a:xfrm>
        <a:prstGeom prst="rect">
          <a:avLst/>
        </a:prstGeom>
      </xdr:spPr>
    </xdr:pic>
    <xdr:clientData/>
  </xdr:twoCellAnchor>
  <xdr:twoCellAnchor editAs="oneCell">
    <xdr:from>
      <xdr:col>1</xdr:col>
      <xdr:colOff>216580</xdr:colOff>
      <xdr:row>2</xdr:row>
      <xdr:rowOff>75973</xdr:rowOff>
    </xdr:from>
    <xdr:to>
      <xdr:col>1</xdr:col>
      <xdr:colOff>2118405</xdr:colOff>
      <xdr:row>4</xdr:row>
      <xdr:rowOff>377599</xdr:rowOff>
    </xdr:to>
    <xdr:pic>
      <xdr:nvPicPr>
        <xdr:cNvPr id="5" name="Imagen 4">
          <a:extLst>
            <a:ext uri="{FF2B5EF4-FFF2-40B4-BE49-F238E27FC236}">
              <a16:creationId xmlns:a16="http://schemas.microsoft.com/office/drawing/2014/main" id="{237AB0B3-6959-4A09-9ADF-060DDFA74C8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6205" y="456973"/>
          <a:ext cx="1901825" cy="1063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864994</xdr:colOff>
      <xdr:row>18</xdr:row>
      <xdr:rowOff>1038225</xdr:rowOff>
    </xdr:from>
    <xdr:to>
      <xdr:col>5</xdr:col>
      <xdr:colOff>2242223</xdr:colOff>
      <xdr:row>20</xdr:row>
      <xdr:rowOff>119953</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90269" y="13896975"/>
          <a:ext cx="5996854" cy="986728"/>
        </a:xfrm>
        <a:prstGeom prst="rect">
          <a:avLst/>
        </a:prstGeom>
      </xdr:spPr>
    </xdr:pic>
    <xdr:clientData/>
  </xdr:twoCellAnchor>
  <xdr:twoCellAnchor editAs="oneCell">
    <xdr:from>
      <xdr:col>1</xdr:col>
      <xdr:colOff>333375</xdr:colOff>
      <xdr:row>1</xdr:row>
      <xdr:rowOff>9525</xdr:rowOff>
    </xdr:from>
    <xdr:to>
      <xdr:col>1</xdr:col>
      <xdr:colOff>2219325</xdr:colOff>
      <xdr:row>3</xdr:row>
      <xdr:rowOff>309563</xdr:rowOff>
    </xdr:to>
    <xdr:pic>
      <xdr:nvPicPr>
        <xdr:cNvPr id="5" name="Imagen 4">
          <a:extLst>
            <a:ext uri="{FF2B5EF4-FFF2-40B4-BE49-F238E27FC236}">
              <a16:creationId xmlns:a16="http://schemas.microsoft.com/office/drawing/2014/main" id="{887BEB99-E822-46B7-8B43-5708147F32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5775" y="133350"/>
          <a:ext cx="1885950" cy="106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175683</xdr:colOff>
      <xdr:row>189</xdr:row>
      <xdr:rowOff>0</xdr:rowOff>
    </xdr:from>
    <xdr:to>
      <xdr:col>13</xdr:col>
      <xdr:colOff>4787525</xdr:colOff>
      <xdr:row>194</xdr:row>
      <xdr:rowOff>191065</xdr:rowOff>
    </xdr:to>
    <xdr:pic>
      <xdr:nvPicPr>
        <xdr:cNvPr id="5" name="Imagen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298108" y="149752050"/>
          <a:ext cx="4606550" cy="1191191"/>
        </a:xfrm>
        <a:prstGeom prst="rect">
          <a:avLst/>
        </a:prstGeom>
      </xdr:spPr>
    </xdr:pic>
    <xdr:clientData/>
  </xdr:twoCellAnchor>
  <xdr:twoCellAnchor editAs="oneCell">
    <xdr:from>
      <xdr:col>1</xdr:col>
      <xdr:colOff>260804</xdr:colOff>
      <xdr:row>1</xdr:row>
      <xdr:rowOff>0</xdr:rowOff>
    </xdr:from>
    <xdr:to>
      <xdr:col>1</xdr:col>
      <xdr:colOff>2280104</xdr:colOff>
      <xdr:row>3</xdr:row>
      <xdr:rowOff>368734</xdr:rowOff>
    </xdr:to>
    <xdr:pic>
      <xdr:nvPicPr>
        <xdr:cNvPr id="4" name="Imagen 3">
          <a:extLst>
            <a:ext uri="{FF2B5EF4-FFF2-40B4-BE49-F238E27FC236}">
              <a16:creationId xmlns:a16="http://schemas.microsoft.com/office/drawing/2014/main" id="{5068B198-A760-40B9-9CA5-03F57FFB0A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090" y="400958"/>
          <a:ext cx="2019300" cy="1134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1504950</xdr:colOff>
      <xdr:row>190</xdr:row>
      <xdr:rowOff>0</xdr:rowOff>
    </xdr:from>
    <xdr:to>
      <xdr:col>14</xdr:col>
      <xdr:colOff>1989932</xdr:colOff>
      <xdr:row>196</xdr:row>
      <xdr:rowOff>110825</xdr:rowOff>
    </xdr:to>
    <xdr:pic>
      <xdr:nvPicPr>
        <xdr:cNvPr id="5" name="Imagen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851600" y="153038705"/>
          <a:ext cx="5152232" cy="1310975"/>
        </a:xfrm>
        <a:prstGeom prst="rect">
          <a:avLst/>
        </a:prstGeom>
      </xdr:spPr>
    </xdr:pic>
    <xdr:clientData/>
  </xdr:twoCellAnchor>
  <xdr:twoCellAnchor editAs="oneCell">
    <xdr:from>
      <xdr:col>1</xdr:col>
      <xdr:colOff>10886</xdr:colOff>
      <xdr:row>1</xdr:row>
      <xdr:rowOff>57831</xdr:rowOff>
    </xdr:from>
    <xdr:to>
      <xdr:col>1</xdr:col>
      <xdr:colOff>2249261</xdr:colOff>
      <xdr:row>4</xdr:row>
      <xdr:rowOff>24494</xdr:rowOff>
    </xdr:to>
    <xdr:pic>
      <xdr:nvPicPr>
        <xdr:cNvPr id="4" name="Imagen 3">
          <a:extLst>
            <a:ext uri="{FF2B5EF4-FFF2-40B4-BE49-F238E27FC236}">
              <a16:creationId xmlns:a16="http://schemas.microsoft.com/office/drawing/2014/main" id="{23915065-1581-4E76-92B4-B81BB025807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6911" y="200706"/>
          <a:ext cx="2238375" cy="11096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2134053</xdr:colOff>
      <xdr:row>190</xdr:row>
      <xdr:rowOff>0</xdr:rowOff>
    </xdr:from>
    <xdr:to>
      <xdr:col>21</xdr:col>
      <xdr:colOff>1214717</xdr:colOff>
      <xdr:row>197</xdr:row>
      <xdr:rowOff>119630</xdr:rowOff>
    </xdr:to>
    <xdr:pic>
      <xdr:nvPicPr>
        <xdr:cNvPr id="5" name="Imagen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27178" y="447139786"/>
          <a:ext cx="6078364" cy="1443605"/>
        </a:xfrm>
        <a:prstGeom prst="rect">
          <a:avLst/>
        </a:prstGeom>
      </xdr:spPr>
    </xdr:pic>
    <xdr:clientData/>
  </xdr:twoCellAnchor>
  <xdr:twoCellAnchor editAs="oneCell">
    <xdr:from>
      <xdr:col>1</xdr:col>
      <xdr:colOff>1030740</xdr:colOff>
      <xdr:row>0</xdr:row>
      <xdr:rowOff>122465</xdr:rowOff>
    </xdr:from>
    <xdr:to>
      <xdr:col>2</xdr:col>
      <xdr:colOff>1387929</xdr:colOff>
      <xdr:row>4</xdr:row>
      <xdr:rowOff>166913</xdr:rowOff>
    </xdr:to>
    <xdr:pic>
      <xdr:nvPicPr>
        <xdr:cNvPr id="4" name="Imagen 3">
          <a:extLst>
            <a:ext uri="{FF2B5EF4-FFF2-40B4-BE49-F238E27FC236}">
              <a16:creationId xmlns:a16="http://schemas.microsoft.com/office/drawing/2014/main" id="{CF1E2D9C-9E68-402F-8430-DE3E6194E44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026" y="122465"/>
          <a:ext cx="2697617" cy="13715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1726747</xdr:colOff>
      <xdr:row>188</xdr:row>
      <xdr:rowOff>0</xdr:rowOff>
    </xdr:from>
    <xdr:to>
      <xdr:col>8</xdr:col>
      <xdr:colOff>2626634</xdr:colOff>
      <xdr:row>195</xdr:row>
      <xdr:rowOff>55334</xdr:rowOff>
    </xdr:to>
    <xdr:pic>
      <xdr:nvPicPr>
        <xdr:cNvPr id="2" name="Imagen 1">
          <a:extLst>
            <a:ext uri="{FF2B5EF4-FFF2-40B4-BE49-F238E27FC236}">
              <a16:creationId xmlns:a16="http://schemas.microsoft.com/office/drawing/2014/main" id="{ECB0DB4A-1C8C-49C8-B9D7-028C751044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38072" y="120951173"/>
          <a:ext cx="5511801" cy="1477734"/>
        </a:xfrm>
        <a:prstGeom prst="rect">
          <a:avLst/>
        </a:prstGeom>
      </xdr:spPr>
    </xdr:pic>
    <xdr:clientData/>
  </xdr:twoCellAnchor>
  <xdr:twoCellAnchor editAs="oneCell">
    <xdr:from>
      <xdr:col>1</xdr:col>
      <xdr:colOff>753836</xdr:colOff>
      <xdr:row>1</xdr:row>
      <xdr:rowOff>40821</xdr:rowOff>
    </xdr:from>
    <xdr:to>
      <xdr:col>2</xdr:col>
      <xdr:colOff>1143001</xdr:colOff>
      <xdr:row>4</xdr:row>
      <xdr:rowOff>183696</xdr:rowOff>
    </xdr:to>
    <xdr:pic>
      <xdr:nvPicPr>
        <xdr:cNvPr id="3" name="Imagen 2">
          <a:extLst>
            <a:ext uri="{FF2B5EF4-FFF2-40B4-BE49-F238E27FC236}">
              <a16:creationId xmlns:a16="http://schemas.microsoft.com/office/drawing/2014/main" id="{08CAFE71-755E-4B7B-884F-5561EF587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7622" y="163285"/>
          <a:ext cx="2729593" cy="13198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814163</xdr:colOff>
      <xdr:row>190</xdr:row>
      <xdr:rowOff>0</xdr:rowOff>
    </xdr:from>
    <xdr:to>
      <xdr:col>16</xdr:col>
      <xdr:colOff>2263779</xdr:colOff>
      <xdr:row>197</xdr:row>
      <xdr:rowOff>119465</xdr:rowOff>
    </xdr:to>
    <xdr:pic>
      <xdr:nvPicPr>
        <xdr:cNvPr id="2" name="Imagen 1">
          <a:extLst>
            <a:ext uri="{FF2B5EF4-FFF2-40B4-BE49-F238E27FC236}">
              <a16:creationId xmlns:a16="http://schemas.microsoft.com/office/drawing/2014/main" id="{5EE42C8D-52C2-4376-AA2E-388A6BD7FC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05163" y="446547875"/>
          <a:ext cx="6106432" cy="1449790"/>
        </a:xfrm>
        <a:prstGeom prst="rect">
          <a:avLst/>
        </a:prstGeom>
      </xdr:spPr>
    </xdr:pic>
    <xdr:clientData/>
  </xdr:twoCellAnchor>
  <xdr:twoCellAnchor editAs="oneCell">
    <xdr:from>
      <xdr:col>1</xdr:col>
      <xdr:colOff>1724705</xdr:colOff>
      <xdr:row>0</xdr:row>
      <xdr:rowOff>149679</xdr:rowOff>
    </xdr:from>
    <xdr:to>
      <xdr:col>2</xdr:col>
      <xdr:colOff>2122715</xdr:colOff>
      <xdr:row>4</xdr:row>
      <xdr:rowOff>73025</xdr:rowOff>
    </xdr:to>
    <xdr:pic>
      <xdr:nvPicPr>
        <xdr:cNvPr id="3" name="Imagen 2">
          <a:extLst>
            <a:ext uri="{FF2B5EF4-FFF2-40B4-BE49-F238E27FC236}">
              <a16:creationId xmlns:a16="http://schemas.microsoft.com/office/drawing/2014/main" id="{7CB8BB0E-ADBA-4B69-ADA3-47E22D715AE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8419" y="149679"/>
          <a:ext cx="2738438" cy="1256846"/>
        </a:xfrm>
        <a:prstGeom prst="rect">
          <a:avLst/>
        </a:prstGeom>
      </xdr:spPr>
    </xdr:pic>
    <xdr:clientData/>
  </xdr:twoCellAnchor>
  <xdr:twoCellAnchor editAs="oneCell">
    <xdr:from>
      <xdr:col>9</xdr:col>
      <xdr:colOff>931932</xdr:colOff>
      <xdr:row>8</xdr:row>
      <xdr:rowOff>571500</xdr:rowOff>
    </xdr:from>
    <xdr:to>
      <xdr:col>9</xdr:col>
      <xdr:colOff>3444875</xdr:colOff>
      <xdr:row>8</xdr:row>
      <xdr:rowOff>1405576</xdr:rowOff>
    </xdr:to>
    <xdr:pic>
      <xdr:nvPicPr>
        <xdr:cNvPr id="4" name="Imagen 3">
          <a:extLst>
            <a:ext uri="{FF2B5EF4-FFF2-40B4-BE49-F238E27FC236}">
              <a16:creationId xmlns:a16="http://schemas.microsoft.com/office/drawing/2014/main" id="{D14FDCAA-E429-4480-A7D0-4B2B4C70AE74}"/>
            </a:ext>
          </a:extLst>
        </xdr:cNvPr>
        <xdr:cNvPicPr>
          <a:picLocks noChangeAspect="1"/>
        </xdr:cNvPicPr>
      </xdr:nvPicPr>
      <xdr:blipFill>
        <a:blip xmlns:r="http://schemas.openxmlformats.org/officeDocument/2006/relationships" r:embed="rId3">
          <a:biLevel thresh="50000"/>
        </a:blip>
        <a:stretch>
          <a:fillRect/>
        </a:stretch>
      </xdr:blipFill>
      <xdr:spPr>
        <a:xfrm>
          <a:off x="24334857" y="4924425"/>
          <a:ext cx="2506593" cy="8245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68716</xdr:colOff>
      <xdr:row>1</xdr:row>
      <xdr:rowOff>104775</xdr:rowOff>
    </xdr:from>
    <xdr:ext cx="2112510" cy="962025"/>
    <xdr:pic>
      <xdr:nvPicPr>
        <xdr:cNvPr id="2" name="Imagen 1">
          <a:extLst>
            <a:ext uri="{FF2B5EF4-FFF2-40B4-BE49-F238E27FC236}">
              <a16:creationId xmlns:a16="http://schemas.microsoft.com/office/drawing/2014/main" id="{CC75B3DC-F0B1-47B1-8900-A3B95DC7CD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0341" y="295275"/>
          <a:ext cx="2112510" cy="962025"/>
        </a:xfrm>
        <a:prstGeom prst="rect">
          <a:avLst/>
        </a:prstGeom>
      </xdr:spPr>
    </xdr:pic>
    <xdr:clientData/>
  </xdr:oneCellAnchor>
  <xdr:oneCellAnchor>
    <xdr:from>
      <xdr:col>49</xdr:col>
      <xdr:colOff>855732</xdr:colOff>
      <xdr:row>7</xdr:row>
      <xdr:rowOff>447675</xdr:rowOff>
    </xdr:from>
    <xdr:ext cx="2506593" cy="824551"/>
    <xdr:pic>
      <xdr:nvPicPr>
        <xdr:cNvPr id="3" name="Imagen 2">
          <a:extLst>
            <a:ext uri="{FF2B5EF4-FFF2-40B4-BE49-F238E27FC236}">
              <a16:creationId xmlns:a16="http://schemas.microsoft.com/office/drawing/2014/main" id="{3EA937F9-E8F4-4794-B9B5-EF24A66BF2C9}"/>
            </a:ext>
          </a:extLst>
        </xdr:cNvPr>
        <xdr:cNvPicPr>
          <a:picLocks noChangeAspect="1"/>
        </xdr:cNvPicPr>
      </xdr:nvPicPr>
      <xdr:blipFill>
        <a:blip xmlns:r="http://schemas.openxmlformats.org/officeDocument/2006/relationships" r:embed="rId2">
          <a:biLevel thresh="50000"/>
        </a:blip>
        <a:stretch>
          <a:fillRect/>
        </a:stretch>
      </xdr:blipFill>
      <xdr:spPr>
        <a:xfrm>
          <a:off x="76293732" y="1524000"/>
          <a:ext cx="2506593" cy="82455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solidaci&#243;n%20de%20implmentaci&#243;n%20MRG%202022%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 Mapa Riesgos de Gestión"/>
      <sheetName val="Datos"/>
    </sheetNames>
    <sheetDataSet>
      <sheetData sheetId="0"/>
      <sheetData sheetId="1">
        <row r="23">
          <cell r="A23" t="str">
            <v>Afectación menor a 10 SMLMV</v>
          </cell>
          <cell r="B23" t="str">
            <v xml:space="preserve">     El riesgo afecta la imagen de alguna área de la organización</v>
          </cell>
        </row>
        <row r="24">
          <cell r="A24" t="str">
            <v>Entre 10 y menor a 50 SMLMV</v>
          </cell>
          <cell r="B24" t="str">
            <v xml:space="preserve">     El riesgo afecta la imagen de la entidad internamente, de conocimiento general, nivel interno, de junta directiva y accionistas y/o de proveedores</v>
          </cell>
        </row>
        <row r="25">
          <cell r="A25" t="str">
            <v>Entre 50 y menor a 100 SMLMV</v>
          </cell>
          <cell r="B25" t="str">
            <v xml:space="preserve">     El riesgo afecta la imagen de la entidad con algunos usuarios de relevancia frente al logro de los objetivos</v>
          </cell>
        </row>
        <row r="26">
          <cell r="A26" t="str">
            <v>Entre 100 y menor a 500 SMLMV</v>
          </cell>
          <cell r="B26" t="str">
            <v xml:space="preserve">     El riesgo afecta la imagen de  la entidad con efecto publicitario sostenido a nivel de sector administrativo, nivel departamental o municipal</v>
          </cell>
        </row>
        <row r="27">
          <cell r="A27" t="str">
            <v>Desde los 500 SMLMV</v>
          </cell>
          <cell r="B27" t="str">
            <v xml:space="preserve">     El riesgo afecta la imagen de la entidad a nivel nacional, con efecto publicitarios sostenible a nivel país</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Cuadro%20de%20estadisticas%20para%20MRG%20202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425.619120370371" createdVersion="6" refreshedVersion="6" minRefreshableVersion="3" recordCount="77" xr:uid="{6D615167-1200-4A32-B6E7-4664DDB19F7C}">
  <cacheSource type="worksheet">
    <worksheetSource ref="H7:H189" sheet="3 - Identificación del Riesgo"/>
  </cacheSource>
  <cacheFields count="13">
    <cacheField name="PROCESO" numFmtId="0">
      <sharedItems containsBlank="1" count="19">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 Talento Humano"/>
        <s v="Apoyo Jurídico"/>
        <s v="Adquisición de Bienes y Servicios"/>
        <s v="Administración de Bienes y Servicios"/>
        <s v="Gestión Financiera"/>
        <s v="Seguimiento, Evaluación y Mejora"/>
        <m/>
        <s v="Inteligencia de la información." u="1"/>
        <s v="Administración de Tierras." u="1"/>
        <s v="Gestión del Talento Humano" u="1"/>
      </sharedItems>
    </cacheField>
    <cacheField name="OBJETIVO DEL PROCESO" numFmtId="0">
      <sharedItems containsBlank="1" longText="1"/>
    </cacheField>
    <cacheField name="ALCANCE DEL PROCESO" numFmtId="0">
      <sharedItems containsBlank="1" longText="1"/>
    </cacheField>
    <cacheField name="RESPONSABLES DEL PROCESO_x000a__x000a_Responsable en la coordinación de la actividad y que si es compartido, recae la mayor responsabilidad institucional" numFmtId="0">
      <sharedItems containsBlank="1" longText="1"/>
    </cacheField>
    <cacheField name="NÚMERO DE RIESGO" numFmtId="0">
      <sharedItems containsSemiMixedTypes="0" containsString="0" containsNumber="1" containsInteger="1" minValue="1" maxValue="77"/>
    </cacheField>
    <cacheField name="NOMBRE DEL RIESGO" numFmtId="0">
      <sharedItems containsBlank="1"/>
    </cacheField>
    <cacheField name="DESCRIPCIÓN DEL RIESGO_x000a__x000a_Debe contener todos los detalles que sean necesarios y que sea fácil de entender tanto para el líder del proceso como para personas ajenas al proceso. Se propone una estructura que facilita su redacción y claridad que inicia con la frase &quot;POSIBILIDAD DE&quot;" numFmtId="0">
      <sharedItems containsBlank="1" longText="1"/>
    </cacheField>
    <cacheField name="IMPACTO DEL RIESGO_x000a__x000a_El área de impacto es la consecuencia económica o reputacional a la cual se ve expuesta la organización en caso de materializarse un riesgo. Los impactos que aplican son afectación económica (o presupuestal) y reputacional._x000a__x000a_Las consecuencias que puede ocasionar a la organización la materialización del riesgo." numFmtId="0">
      <sharedItems containsBlank="1"/>
    </cacheField>
    <cacheField name="¿CÓMO PUEDE SUCEDER? _x000a__x000a_Causa inmediata: circunstancias o situaciones más evidentes sobre las cuales se presenta el riesgo, las mismas no constituyen la causa principal o base para que se presente el riesgo." numFmtId="0">
      <sharedItems containsBlank="1" longText="1"/>
    </cacheField>
    <cacheField name="¿PORQUÉ PUEDE SUCEDER? _x000a__x000a_Causa raíz: es la causa principal o básica, corresponden a las razones por la cuales se puede presentar el riesgo, son la base para la definición de controles en la etapa de valoración del riesgo." numFmtId="0">
      <sharedItems containsNonDate="0" containsString="0" containsBlank="1"/>
    </cacheField>
    <cacheField name="CUÁL ES LA ACTIVIDADES DEL PROCESO EN LA QUE PUEDE SUCEDER?_x000a_De acuerdo con el desarrollo del proceso." numFmtId="0">
      <sharedItems containsBlank="1"/>
    </cacheField>
    <cacheField name="¿QUÉ CONSECUENCIAS TENDRÍA SU MATERIALIZACIÓN?_x000a_Determinar los posibles efectos por la materialización del riesgo" numFmtId="0">
      <sharedItems containsBlank="1" longText="1"/>
    </cacheField>
    <cacheField name="CLASIFICACIÓN DEL RIESGO" numFmtId="0">
      <sharedItems containsBlank="1" count="9">
        <s v="Estratégicos"/>
        <s v="Gerenciales"/>
        <s v="De imagen o reputacional"/>
        <s v="Operativos"/>
        <s v="De Cumplimiento"/>
        <s v="Satisfacción del cliente"/>
        <s v="Tecnológicos"/>
        <s v="Financieros"/>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406202430553" createdVersion="7" refreshedVersion="7" minRefreshableVersion="3" recordCount="74" xr:uid="{77A1DA05-7EC2-42F7-B204-C4A4B9C63794}">
  <cacheSource type="worksheet">
    <worksheetSource name="Tabla1" r:id="rId2"/>
  </cacheSource>
  <cacheFields count="6">
    <cacheField name="TIPO DE PROCESO" numFmtId="0">
      <sharedItems count="6">
        <s v="MISIONAL"/>
        <s v="APOYO"/>
        <s v="ESTRATÉGICO"/>
        <s v="EVALUACIÓN Y CONTROL"/>
        <s v="SEGUIMIENTO" u="1"/>
        <s v="ESTRATEGICO" u="1"/>
      </sharedItems>
    </cacheField>
    <cacheField name="PROCESO" numFmtId="0">
      <sharedItems count="15">
        <s v="Acceso A La Propiedad De La Tierra Y Los Territorios"/>
        <s v="Adminis​tración De Tierras"/>
        <s v="Administración De Bienes Y Servicios"/>
        <s v="Adquisición De Bienes Y Servicios"/>
        <s v="Apoyo Jurídico"/>
        <s v="Comunicación Y Gestión Con Grupos De Interés"/>
        <s v="Direccionamiento Estratégico"/>
        <s v="Gestión De La Información"/>
        <s v="Gestión Del Modelo De Atención"/>
        <s v="Gestión Del Talento Humano"/>
        <s v="Gestión Financiera"/>
        <s v="Inteligencia De La Información"/>
        <s v="Planificación Del Ordenamiento Social De La Propiedad"/>
        <s v="Seguimiento, Evaluación Y Mejora"/>
        <s v="Seguridad Jurídica Sobre La Titularidad De La Tierra Y Los Territorios"/>
      </sharedItems>
    </cacheField>
    <cacheField name="TIPO DE RIESGO" numFmtId="0">
      <sharedItems count="8">
        <s v="Estratégicos"/>
        <s v="Operativos"/>
        <s v="De Cumplimiento"/>
        <s v="De Imagen o Reputacional"/>
        <s v="Gerenciales"/>
        <s v="Satisfacción Del Cliente"/>
        <s v="Tecnológicos"/>
        <s v="Financieros"/>
      </sharedItems>
    </cacheField>
    <cacheField name="CLASIFICACIÓN DEL RIESGO" numFmtId="0">
      <sharedItems count="4">
        <s v="Ejecución y administración de procesos"/>
        <s v="Usuarios, productos y prácticas"/>
        <s v="Relaciones laborales"/>
        <s v="Daños a activos fijos/ eventos externos"/>
      </sharedItems>
    </cacheField>
    <cacheField name="RIESGO" numFmtId="0">
      <sharedItems count="74" longText="1">
        <s v="Incumplimiento  de adquisicion de predios en el marco de Políticas del Gobierno"/>
        <s v="Adjudicación de baldíos a persona natural, sin el cumplimiento de requisitos jurídicos, agronómicos y catastrales en los municipios focalizados"/>
        <s v="Demoras en ejecutar las etapas propias del procedimiento por causas internas de revocatoria de predios focalizados "/>
        <s v="Demoras en ejecutar las etapas propias del procedimiento por causas internas de revocatoria de predios no focalizados "/>
        <s v="Falta de unificación en la información reportada"/>
        <s v="Interrupción del proceso de compra directa de un predio y/o mejora"/>
        <s v="Materializar un subsidio que no cumpla con los requisitos establecidos"/>
        <s v="Redireccionamiento equivocado de las solicitudes que ingresan a la DAT"/>
        <s v="Demora en la revisión de las diferentes peticiones presentadas por las comunidades étnicas a cargo de la DAE"/>
        <s v="Incumplimiento por parte de los proveedores de servicios e insumos de las Iniciativas Cofinanciadas"/>
        <s v="Inventario de predios desactualizado de Fondo de Tierras para la Reforma Rural Integral"/>
        <s v="Demora en la revisión de las diferentes peticiones presentadas por las comunidades y/o resguardos indígenas a cargo de la DAE"/>
        <s v="Desactualización del Sistema de Gestión Ambiental con requisitos legales ambientales"/>
        <s v="Incumplimiento de requisitos y trámites legales ambientales en la adquisición de bienes y servicios"/>
        <s v="Disposición de residuos ordinarios sin cumplir las prácticas establecidas en la entidad"/>
        <s v="Incumplimiento del Plan de Gestión Integral de Residuos Peligrosos (PGIRESPEL)"/>
        <s v="Incumplimiento en la aplicación de los mantenimientos preventivos a los bienes de la Entidad"/>
        <s v="Legalización de comisión o viaticos sin el cumplimiento de requisitos"/>
        <s v="Pérdida o daño en la documentación de la Agencia"/>
        <s v="Perdidas o daños en los bienes de la Entidad"/>
        <s v="Asignación incorrecta de comunicaciones oficiales recibidas (documentos) en el momento de la radicación. "/>
        <s v="Demoras en la respuesta a solicitudes internas de documentos en atención de los requerimientos de expedientes por parte de las dependencias"/>
        <s v="Liquidación de contratos y/o convenios fuera del plazo previsto."/>
        <s v="Configuración del contrato realidad."/>
        <s v="Emisión de viabilidades positivas contrarias a la normatividad"/>
        <s v="Vencimiento de términos"/>
        <s v="Emitir conceptos sobre el mismo tema con distinta interpretación"/>
        <s v="Dar información imprecisa o errónea a la ciudadanía a través de cualquier medio de comunicación por parte de  personas autorizadas y NO autorizadas"/>
        <s v="Inadecuada utilización de la imagen institucional"/>
        <s v="Información de la ANT no llega al público objetivo"/>
        <s v="Omitir la gestión y/o respuesta  a las denuncias por posibles hechos de corrupción"/>
        <s v="Aprobar planes no pertinentes a la entidad"/>
        <s v="Inscribir proyectos de inversión no adecuados a las necesidades de la entidad"/>
        <s v="Planeación inoportuna de cada vigencia"/>
        <s v="Planeación y gestión de procesos con inadecuada valoración de riesgos y oportunidades"/>
        <s v="Reporte de información no pertinente a las necesidades de la Dirección General"/>
        <s v="Entrega de información Topográfica fuera de los tiempos requeridos"/>
        <s v="Incumplir los tiempos de entrega de desarrollo y ajustes a las aplicaciones de la Agencia"/>
        <s v="Entrega de información fuera de los estándares y requisitos técnicos mínimos"/>
        <s v="Incumplimiento en la entrega de productos y servicios en la construcción de soluciones de software"/>
        <s v="Realizar actividades relacionadas con los procedimientos misionales fuera del sistema integrado de tierras (SIT), dispuesto  por la Entidad"/>
        <s v="Respuesta inoportuna a las PQRSD"/>
        <s v="Programar municipios que posteriormente presenten limitantes para su intervención"/>
        <s v="Caducidad de la acción disciplinaria"/>
        <s v="Prescripción de la acción disciplinaria"/>
        <s v="Posibilidad de incumplir metas del Plan Estratégico de Talento Humano"/>
        <s v="Inconsistencias en el reporte y liquidación de las novedades laborales y prestacionales"/>
        <s v="Perdida de expedientes disciplinarios"/>
        <s v="Fallas en la ejecución de la reserva presupuestal constituida"/>
        <s v="Generación de obligaciones con inconsistencias en la aplicación de las deducciones tributarias "/>
        <s v="Generar Estados Financieros que no sean razonables"/>
        <s v="Imprecisiones en la información oficial de la cartera a cargo de la ANT"/>
        <s v="Programación del PAC que no corresponde a las necesidades reales"/>
        <s v="Registro de gastos y pagos sin cumplimiento de requisitos legales"/>
        <s v="Falla en el registro de un Compromiso Presupuestal"/>
        <s v="Falla en la formulación del anteproyecto de presupuesto en el rubro de Funcionamiento"/>
        <s v="Definición y evolución de la arquitectura empresarial de TI que no responda a las necesidades de la entidad"/>
        <s v="Fuga parcial o completa del conocimiento tácito o explicito de la Entidad"/>
        <s v="Incumplimiento en la implementación del Modelo de Seguridad y Privacidad  de la información de la estrategia de Gobierno Digital"/>
        <s v="Incumplimiento en la implementación del PETI"/>
        <s v="Aprobación y publicación de información documentada no pertinente a los Procesos de la entidad"/>
        <s v="Retrasos o suspensión en la formulación e implementación de POSPR en los municipios programados por condiciones de seguridad adversas a la operación"/>
        <s v="Expedir Acto administrativo que resuelve solicitud de inclusión en el RESO, sin la completitud del análisis dentro del proceso de valoración para determinar el cumplimiento de requisitos mínimos (omisión de validaciones en bases de datos/soportes documentales) "/>
        <s v="Incumplimiento en la formulación e implementación de los POSPR en los municipios programados por razones técnicas y operativas"/>
        <s v="Incumplimientos por parte de los socios estratégicos y/u operadores de catastro en la entrega de insumos / productos requeridos para la formulación e implementación de POSPR, en el marco de los convenios celebrados"/>
        <s v="Incumplimiento en la ejecución de los planes y proyectos Institucionales"/>
        <s v="Incumplimiento en la ejecución del cronograma de monitoreo de los planes de mejoramiento"/>
        <s v="Incumplimiento y no conformidad de reportes e informes de avance de planes de acción y proyectos de inversión "/>
        <s v="Incumplimiento del Plan Anual de Auditoría Interna"/>
        <s v="Liberación de productos no conformes con los requisitos"/>
        <s v="Incumplimiento de términos para dar respuesta a las nuevas solicitudes de recursos, de decisiones finales de procesos agrarios y formalización de la propiedad privada rural"/>
        <s v="Realizar el reparto de una solicitud a dos o más, diferentes dependencias"/>
        <s v="Tomar decisiones incorrectas en los procesos agrarios y la formalización de la propiedad privada rural (zonas focalizadas)"/>
        <s v="Tomar decisiones incorrectas en los procesos agrarios y la formalización de la propiedad privada rural (zonas no focalizadas)"/>
      </sharedItems>
    </cacheField>
    <cacheField name="CANTIDAD"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438646759256" createdVersion="7" refreshedVersion="7" minRefreshableVersion="3" recordCount="181" xr:uid="{DA7821EB-1057-4ABA-8980-698639546831}">
  <cacheSource type="worksheet">
    <worksheetSource ref="B9:BE190" sheet="8 - Mapa Riesgos de Gestión"/>
  </cacheSource>
  <cacheFields count="56">
    <cacheField name="PROCESO" numFmtId="0">
      <sharedItems count="16">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 v="ADMINIS​TRACIÓN DE TIERRAS" u="1"/>
      </sharedItems>
    </cacheField>
    <cacheField name="OBJETIVO DEL PROCESO" numFmtId="0">
      <sharedItems count="19" longText="1">
        <s v="Establecer los lineamientos estratégicos y el esquema de operación de la Agencia Nacional de Tierras, asegurando la disponibilidad de los recursos necesarios para su aplicación"/>
        <s v="Establecer lineamientos para la comunicación y coordinación intra e interinstitucional, que proporcione a los grupos de interés información veraz, objetiva y oportuna de la misión, s y gestión de la Agencia Nacional de Tierras"/>
        <s v="Los canales de comunicación no son efectivos_x000a__x000a_La población campesina y de los grupos étnicos no tiene acceso a la información de la agencia por medios electrónicos"/>
        <s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
        <s v="Asegurar la atención al ciudadano, mediante los modelos de atención por oferta, demanda y descongestión, que permita detectar las necesidades de ordenamiento social de la propiedad rural"/>
        <s v="Determinar las acciones necesarias a cargo de la Entidad para consolidar el Ordenamiento Social de la Propiedad Rural considerando los modelos de atención por oferta, demanda y descongestión"/>
        <s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Describir las tareas necesarias para detallar los mecanismos efectivos de protección de las tierras y territorios ocupados o poseídos ancestralmente y/o tradicionalmente por los pueblos indígenas"/>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Prestar servicios de tecnologías de información y comunicaciones, y geografía y topografía oportunos para la operación y la toma de decisiones de la Agencia"/>
        <s v="Administrar el Talento Humano de la Agencia y promover su desarrollo; a través del diseño y ejecución de políticas,_x000a_programas y procedimientos que contribuyan a la optimización de las competencias de los servidores públicos, promoviendo su capacitación y valoración en condiciones de bienestar, salud y seguridad social"/>
        <s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Asesorar y dar soporte jurídico a las diferentes dependencias, a través de la emisión de conceptos y demás soportes legales que sean necesarios, así como realizar todas las actuaciones tendientes a la debida defensa de los intereses de la entidad"/>
        <s v="Adelantar la adquisición de bienes y/o servicios de la Agencia a través de los mecanismos definidos para la selección, elaboración, celebración, formalización, ejecución, terminación y/o liquidación de los contratos"/>
        <s v="Administrar los recursos e información financiera con base en las necesidades de las dependencias de la Agencia y organismos estatales requirentes, a través de mecanismos de dirección, registro, ejecución, control y seguimiento de los recursos"/>
        <s v="Gestionar la Administración y mantenimiento de bienes y servicios necesarios para la ejecución de los procesos de la_x000a_entidad"/>
        <s v="Analizar la información proveniente de la retroalimentación del desempeño de procesos, planes, programas y proyectos, para la toma de decisiones y formulación de nuevas acciones orientadas a elevar el nivel de cumplimiento, transparencia y mejora institucional"/>
        <s v="Analizar la información proveniente de la retroalimentación del desempeño de procesos, planes, programas y proyectos, para la toma de decisiones y formulación de nuevas acciones orientadas a elevar el nivel de cumplimiento, transparencia y mejora institucional" u="1"/>
      </sharedItems>
    </cacheField>
    <cacheField name="ALCANCE DEL PROCESO" numFmtId="0">
      <sharedItems longText="1"/>
    </cacheField>
    <cacheField name="RESPOSABLE DEL RIESGO" numFmtId="0">
      <sharedItems/>
    </cacheField>
    <cacheField name="NÚMERO DE RIESGO" numFmtId="0">
      <sharedItems count="74">
        <s v="R 1"/>
        <s v="R 2"/>
        <s v="R 3"/>
        <s v="R 4"/>
        <s v="R 5"/>
        <s v="R 6"/>
        <s v="R 7"/>
        <s v="R 8"/>
        <s v="R 9"/>
        <s v="R 10"/>
        <s v="R 11"/>
        <s v="R 12"/>
        <s v="R 13"/>
        <s v="R 14"/>
        <s v="R 15"/>
        <s v="R 16"/>
        <s v="R 17"/>
        <s v="R 18"/>
        <s v="R 19"/>
        <s v="R 20"/>
        <s v="R 21"/>
        <s v="R 22"/>
        <s v="R 23"/>
        <s v="R 24"/>
        <s v="R 25"/>
        <s v="R 26"/>
        <s v="R 27"/>
        <s v="R 28"/>
        <s v="R 29"/>
        <s v="R 30"/>
        <s v="R 31"/>
        <s v="R 32"/>
        <s v="R 33"/>
        <s v="R 34"/>
        <s v="R 35"/>
        <s v="R 36"/>
        <s v="R 37"/>
        <s v="R 38"/>
        <s v="R 39"/>
        <s v="R 40"/>
        <s v="R 41"/>
        <s v="R 42"/>
        <s v="R 43"/>
        <s v="R 44"/>
        <s v="R 45"/>
        <s v="R 46"/>
        <s v="R 47"/>
        <s v="R 48"/>
        <s v="R 49"/>
        <s v="R 50"/>
        <s v="R 51"/>
        <s v="R 52"/>
        <s v="R 53"/>
        <s v="R 54"/>
        <s v="R 55"/>
        <s v="R 56"/>
        <s v="R 57"/>
        <s v="R 58"/>
        <s v="R 59"/>
        <s v="R 60"/>
        <s v="R 61"/>
        <s v="R 62"/>
        <s v="R 63"/>
        <s v="R 64"/>
        <s v="R 65"/>
        <s v="R 66"/>
        <s v="R 67"/>
        <s v="R 68"/>
        <s v="R 69"/>
        <s v="R 70"/>
        <s v="R 71"/>
        <s v="R 72"/>
        <s v="R 73"/>
        <s v="R 74"/>
      </sharedItems>
    </cacheField>
    <cacheField name="NOMBRE DEL RIESGO" numFmtId="0">
      <sharedItems count="77" longText="1">
        <s v="Aprobar planes no pertinentes a la entidad"/>
        <s v="Inscribir proyectos de inversión no adecuados a las necesidades de la entidad"/>
        <s v="Planeación inoportuna de cada vigencia"/>
        <s v="Reporte de información no pertinente a las necesidades de la Dirección General"/>
        <s v="Planeación y gestión de procesos con inadecuada valoración de riesgos y oportunidades"/>
        <s v="Dar información imprecisa o errónea a la ciudadanía a través de cualquier medio de comunicación por parte de  personas autorizadas y NO autorizadas"/>
        <s v="Inadecuada utilización de la imagen institucional"/>
        <s v="Información de la ANT no llega al público objetivo"/>
        <s v="Omitir la gestión y/o respuesta  a las denuncias por posibles hechos de corrupción"/>
        <s v="Aprobación y publicación de información documentada no pertinente a los Procesos de la entidad"/>
        <s v="Fuga parcial o completa del conocimiento tácito o explicito de la Entidad"/>
        <s v="Incumplimiento en la implementación del PETI"/>
        <s v="Definición y evolución de la arquitectura empresarial de TI que no responda a las necesidades de la entidad"/>
        <s v="Incumplimiento en la implementación del Modelo de Seguridad y Privacidad  de la información de la estrategia de Gobierno Digital"/>
        <s v="Programar municipios que posteriormente presenten limitantes para su intervención"/>
        <s v="Respuesta inoportuna a las PQRSD"/>
        <s v="Expedir Acto administrativo que resuelve solicitud de inclusión en el RESO, sin la completitud del análisis dentro del proceso de valoración para determinar el cumplimiento de requisitos mínimos (omisión de validaciones en bases de datos/soportes documentales) "/>
        <s v="Incumplimiento en la formulación e implementación de los POSPR en los municipios programados por razones técnicas y operativas"/>
        <s v="Retrasos o suspensión en la formulación e implementación de POSPR en los municipios programados por condiciones de seguridad adversas a la operación"/>
        <s v="Incumplimientos por parte de los socios estratégicos y/u operadores de catastro en la entrega de insumos / productos requeridos para la formulación e implementación de POSPR, en el marco de los convenios celebrados"/>
        <s v="Tomar decisiones incorrectas en los procesos agrarios y la formalización de la propiedad privada rural (zonas no focalizadas)"/>
        <s v="Tomar decisiones incorrectas en los procesos agrarios y la formalización de la propiedad privada rural (zonas focalizadas)"/>
        <s v="Incumplimiento de términos para dar respuesta a las nuevas solicitudes de recursos, de decisiones finales de procesos agrarios y formalización de la propiedad privada rural"/>
        <s v="Realizar el reparto de una solicitud a dos o más, diferentes dependencias"/>
        <s v="Incumplimiento por parte de los proveedores de servicios e insumos de las Iniciativas Cofinanciadas"/>
        <s v="Interrupción del proceso de compra directa de un predio y/o mejora"/>
        <s v="Falta de unificación en la información reportada"/>
        <s v="Demora en la revisión de las diferentes peticiones presentadas por las comunidades étnicas a cargo de la DAE"/>
        <s v="Incumplimiento  de adquisición de predios en el marco de Políticas del Gobierno"/>
        <s v="Materializar un subsidio que no cumpla con los requisitos establecidos"/>
        <s v="Adjudicación de baldíos a persona natural, sin el cumplimiento de requisitos jurídicos, agronómicos y catastrales en los municipios focalizados"/>
        <s v="Demoras en ejecutar las etapas propias del procedimiento por causas internas de revocatoria de predios no focalizados "/>
        <s v="Demoras en ejecutar las etapas propias del procedimiento por causas internas de revocatoria de predios focalizados "/>
        <s v="Redireccionamiento equivocado de las solicitudes que ingresan a la DAT"/>
        <s v="Demora en la revisión de las diferentes peticiones presentadas por las comunidades y/o resguardos indígenas a cargo de la DAE"/>
        <s v="Inventario de predios desactualizado de Fondo de Tierras para la Reforma Rural Integral"/>
        <s v="Entrega de información Topográfica fuera de los tiempos requeridos"/>
        <s v="Entrega de información fuera de los estándares y requisitos técnicos mínimos"/>
        <s v="Incumplimiento en la entrega de productos y servicios en la construcción de soluciones de software"/>
        <s v="Incumplir los tiempos de entrega de desarrollo y ajustes a las aplicaciones de la Agencia"/>
        <s v="Realizar actividades relacionadas con los procedimientos misionales fuera del sistema integrado de tierras (SIT), dispuesto  por la Entidad"/>
        <s v="Posibilidad de incumplir metas del Plan Estratégico de Talento Humano"/>
        <s v="Inconsistencias en el reporte y liquidación de las novedades laborales y prestacionales"/>
        <s v="Prescripción de la acción disciplinaria"/>
        <s v="Caducidad de la acción disciplinaria"/>
        <s v="Perdida de expedientes disciplinarios"/>
        <s v="Emitir conceptos sobre el mismo tema con distinta interpretación"/>
        <s v="Vencimiento de términos"/>
        <s v="Emisión de viabilidades positivas contrarias a la normatividad"/>
        <s v="Liquidación de contratos y/o convenios fuera del plazo previsto."/>
        <s v="Configuración del contrato realidad."/>
        <s v="Perdidas o daños en los bienes de la Entidad"/>
        <s v="Incumplimiento en la aplicación de los mantenimientos preventivos a los bienes de la Entidad"/>
        <s v="Legalización de comisión o viáticos sin el cumplimiento de requisitos"/>
        <s v="Pérdida o daño en la documentación de la Agencia"/>
        <s v="Asignación incorrecta de comunicaciones oficiales recibidas (documentos) en el momento de la radicación. "/>
        <s v="Demoras en la respuesta a solicitudes internas de documentos en atención de los requerimientos de expedientes por parte de las dependencias"/>
        <s v="Incumplimiento del Plan de Gestión Integral de Residuos Peligrosos (PGIRESPEL)"/>
        <s v="Incumplimiento de requisitos y trámites legales ambientales en la adquisición de bienes y servicios"/>
        <s v="Desactualización del Sistema de Gestión Ambiental con requisitos legales ambientales"/>
        <s v="Disposición de residuos ordinarios sin cumplir las prácticas establecidas en la entidad"/>
        <s v="Registro de gastos y pagos sin cumplimiento de requisitos legales"/>
        <s v="Programación del PAC que no corresponde a las necesidades reales"/>
        <s v="Generación de obligaciones con inconsistencias en la aplicación de las deducciones tributarias "/>
        <s v="Generar Estados Financieros que no sean razonables"/>
        <s v="Imprecisiones en la información oficial de la cartera a cargo de la ANT"/>
        <s v="Fallas en la ejecución de la reserva presupuestal constituida"/>
        <s v="Falla en la formulación del anteproyecto de presupuesto en el rubro de Funcionamiento"/>
        <s v="Falla en el registro de un Compromiso Presupuestal"/>
        <s v="Incumplimiento y no conformidad de reportes e informes de avance de planes de acción y proyectos de inversión "/>
        <s v="Liberación de productos no conformes con los requisitos"/>
        <s v="Incumplimiento en la ejecución de los planes y proyectos Institucionales"/>
        <s v="Incumplimiento del Plan Anual de Auditoría Interna"/>
        <s v="Incumplimiento en la ejecución del cronograma de monitoreo de los planes de mejoramiento"/>
        <s v="Incumplimiento  de adquisicion de predios en el marco de Políticas del Gobierno" u="1"/>
        <s v="Legalización de comisión o viaticos sin el cumplimiento de requisitos" u="1"/>
        <s v="Tomar decisiones incorrectas en los procesos agrarios y la formalización de la propiedad privada rural" u="1"/>
      </sharedItems>
    </cacheField>
    <cacheField name="IMPACTO DEL RIESGO" numFmtId="0">
      <sharedItems/>
    </cacheField>
    <cacheField name="DESCRIPCIÓN DEL RIESGO_x000a_" numFmtId="0">
      <sharedItems longText="1"/>
    </cacheField>
    <cacheField name="FECHA DE CREACIÓN DEL RIESGO" numFmtId="14">
      <sharedItems containsSemiMixedTypes="0" containsNonDate="0" containsDate="1" containsString="0" minDate="2022-05-20T00:00:00" maxDate="2022-05-21T00:00:00"/>
    </cacheField>
    <cacheField name="TIPO DE RIESGO" numFmtId="14">
      <sharedItems count="8">
        <s v="ESTRATÉGICOS"/>
        <s v="GERENCIALES"/>
        <s v="DE IMAGEN O REPUTACIONAL"/>
        <s v="OPERATIVOS"/>
        <s v="DE CUMPLIMIENTO"/>
        <s v="SATISFACCIÓN DEL CLIENTE"/>
        <s v="TECNOLÓGICOS"/>
        <s v="FINANCIEROS"/>
      </sharedItems>
    </cacheField>
    <cacheField name="CLASIFICACIÓN DEL RIESGO" numFmtId="14">
      <sharedItems count="4">
        <s v="Ejecución y administración de procesos"/>
        <s v="Usuarios, productos y prácticas"/>
        <s v="Daños a activos fijos/ eventos externos"/>
        <s v="Relaciones laborales"/>
      </sharedItems>
    </cacheField>
    <cacheField name="Frecuencia" numFmtId="1">
      <sharedItems containsString="0" containsBlank="1" containsNumber="1" containsInteger="1" minValue="1" maxValue="156000"/>
    </cacheField>
    <cacheField name="Probabilidad Inherente" numFmtId="0">
      <sharedItems/>
    </cacheField>
    <cacheField name="Porcentaje (%)" numFmtId="9">
      <sharedItems containsMixedTypes="1" containsNumber="1" minValue="0.2" maxValue="1"/>
    </cacheField>
    <cacheField name="Criterios de impacto" numFmtId="1">
      <sharedItems containsBlank="1" containsMixedTypes="1" containsNumber="1" containsInteger="1" minValue="0" maxValue="0"/>
    </cacheField>
    <cacheField name="Impacto _x000a_Inherente" numFmtId="0">
      <sharedItems/>
    </cacheField>
    <cacheField name="Porcentaje (%)2" numFmtId="9">
      <sharedItems containsMixedTypes="1" containsNumber="1" minValue="0.4" maxValue="1"/>
    </cacheField>
    <cacheField name="Zona de Riesgo Inherente" numFmtId="0">
      <sharedItems/>
    </cacheField>
    <cacheField name="OPCIÓN DE MANEJO" numFmtId="0">
      <sharedItems/>
    </cacheField>
    <cacheField name="NÚMERO DEL CONTROL" numFmtId="0">
      <sharedItems/>
    </cacheField>
    <cacheField name="RESPONSABLE DE LA ACTIVIDAD DE CONTROL" numFmtId="0">
      <sharedItems containsBlank="1"/>
    </cacheField>
    <cacheField name="DESCRIPCIÓN DEL CONTROL" numFmtId="0">
      <sharedItems containsBlank="1" longText="1"/>
    </cacheField>
    <cacheField name="Tipo de Control " numFmtId="0">
      <sharedItems containsBlank="1" count="4">
        <s v="Preventivo"/>
        <s v="Correctivo"/>
        <s v="Detectivo"/>
        <m/>
      </sharedItems>
    </cacheField>
    <cacheField name="Afectación" numFmtId="0">
      <sharedItems/>
    </cacheField>
    <cacheField name="Implementación" numFmtId="0">
      <sharedItems containsBlank="1"/>
    </cacheField>
    <cacheField name="Calificación_x000a_" numFmtId="0">
      <sharedItems/>
    </cacheField>
    <cacheField name="Documentación" numFmtId="0">
      <sharedItems containsBlank="1"/>
    </cacheField>
    <cacheField name="Frecuencia2" numFmtId="0">
      <sharedItems containsBlank="1"/>
    </cacheField>
    <cacheField name="Evidencia" numFmtId="0">
      <sharedItems containsBlank="1"/>
    </cacheField>
    <cacheField name="Probabilidad Residual" numFmtId="9">
      <sharedItems containsMixedTypes="1" containsNumber="1" minValue="0" maxValue="1"/>
    </cacheField>
    <cacheField name="Probabilidad Residual Final" numFmtId="0">
      <sharedItems/>
    </cacheField>
    <cacheField name="Impacto Residual" numFmtId="9">
      <sharedItems containsMixedTypes="1" containsNumber="1" minValue="0" maxValue="1"/>
    </cacheField>
    <cacheField name="Impacto Residual Final" numFmtId="0">
      <sharedItems/>
    </cacheField>
    <cacheField name="Zona de Riesgo Final" numFmtId="0">
      <sharedItems/>
    </cacheField>
    <cacheField name="OPCIÓN DE MANEJO2" numFmtId="0">
      <sharedItems/>
    </cacheField>
    <cacheField name="NÚMERO DE LA ACCIÓN PREVENTIVA" numFmtId="0">
      <sharedItems/>
    </cacheField>
    <cacheField name="ACCIÓN PREVENTIVA" numFmtId="0">
      <sharedItems containsMixedTypes="1" containsNumber="1" containsInteger="1" minValue="0" maxValue="0" longText="1"/>
    </cacheField>
    <cacheField name="RESPONSABLE DE LA ACCIÓN PREVENTIVA" numFmtId="0">
      <sharedItems/>
    </cacheField>
    <cacheField name="EVIDENCIA DE LA ACCIÓN PREVENTIVA" numFmtId="0">
      <sharedItems containsMixedTypes="1" containsNumber="1" containsInteger="1" minValue="0" maxValue="0"/>
    </cacheField>
    <cacheField name="CANTIDAD PROGRAMADA" numFmtId="0">
      <sharedItems containsSemiMixedTypes="0" containsString="0" containsNumber="1" minValue="0" maxValue="48"/>
    </cacheField>
    <cacheField name="CANTIDAD ACUMULADA AL AÑO" numFmtId="0">
      <sharedItems containsSemiMixedTypes="0" containsString="0" containsNumber="1" containsInteger="1" minValue="0" maxValue="0"/>
    </cacheField>
    <cacheField name="ÍNDICE DE REDUCCIÓN DEL RIESGO" numFmtId="0">
      <sharedItems containsString="0" containsBlank="1" containsNumber="1" containsInteger="1" minValue="0" maxValue="0"/>
    </cacheField>
    <cacheField name="ESTADO" numFmtId="0">
      <sharedItems/>
    </cacheField>
    <cacheField name="EVIDENCIAS" numFmtId="0">
      <sharedItems containsSemiMixedTypes="0" containsString="0" containsNumber="1" containsInteger="1" minValue="0" maxValue="0"/>
    </cacheField>
    <cacheField name="OBSERVACIONES" numFmtId="0">
      <sharedItems containsSemiMixedTypes="0" containsString="0" containsNumber="1" containsInteger="1" minValue="0" maxValue="0"/>
    </cacheField>
    <cacheField name="¿Hay Materialización del Riesgo?" numFmtId="0">
      <sharedItems containsSemiMixedTypes="0" containsString="0" containsNumber="1" containsInteger="1" minValue="0" maxValue="0"/>
    </cacheField>
    <cacheField name="Número de eventos_x000a__x000a_Evento= es un riesgo materializado" numFmtId="0">
      <sharedItems containsSemiMixedTypes="0" containsString="0" containsNumber="1" containsInteger="1" minValue="0" maxValue="0"/>
    </cacheField>
    <cacheField name="Frecuencia del Riesgo_x000a__x000a_Número de veces que se realiza la acción" numFmtId="0">
      <sharedItems containsSemiMixedTypes="0" containsString="0" containsNumber="1" containsInteger="1" minValue="0" maxValue="0"/>
    </cacheField>
    <cacheField name="Desempeño del Control" numFmtId="0">
      <sharedItems/>
    </cacheField>
    <cacheField name="Revisión del Control" numFmtId="0">
      <sharedItems/>
    </cacheField>
    <cacheField name="¿Existe reporte de Materialización del Riesgo?" numFmtId="0">
      <sharedItems containsSemiMixedTypes="0" containsString="0" containsNumber="1" containsInteger="1" minValue="0" maxValue="0"/>
    </cacheField>
    <cacheField name="¿Activó el control correctivo relacionado?" numFmtId="0">
      <sharedItems containsSemiMixedTypes="0" containsString="0" containsNumber="1" containsInteger="1" minValue="0" maxValue="0"/>
    </cacheField>
    <cacheField name="¿Mitigó la materialización del riesgo?" numFmtId="0">
      <sharedItems containsSemiMixedTypes="0" containsString="0" containsNumber="1" containsInteger="1" minValue="0" maxValue="0"/>
    </cacheField>
    <cacheField name="¿Existe evidencia del control correctivo?" numFmtId="0">
      <sharedItems containsSemiMixedTypes="0" containsString="0" containsNumber="1" containsInteger="1" minValue="0" maxValue="0"/>
    </cacheField>
    <cacheField name="¿Debe modificarse el control preventivo o detectivo?" numFmtId="0">
      <sharedItems/>
    </cacheField>
    <cacheField name="Indicador de Control Correctivo _x000a_(No Materialización del Riesgo)" numFmtId="9">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46148460648" createdVersion="7" refreshedVersion="7" minRefreshableVersion="3" recordCount="181" xr:uid="{AE8CE862-901A-4AFB-B08C-58815AA713F4}">
  <cacheSource type="worksheet">
    <worksheetSource ref="B10:L191" sheet="9 - Mapa de Calor"/>
  </cacheSource>
  <cacheFields count="11">
    <cacheField name="PROCESO" numFmtId="0">
      <sharedItems count="15">
        <s v="DIRECCIONAMIENTO ESTRATÉGICO"/>
        <s v="COMUNICACIÓN Y GESTIÓN CON GRUPOS DE INTERÉS"/>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GESTIÓN FINANCIERA"/>
        <s v="SEGUIMIENTO, EVALUACIÓN Y MEJORA"/>
      </sharedItems>
    </cacheField>
    <cacheField name="RESPONSABLE DEL RIESGO" numFmtId="0">
      <sharedItems/>
    </cacheField>
    <cacheField name="NUMERO DEL RIESGO" numFmtId="0">
      <sharedItems count="74">
        <s v="R 1"/>
        <s v="R 2"/>
        <s v="R 3"/>
        <s v="R 4"/>
        <s v="R 5"/>
        <s v="R 6"/>
        <s v="R 7"/>
        <s v="R 8"/>
        <s v="R 9"/>
        <s v="R 10"/>
        <s v="R 11"/>
        <s v="R 12"/>
        <s v="R 13"/>
        <s v="R 14"/>
        <s v="R 15"/>
        <s v="R 16"/>
        <s v="R 17"/>
        <s v="R 18"/>
        <s v="R 19"/>
        <s v="R 20"/>
        <s v="R 21"/>
        <s v="R 22"/>
        <s v="R 23"/>
        <s v="R 24"/>
        <s v="R 25"/>
        <s v="R 26"/>
        <s v="R 27"/>
        <s v="R 28"/>
        <s v="R 29"/>
        <s v="R 30"/>
        <s v="R 31"/>
        <s v="R 32"/>
        <s v="R 33"/>
        <s v="R 34"/>
        <s v="R 35"/>
        <s v="R 36"/>
        <s v="R 37"/>
        <s v="R 38"/>
        <s v="R 39"/>
        <s v="R 40"/>
        <s v="R 41"/>
        <s v="R 42"/>
        <s v="R 43"/>
        <s v="R 44"/>
        <s v="R 45"/>
        <s v="R 46"/>
        <s v="R 47"/>
        <s v="R 48"/>
        <s v="R 49"/>
        <s v="R 50"/>
        <s v="R 51"/>
        <s v="R 52"/>
        <s v="R 53"/>
        <s v="R 54"/>
        <s v="R 55"/>
        <s v="R 56"/>
        <s v="R 57"/>
        <s v="R 58"/>
        <s v="R 59"/>
        <s v="R 60"/>
        <s v="R 61"/>
        <s v="R 62"/>
        <s v="R 63"/>
        <s v="R 64"/>
        <s v="R 65"/>
        <s v="R 66"/>
        <s v="R 67"/>
        <s v="R 68"/>
        <s v="R 69"/>
        <s v="R 70"/>
        <s v="R 71"/>
        <s v="R 72"/>
        <s v="R 73"/>
        <s v="R 74"/>
      </sharedItems>
    </cacheField>
    <cacheField name="NOMBRE DEL RIESGO" numFmtId="0">
      <sharedItems longText="1"/>
    </cacheField>
    <cacheField name="DESCRIPCIÓN DEL RIESGO" numFmtId="0">
      <sharedItems longText="1"/>
    </cacheField>
    <cacheField name="IMPACTO DEL RIESGO" numFmtId="0">
      <sharedItems/>
    </cacheField>
    <cacheField name="ANTIGÜEDAD DEL RIESGO" numFmtId="1">
      <sharedItems containsString="0" containsBlank="1" containsNumber="1" containsInteger="1" minValue="7" maxValue="7"/>
    </cacheField>
    <cacheField name="NIVEL DE EXPOSICIÓN INHERENTE" numFmtId="0">
      <sharedItems count="4">
        <s v="Extremo"/>
        <s v="Moderado"/>
        <s v="Alto"/>
        <s v="Bajo"/>
      </sharedItems>
    </cacheField>
    <cacheField name="OPCIÓN DE MANEJO INHERENTE" numFmtId="0">
      <sharedItems/>
    </cacheField>
    <cacheField name="NIVEL DE EXPOSICIÓN RESIDUAL" numFmtId="0">
      <sharedItems containsBlank="1" count="5">
        <s v="Extremo"/>
        <m/>
        <s v="Moderado"/>
        <s v="Alto"/>
        <s v="Bajo"/>
      </sharedItems>
    </cacheField>
    <cacheField name="OPCIÓN DE MANEJO RESIDUAL"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473153703701" createdVersion="7" refreshedVersion="7" minRefreshableVersion="3" recordCount="74" xr:uid="{50436607-9A37-4A25-9FDB-2444B95ACAD0}">
  <cacheSource type="worksheet">
    <worksheetSource ref="F3:H77" sheet="Datos 5"/>
  </cacheSource>
  <cacheFields count="3">
    <cacheField name="NIVEL DE EXPOSICIÓN INHERENTE" numFmtId="0">
      <sharedItems containsBlank="1" count="5">
        <s v="Alto"/>
        <s v="Bajo"/>
        <s v="Extremo"/>
        <s v="Moderado"/>
        <m u="1"/>
      </sharedItems>
    </cacheField>
    <cacheField name="PROCESO" numFmtId="0">
      <sharedItems count="15">
        <s v="ADMINISTRACIÓN DE BIENES Y SERVICIOS"/>
        <s v="COMUNICACIÓN Y GESTIÓN CON GRUPOS DE INTERÉS"/>
        <s v="GESTIÓN DE LA INFORMACIÓN"/>
        <s v="GESTIÓN FINANCIERA"/>
        <s v="INTELIGENCIA DE LA INFORMACIÓN"/>
        <s v="SEGURIDAD JURÍDICA SOBRE LA TITULARIDAD DE LA TIERRA Y LOS TERRITORIOS"/>
        <s v="ACCESO A LA PROPIEDAD DE LA TIERRA Y LOS TERRITORIOS"/>
        <s v="ADMINISTRACIÓN DE TIERRAS"/>
        <s v="APOYO JURÍDICO"/>
        <s v="DIRECCIONAMIENTO ESTRATÉGICO"/>
        <s v="GESTIÓN DEL MODELO DE ATENCIÓN"/>
        <s v="GESTIÓN DEL TALENTO HUMANO"/>
        <s v="PLANIFICACIÓN DEL ORDENAMIENTO SOCIAL DE LA PROPIEDAD"/>
        <s v="SEGUIMIENTO, EVALUACIÓN Y MEJORA"/>
        <s v="ADQUISICIÓN DE BIENES Y SERVICIOS"/>
      </sharedItems>
    </cacheField>
    <cacheField name="NUMERO DEL RIESGO"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708.563099999999" createdVersion="7" refreshedVersion="7" minRefreshableVersion="3" recordCount="74" xr:uid="{311CB5A7-B7B1-40CB-9571-8B525C4B3225}">
  <cacheSource type="worksheet">
    <worksheetSource ref="F83:H157" sheet="Datos 5"/>
  </cacheSource>
  <cacheFields count="3">
    <cacheField name="NIVEL DE EXPOSICIÓN RESIDUAL" numFmtId="0">
      <sharedItems count="4">
        <s v="Extremo"/>
        <s v="Moderado"/>
        <s v="Alto"/>
        <s v="Bajo"/>
      </sharedItems>
    </cacheField>
    <cacheField name="PROCESO" numFmtId="0">
      <sharedItems count="15">
        <s v="DIRECCIONAMIENTO ESTRATÉGICO"/>
        <s v="INTELIGENCIA DE LA INFORMACIÓN"/>
        <s v="GESTIÓN DEL MODELO DE ATENCIÓN"/>
        <s v="PLANIFICACIÓN DEL ORDENAMIENTO SOCIAL DE LA PROPIEDAD"/>
        <s v="SEGURIDAD JURÍDICA SOBRE LA TITULARIDAD DE LA TIERRA Y LOS TERRITORIOS"/>
        <s v="ACCESO A LA PROPIEDAD DE LA TIERRA Y LOS TERRITORIOS"/>
        <s v="ADMINISTRACIÓN DE TIERRAS"/>
        <s v="GESTIÓN DE LA INFORMACIÓN"/>
        <s v="GESTIÓN DEL TALENTO HUMANO"/>
        <s v="APOYO JURÍDICO"/>
        <s v="ADQUISICIÓN DE BIENES Y SERVICIOS"/>
        <s v="ADMINISTRACIÓN DE BIENES Y SERVICIOS"/>
        <s v="COMUNICACIÓN Y GESTIÓN CON GRUPOS DE INTERÉS"/>
        <s v="GESTIÓN FINANCIERA"/>
        <s v="SEGUIMIENTO, EVALUACIÓN Y MEJORA"/>
      </sharedItems>
    </cacheField>
    <cacheField name="NUMERO DEL RIESGO"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1"/>
    <s v="Aprobar planes no pertinentes a la entidad."/>
    <s v="Posibilidad deAfectación económica Desconocimiento y/o interpretación inadecuada de la política pública para el sector rural._x000a_Desconocimiento del contexto, del entorno y de la situación de la Agencia._x000a_Desconocimiento de la normativa vigente relacionada con la Agencia."/>
    <s v="Afectación económica "/>
    <s v="Desconocimiento y/o interpretación inadecuada de la política pública para el sector rural._x000a_Desconocimiento del contexto, del entorno y de la situación de la Agencia._x000a_Desconocimiento de la normativa vigente relacionada con la Agencia."/>
    <m/>
    <s v="Planeación estratégica Institucional"/>
    <s v="Reprocesos. _x000a__x000a_Retrasos en la entrega de resultados, informes y reportes._x000a__x000a_Incumplimiento de metas."/>
    <x v="0"/>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2"/>
    <s v=" Inscribir proyectos de inversión no adecuados a las necesidades de la entidad."/>
    <s v="Posibilidad de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Desconocimiento de los cambios en las normas y procesos de MinHacienda y DNP relacionados con la planeación presupuestal_x000a_Desconocimiento de los cambios en las normas y procesos del MADR relacionados con parámetros sectoriales para la presentación de proyectos_x000a_Desconocimiento del procedimiento y de los instrumentos establecidos en la ANT para la formulación de proyectos de inversión por parte de las dependencias_x000a_Inadecuada definición de necesidades presupuestales por parte de las dependencias de la ANT_x000a_Inadecuada programación presupuestal de acuerdo al principio de especialidad presupuestal y el manual de clasificación de la inversión pública (Inversión-funcionamiento)_x000a_Desconocimiento del comportamiento de ejecución física y financiera de los proyectos para la proyección de recursos solicitados para vigencias posteriores_x000a_Exclusión de compromisos con comunidades en la estructuración del proyecto_x000a_Desarticulación de las metas e indicadores del proyecto con las metas e indicadores del PND y Plan Marco de Implementación "/>
    <m/>
    <s v="Formulación de Proyectos de Inversión"/>
    <s v="Dificultad por retrasos y devoluciones en el proceso verificación, viabilización y aprobación de los proyectos de inversión por parte del Ministerio de Agricultura y Desarrollo Rural y DNP. _x000a_Recursos financieros insuficientes para el cumplimiento de los objetivos y metas_x000a_Limitación en la ejecución y alcance de los proyectos_x000a_Incorrecta destinación y ejecución de recursos de inversión _x000a_Programación presupuestal y de metas en desacuerdo con la capacidad de ejecución de la entidad._x000a_Incumplimiento de compromisos y metas sectoriales y nacionales"/>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3"/>
    <s v="Planeación inoportuna de cada vigencia"/>
    <s v="Posibilidad deFalta de coordinación de la oficina de planeación con los responsables de la planeación de cada dependencia. _x000a_Documentación de referencia desactualizada._x000a_Herramientas tecnológicas inadecuadas._x000a_Diferencia en interpretaciones de lineamientos. "/>
    <m/>
    <s v="Falta de coordinación de la oficina de planeación con los responsables de la planeación de cada dependencia. _x000a_Documentación de referencia desactualizada._x000a_Herramientas tecnológicas inadecuadas._x000a_Diferencia en interpretaciones de lineamientos. "/>
    <m/>
    <s v="Formulación del Plan de Acción Anual"/>
    <s v="Retrasos en las metas y compromisos institucionales. _x000a__x000a_Retrasos en la ejecución de los proyectos. _x000a__x000a_Pérdida de imagen institucional. "/>
    <x v="1"/>
  </r>
  <r>
    <x v="0"/>
    <s v="Establecer los lineamientos estratégicos y el esquema de operación de la Agencia Nacional de Tierras, asegurando la disponibilidad de los recursos necesarios para su aplicación."/>
    <s v="Desde la comprensión del contexto interno y externo, hasta la formulación de Planes, programas y proyectos relacionados con el cumplimiento de las funciones de la entidad."/>
    <s v="1. Oficina del Planeación."/>
    <n v="4"/>
    <s v="Reporte de información no pertinente a las necesidades de la Dirección General."/>
    <s v="Posibilidad de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Desconocimiento de las dependencias en metodologías para reporte de indicadores._x000a__x000a_Sistemas de información no unificados_x000a__x000a_Falta definición de roles y responsabilidades entre las dependencias para el reporte  de indicadores_x000a__x000a_Falta de criterios explícitos para el reporte de los indicadores_x000a_"/>
    <m/>
    <s v="Administración de indicadores"/>
    <s v="Uso de información no pertinente o inconsistente _x000a_para la toma de decisiones._x000a__x000a_Reprocesos en el reporte de indicadores._x000a__x000a_Recepción negativa de entes externos frente a la _x000a_confiabilidad de las cifras."/>
    <x v="1"/>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5"/>
    <s v="Dar información imprecisa o errónea a la ciudadanía a través de cualquier medio de comunicación por parte de  personas autorizadas y NO autorizadas."/>
    <s v="Posibilidad deDeficiente generación de información interna._x000a__x000a_Deficiencia en la elaboración y consolidación de los informes de gestión._x000a__x000a_Falta de directrices sobre canal único de comunicación."/>
    <m/>
    <s v="Deficiente generación de información interna._x000a__x000a_Deficiencia en la elaboración y consolidación de los informes de gestión._x000a__x000a_Falta de directrices sobre canal único de comunicación."/>
    <m/>
    <s v="Gestión de la comunicación interna y externa"/>
    <s v="Pérdida de credibilidad y mala imagen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6"/>
    <s v="Inadecuada utilización de la imagen institucional"/>
    <s v="Posibilidad de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Desconocimiento en el uso de las insignias de la entidad._x000a__x000a_Falta de definición de los formatos oficiales de la entidad con sus símbolos._x000a__x000a_Mal manejo de la imagen institucional (símbolos, nombre, colores, entre otros)Desconocimiento en el uso de las insignias de la entidad._x000a__x000a_Falta de definición de los formatos oficiales de la entidad con sus símbolos._x000a__x000a_Mal manejo de la imagen institucional (símbolos, nombre, colores, entre otros)"/>
    <m/>
    <s v="Gestión de la comunicación interna y externa"/>
    <s v="Pérdida de identidad institucional"/>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7"/>
    <s v="Información de la ANT no llega al público objetivo"/>
    <s v="Posibilidad deLos canales de comunicación no son efectivos._x000a__x000a_La población campesina y de los grupos étnicos no tiene acceso a la información de la agencia por medios electrónicos."/>
    <m/>
    <s v="Los canales de comunicación no son efectivos._x000a__x000a_La población campesina y de los grupos étnicos no tiene acceso a la información de la agencia por medios electrónicos."/>
    <m/>
    <s v="Gestión de la comunicación interna y externa"/>
    <s v="Quejas de los ciudadanos por desconocimiento de la Entidad._x000a__x000a_Pérdida de imagen institucional._x000a__x000a_Espacio a tramitadores para que se aprovechen de la  población objetivo de la Agencia."/>
    <x v="2"/>
  </r>
  <r>
    <x v="1"/>
    <s v="Establecer lineamientos para la comunicación y coordinación intra e interinstitucional, que proporcione a los grupos de interés información veraz, objetiva y oportuna de la misión, objetivos y gestión de la Agencia Nacional de Tierras."/>
    <s v="Desde la formulación de lineamientos de comunicación interna y externa, hasta la articulación con los grupos de interés y organismos de control."/>
    <s v="1. Dirección General._x000a_2. Secretaría General._x000a_3. Oficina de Planeación._x000a_4. Oficina Jurídica._x000a_5. Oficina del Inspector de la Gestión de Tierras._x000a_6. Oficina de Control Interno."/>
    <n v="8"/>
    <s v="Omitir la gestión y/o respuesta  a las denuncias por posibles hechos de corrupción."/>
    <s v="Posibilidad deDesorganización en el registro, gestión y tramite de denuncias."/>
    <m/>
    <s v="Desorganización en el registro, gestión y tramite de denuncias."/>
    <m/>
    <s v="Gestión para la transparencia"/>
    <s v="Incumplimiento normativo de la Ley 1755 de 2015 con sus implicaciones disciplinarias"/>
    <x v="3"/>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9"/>
    <s v="Incumplimiento en la implementación del PETIC."/>
    <s v="Posibilidad deDesconocimiento de las directrices planteadas en el PETIC._x000a__x000a_Falta de apropiación e implementación del esquema de gobierno definido  en la ANT."/>
    <m/>
    <s v="Desconocimiento de las directrices planteadas en el PETIC._x000a__x000a_Falta de apropiación e implementación del esquema de gobierno definido  en la ANT."/>
    <m/>
    <s v="Estrategia de TIC"/>
    <s v="Priorización inadecuada de proyectos._x000a_Adquisición de bienes y servicios  no priorizados en el  PETIC._x000a_Falta de capacidad tecnológica para soportar la operación de los procesos de la Entidad._x000a_Obsolescencia tecnológica._x000a_Estimaciones imprecisas en cuanto a presupuesto, capacidad tecnológica, administrativa (recursos humanos),etc._x000a_Descentralización de los sistemas de información._x000a_Incumplimiento de objetivos institucionales."/>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0"/>
    <s v="Definición y evolución de la arquitectura empresarial institucional que no responda a las necesidades de la entidad."/>
    <s v="Posibilidad de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Falta de recursos para la implementación de la arquitectura._x000a__x000a_Falta de recurso humano calificado e idóneo para el desarrollo de las fases y los componentes de arquitectura  empresarial._x000a__x000a_Adquisiciones o inversiones en tecnologías de Información que no están aprobadas por la DOSPR y la Secretaría General, por medio de la Mesa Técnica._x000a__x000a_Desarrollos o implementaciones de software o infraestructura tecnológica que no cumplen los lineamientos de arquitectura."/>
    <m/>
    <s v="Arquitectura de TIC"/>
    <s v="Definición incorrecta de las líneas estratégicas en tecnologías de la información y las comunicaciones._x000a_Afectación sobre el alcance, tiempo y costo de las operaciones en los procesos de la ANT._x000a_Afectación directa o indirecta a los beneficiarios de programas de la ANT. _x000a_Sobrecostos en componentes de tecnologías de la información._x000a_Compras o adquisiciones de infraestructura y plataformas tecnológicas de la organización, no planeadas._x000a_Falta de optimización y automatización de procesos de la entidad._x000a_Sobredimensionar la infraestructura de la ANT_x000a_Hallazgos de entes de control y requerimientos de planes de mejoramiento."/>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1"/>
    <s v="Incumplimiento en la implementación del Modelo de Seguridad y Privacidad  de la información de la estrategia de Gobierno Digital."/>
    <s v="Posibilidad deInadecuada priorización de las tareas necesarias para planificar e implementar el componente de seguridad digital de la estrategia de gobierno digital. _x000a__x000a_Ausencia de recursos para una implementación efectiva del modelo de seguridad digital."/>
    <m/>
    <s v="Inadecuada priorización de las tareas necesarias para planificar e implementar el componente de seguridad digital de la estrategia de gobierno digital. _x000a__x000a_Ausencia de recursos para una implementación efectiva del modelo de seguridad digital."/>
    <m/>
    <s v="Gobierno de TIC"/>
    <s v="Incumplimiento de directrices de la estrategia de Gobierno Digital._x000a__x000a_Bajas calificaciones en el autodiagnóstico FURAG._x000a__x000a_Hallazgos de entes de control._x000a__x000a_Incumplimiento de metas institucionales "/>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2"/>
    <s v="Pérdida parcial o completa del conocimiento de la Entidad"/>
    <s v="Posibilidad de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No existe, en el talento humano de la entidad, una cultura que promueva generación y mejoramiento del conocimiento explícito de la misma. _x000a__x000a_La falta de herramientas para la utilización y apropiación del conocimiento  que favorezcan la identificación de procesos que permitan obtener, organizar, sistematizar, guardar y compartir fácilmente datos e información. _x000a__x000a_La falta de procesos que permitan convertir los datos producidos por la entidad en conocimiento útil, que mediante la evidencia, ayude a responder preguntas que posteriormente guíen la toma de decisiones, a través del análisis de la mayor cantidad de información posible ._x000a__x000a_La falta de una visión estratégica de comunicación, consolidación de redes y la enseñanza-aprendizaje para difundir y reforzar la gestión del conocimiento. "/>
    <m/>
    <s v="Gestión del conocimiento"/>
    <s v="Reprocesos_x000a_Dificultades en la toma de decisiones para el logro efectivo de la entidad. _x000a_Que no ocurra una dinámica de mejoramiento continuo e innovación en procesos, productos y servicios misionales y de soporte de la Entidad._x000a_Pueden ocurrir demoras en el aprendizaje de nuevos colaboradores _x000a_Invisivilización de los resultados obtenidos por parte de la entidad."/>
    <x v="0"/>
  </r>
  <r>
    <x v="2"/>
    <s v="Definir e implementar políticas, lineamientos, modelos y estándares de gestión, manejo, control y análisis de la Información, asegurando su confiabilidad y alineación de los objetivos estratégicos de TI con los objetivos estratégicos institucionales y sectoriales para el logro del ordenamiento social de la propiedad rural."/>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_x000a_"/>
    <s v="1. Dirección de Gestión del Ordenamiento Social de la Propiedad._x000a_2. Oficina de Planeación."/>
    <n v="13"/>
    <s v="Aprobación y publicación de información documentada no pertinente a los Procesos de la entidad."/>
    <s v="Posibilidad de_x000a_Desarticulación de los procesos._x000a__x000a_Desconocimiento del procedimiento establecido para controlar la aprobación, actualización y publicación de la información documentada oficial de la entidad, dispuesta para apoyar la operación de los procesos."/>
    <m/>
    <s v="_x000a_Desarticulación de los procesos._x000a__x000a_Desconocimiento del procedimiento establecido para controlar la aprobación, actualización y publicación de la información documentada oficial de la entidad, dispuesta para apoyar la operación de los procesos."/>
    <m/>
    <s v="Control de la información documentada"/>
    <s v="Incumplimiento de los objetivos de los procesos._x000a__x000a_Reprocesos._x000a__x000a_Uso involuntario de documentos oficiales en versiones vigentes que _x000a_contienen información desactualizada."/>
    <x v="1"/>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4"/>
    <s v="Respuesta inoportuna a las PQRSD"/>
    <s v="Posibilidad deAlto volumen de PQRSD que ingresan a la Entidad._x000a__x000a_Represamiento en la firma y salida de respuestas._x000a__x000a_Desconocimiento del Sistema de Gestión Documental ORFEO."/>
    <m/>
    <s v="Alto volumen de PQRSD que ingresan a la Entidad._x000a__x000a_Represamiento en la firma y salida de respuestas._x000a__x000a_Desconocimiento del Sistema de Gestión Documental ORFEO."/>
    <m/>
    <s v="_x000a_Gestionar las peticiones quejas, sugerencias, reclamos, denuncias y felicitaciones"/>
    <s v="Pérdida de credibilidad e imagen Institucional _x000a__x000a_Acciones legales contra la ANT_x000a__x000a_Posibles investigaciones y sanciones disciplinarias"/>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5"/>
    <s v="Respuestas con deficiente calidad a las PQRSD"/>
    <s v="Posibilidad deFalta implementar la metodología de control de salidas no conformes en las respuestas._x000a__x000a_Desconocimiento del Sistema de Gestión Documental ORFEO."/>
    <m/>
    <s v="Falta implementar la metodología de control de salidas no conformes en las respuestas._x000a__x000a_Desconocimiento del Sistema de Gestión Documental ORFEO."/>
    <m/>
    <s v="_x000a_Gestionar las peticiones quejas, sugerencias, reclamos, denuncias y felicitaciones"/>
    <s v="Generación de nueva Queja o Reclamo._x000a__x000a_Pérdida de credibilidad e imagen Institucional._x000a__x000a_Acciones legales contra la ANT."/>
    <x v="4"/>
  </r>
  <r>
    <x v="3"/>
    <s v="Asegurar la atención al ciudadano, mediante los modelos de atención por oferta, demanda y descongestión, que permita detectar las necesidades de ordenamiento social de la propiedad rural."/>
    <s v="Inicia con la recepción del rezago documental y finaliza con la identificación y respuesta de las Peticiones, Quejas, Reclamos, Denuncias y Felicitaciones que recibe la Agencia Nacional de Tierras. _x000a_"/>
    <s v="1. Secretaría General._x000a_2. Dirección de Gestión del Ordenamiento social de la Propiedad._x000a_3. Dirección Acceso a Tierras._x000a_4. Dirección Gestión Jurídica de Tierras._x000a_5. Dirección Asuntos Étnicos."/>
    <n v="16"/>
    <s v="Programar municipios que posteriormente presenten limitantes para su intervención."/>
    <s v="Posibilidad deInconsistencia de la información considerada para la programación de los municipios frente a la situación real del territorio"/>
    <m/>
    <s v="Inconsistencia de la información considerada para la programación de los municipios frente a la situación real del territorio"/>
    <m/>
    <s v="Programación de municipios a intervenir mediante el modelo de oferta."/>
    <s v="Retrasos en la ejecución de la ruta de los POSPR_x000a__x000a_Planificación inadecuada de los municipios a intervenir_x000a_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7"/>
    <s v="Incumplimiento de los POSPR en los municipios programados"/>
    <s v="Posibilidad de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Limitada capacidad técnica y operativa._x000a_Uso de Información secundarias desactualizada para formular e implementar los Planes de ordenamiento Social de la Propiedad Rural en los municipios programados._x000a_Insumos cartográficos y geodésicos deficientes._x000a_Demoras en la contratación de Oficinas, equipos de trabajo, capacitación y otros aspectos administrativos y logísticos por parte del Socio Estratégico / operador._x000a_Aplicativos o sistemas de información no disponibles para la gestión de la información insumo en la formulación, implementación y/o actualización de los POSPR._x000a_Falta de articulación y concurrencia interinstitucional y comunitaria en la intervención para la formulación e implementación de POSPR._x000a_Ausencia de herramientas y/o escenarios de monitoreo y seguimiento al desarrollo de las actividades de formulación e implementación de POSPR._x000a_Lineamientos técnicos débiles o insuficientes para la ejecución de la ruta de formulación e implementación de POSPR."/>
    <m/>
    <s v="Implementación y consolidación de los planes de ordenamiento social de la propiedad rural – POSPR. "/>
    <s v="Afectación negativa  de la atención por modelo de oferta a cargo de las Direcciones y Subdirecciones misionales involucradas._x000a_Incumplimiento de la función misional de la ANT._x000a_Reprocesos._x000a_Necesidad de recursos superiores a los presupuestados (humano, tiempo, económicos, entre otros)._x000a_Perdida de Imagen Institucional._x000a_Demoras en la formulación e implementación de los POSPR._x000a_Detrimento patrimonial "/>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8"/>
    <s v="Retrasos o suspensión de la operación para la formulación e implementación de POSPR en los municipios programados"/>
    <s v="Posibilidad deSituaciones de orden público sobrevinientes, que impidan desarrollar las actividades operativas propias de la intervención  en los municipios programados."/>
    <m/>
    <s v="Situaciones de orden público sobrevinientes, que impidan desarrollar las actividades operativas propias de la intervención  en los municipios programados."/>
    <m/>
    <s v="Formulación de planes de ordenamiento social de la propiedad rural – POSPR._x000a__x000a_Implementación y consolidación de los planes de ordenamiento social de la propiedad rural – POSPR. "/>
    <s v="Afectación negativa  de la atención por modelo de oferta a cargo de las Direcciones y Subdirecciones misionales involucradas._x000a_'Necesidad de recursos superiores a los presupuestados (humano, tiempo, económicos, entre otros)._x000a_Perdida de Imagen Institucional_x000a_Demoras e incumplimientos en los tiempos establecidos para la formulación e implementación de los POSPR."/>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19"/>
    <s v="Incumplimientos por parte de los socios estratégicos y/ u operadores de catastro en la entrega de insumos / productos requeridos para la formulación e implementación de POSPR, en el marco de los convenios celebrados."/>
    <s v="Posibilidad de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Lineamientos técnicos débiles o insuficientes para la ejecución de la ruta de formulación e implementación de POSPR._x000a__x000a_Ausencia o baja efectividad de herramientas y/o Comités de monitoreo y seguimiento al desarrollo de las actividades de formulación e implementación de POSPR._x000a__x000a_Entrega de bases de datos e información básica sin organizar y/o clasificar por parte de la ANT a los socios estratégicos / operadores de barrido predial."/>
    <m/>
    <s v="Formulación de planes de ordenamiento social de la propiedad rural – POSPR._x000a__x000a_Implementación y consolidación de los planes de ordenamiento social de la propiedad rural – POSPR. "/>
    <s v="Retraso en la fase de implementación de Planes de Ordenamiento Social de la Propiedad._x000a__x000a_Necesidad de recursos superiores a los presupuestados (humano, tiempo, económicos, entre otros)._x000a__x000a_Detrimento patrimonial"/>
    <x v="3"/>
  </r>
  <r>
    <x v="4"/>
    <s v="Determinar las acciones necesarias a cargo de la Entidad para consolidar el Ordenamiento Social de la Propiedad Rural considerando los modelos de atención por oferta, demanda y descongestión."/>
    <s v="Desde el análisis de la información proveniente del proceso de gestión del modelo de atención hasta la aprobación de los planes de ordenamiento social de la propiedad rural y la planificación de las acciones para la demanda y rezago como también los planes de atención a comunidades étnicas."/>
    <s v="1. Dirección General._x000a_2. Dirección de Gestión del Ordenamiento Social de Propiedad._x000a_3. Subdirección de Planeación Operativa. _x000a_4. Subdirección de Sistemas de Información._x000a_5. Dirección de Acceso a Tierras._x000a_6. Dirección de Gestión Jurídica de Tierras._x000a_7. Dirección de Asuntos Étnicos."/>
    <n v="20"/>
    <s v="Expedir Acto administrativo que resuelve solicitud de inclusión en el RESO, sin el cumplimiento de requisitos mínimos, contemplados en la norma o con fundamentos fácticos que no correspondan a la realidad."/>
    <s v="Posibilidad de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Inadecuado manejo de la información aportada por el aspirante en la solicitud de inscripción en el Registro de Sujetos de Ordenamiento RESO._x000a__x000a_Desactualización de las bases de datos oficiales con las cuales se soporta la decisión de inscripción en el registro y aportadas por las entidades competentes._x000a__x000a_Inadecuado diligenciamiento del Formulario de Inscripción de Sujetos de Ordenamiento Social FISO."/>
    <m/>
    <s v="Registro de sujetos de ordenamiento - RESO"/>
    <s v="Reprocesos _x000a__x000a_Sobrecostos_x000a__x000a_Acciones legales que generan reprocesos y costos para la entidad _x000a__x000a_Perdida de Imagen Institucional"/>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1"/>
    <s v="Tomar decisiones incorrectas en los procesos agrarios y la formalización de la propiedad privada rural"/>
    <s v="Posibilidad de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Una valoración inadecuada de los elementos probatorios obrantes en los expedientes de procesos agrarios y la formalización de la propiedad rural._x000a__x000a_Información errónea o incompleta de los productos técnicos y jurídicos generados durante el proceso agrario o la formalización de la propiedad privada rural._x000a__x000a_Imposición de tiempos de respuestas por parte de las autoridades judiciales y administrativas._x000a__x000a_Deficiencia en el control de calidad de la información generada internamente._x000a__x000a_Información errónea generada por falta de calibración de los equipos topográficos._x000a__x000a_Desconocimiento de la normatividad vigente._x000a__x000a_Cambio constante de la normatividad."/>
    <m/>
    <s v="Deslinde de tierras_x000a_Clarificación de la propiedad_x000a_Extinción del derecho de dominio_x000a_Recuperación de baldíos_x000a_Reversión de baldíos_x000a_Gestión de formalización"/>
    <s v="Pérdida de credibilidad de la ANT ante otras entidades y la ciudadanía._x000a_Retrasos, reprocesos y sobrecostos en el desarrollo de los procesos de formalización, procedimientos administrativos especiales agrarios y pretensiones agrarias._x000a_Generar productos no ajustados a derecho y que afectarían a particulares._x000a_Vulneración a los derechos de los pobladores rurales."/>
    <x v="3"/>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2"/>
    <s v="Incumplimiento de términos para dar respuesta a las nuevas solicitudes de recursos, de decisiones finales de procesos agrarios y formalización de la propiedad privada rural."/>
    <s v="Posibilidad deFalta de alertas tempranas. _x000a__x000a_Falta de autocontroles._x000a__x000a_Realizar el reparto de las solicitudes a las dependencias no competentes._x000a__x000a_Capacidad operativa deficiente._x000a__x000a_Información incompleta o faltante."/>
    <m/>
    <s v="Falta de alertas tempranas. _x000a__x000a_Falta de autocontroles._x000a__x000a_Realizar el reparto de las solicitudes a las dependencias no competentes._x000a__x000a_Capacidad operativa deficiente._x000a__x000a_Información incompleta o faltante."/>
    <m/>
    <s v="Deslinde de tierras_x000a_Clarificación de la propiedad_x000a_Extinción del derecho de dominio_x000a_Recuperación de baldíos_x000a_Reversión de baldíos_x000a_Gestión de formalización"/>
    <s v="Retrasos en la culminación de la formalización de la propiedad privada rural y los procedimientos administrativos especiales agrarios._x000a__x000a_Observaciones y/o acciones sancionatorias por parte de los organismos de control."/>
    <x v="4"/>
  </r>
  <r>
    <x v="5"/>
    <s v="Adelantar los procedimientos administrativos especiales agrarios y acompañar la formalización de los bienes privados, para establecer la naturaleza jurídica y la relación con la tierra."/>
    <s v="Inicia con los planes de ordenamiento social de la propiedad (oferta), solicitudes por demanda y por descongestión y finaliza con el acto administrativo final de los diferentes procedimientos administrativos especiales agrarios o con el registro del título ante la ORIP y entrega del mismo."/>
    <s v="1. Dirección de Gestión Jurídica de Tierras._x000a_2. Subdirección de procesos Agrarios y Gestión Jurídica._x000a_3. Subdirección de seguridad Jurídica._x000a_4. Dirección Asuntos Étnicos._x000a_5. Subdirección Asuntos Étnicos."/>
    <n v="23"/>
    <s v="Realizar el reparto de una solicitud a dos o más, diferentes dependencias."/>
    <s v="Posibilidad deFalta de bases de datos unificadas y estandarizadas como única matriz de control y seguimiento a respuestas._x000a__x000a_Respuesta inicial con información errónea."/>
    <m/>
    <s v="Falta de bases de datos unificadas y estandarizadas como única matriz de control y seguimiento a respuestas._x000a__x000a_Respuesta inicial con información errónea."/>
    <m/>
    <s v="Deslinde de tierras_x000a_Clarificación de la propiedad_x000a_Extinción del derecho de dominio_x000a_Recuperación de baldíos_x000a_Reversión de baldíos_x000a_Gestión de formalización"/>
    <s v="Generación de falsas expectativas_x000a__x000a_Pérdida de credibilidad de la Entidad_x000a__x000a_Reversión del trámite_x000a__x000a_Acciones judiciales en contra de la Agencia Nacional de Tierras_x000a__x000a_Reproces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4"/>
    <s v="Incumplimiento por parte de los proveedores de servicios e insumos de las Iniciativas Cofinanciadas."/>
    <s v="Posibilidad deErrores en la formulación de las iniciativas comunitarias._x000a_Cambio  de las condiciones iniciales de las iniciativas comunitarias formuladas,  por parte de los Representantes Legales de las comunidades étnicas "/>
    <m/>
    <s v="Errores en la formulación de las iniciativas comunitarias._x000a_Cambio  de las condiciones iniciales de las iniciativas comunitarias formuladas,  por parte de los Representantes Legales de las comunidades étnicas "/>
    <m/>
    <s v="Gestión de iniciativas comunitarias con enfoque diferencial étnico"/>
    <s v="Reprocesos por volver hacer comités de compra._x000a__x000a_Retrasos en el proceso de ejecución._x000a__x000a_Compra de materiales, bienes o servicios que no se requieren._x000a__x000a_Suspensión o necesidad de replantear la iniciativa._x000a__x000a_Pagar al proveedor sin el lleno de los requisito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5"/>
    <s v="Interrupción del proceso de compra directa de un predio."/>
    <s v="Posibilidad deFalta de articulación efectiva entre los diversos actores que inciden en el procedimiento._x000a__x000a_Demora adicional en los tiempos de respuesta por parte de los propietarios."/>
    <m/>
    <s v="Falta de articulación efectiva entre los diversos actores que inciden en el procedimiento._x000a__x000a_Demora adicional en los tiempos de respuesta por parte de los propietarios."/>
    <m/>
    <s v="Adquisición de predios"/>
    <s v="Reprocesos en el procedimiento._x000a__x000a_Fallos judiciales por demora en culminar el procedimient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6"/>
    <s v="Reporte de información por fuera de los tiempos solicitados. "/>
    <s v="Posibilidad deDiferentes bases de datos para almacenamiento de la información. _x000a__x000a_Falta de pruebas de usabilidad del Sistema de información de Tierras- SIT en el componente asignado a la Dirección de Asuntos Étnicos."/>
    <m/>
    <s v="Diferentes bases de datos para almacenamiento de la información. _x000a__x000a_Falta de pruebas de usabilidad del Sistema de información de Tierras- SIT en el componente asignado a la Dirección de Asuntos Étnicos."/>
    <m/>
    <s v="Constitución, ampliación, saneamiento o restructuración de resguardos indígenas_x000a__x000a_Titulación colectiva a comunidades negras "/>
    <s v="Tiempos adicionales utilizados para reportar informes."/>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7"/>
    <s v="Incumplimiento  de adquisición de predios en el marco de Políticas del Gobierno"/>
    <s v="Posibilidad de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Inobservancia y no aplicación de la normatividad vigente y/o del procedimiento._x000a__x000a_Debilidades en el seguimiento y aplicación de los controles establecidos en el procedimiento._x000a__x000a_No contar con disponibilidad presupuestal para adelantar la compra de predios                                                  _x000a__x000a_Fallecimiento del titular del derecho real de dominio inscrito y/ disolución y liquidación de sociedad  "/>
    <m/>
    <s v="Adquisición de predios"/>
    <s v="Afectación de imagen institucional secundario a quejas y/o reclamos de la comunidad._x000a__x000a_Sanción por parte de entes de control _x000a__x000a_Hallazgos de auditorías internas o externas"/>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8"/>
    <s v="Materializar un subsidio que no cumpla con los requisitos establecidos"/>
    <s v="Posibilidad de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La no aplicación de la normativa  o los procedimientos e  instructivos relacionados con Subsidios que se encuentren vigentes en el Sistema Integrado de Gestión institucional. _x000a__x000a_Inadecuada verificación del cumplimiento de requisitos técnicos, jurídicos, ambientales del predio y financieros, para su materialización._x000a__x000a_Inadecuada verificación del cumplimiento de requisitos técnicos y financieros en la implementación del proyecto productivo frente a las condiciones del predio."/>
    <m/>
    <s v="Asignación de subsidio integral de reforma agraria - SIRA"/>
    <s v="Decisiones y/o fallos Judiciales _x000a_Detrimento de los recursos del Estado_x000a_Investigaciones disciplinarias, fiscales y /o administrativas por parte de los entes de control._x000a_Afectación de imagen institucional  por  peticiones, Quejas y/o reclamos interpuestos por la  comunidad_x000a_Desgaste Administrativo."/>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29"/>
    <s v="Adjudicación de baldíos a persona natural sin el cumplimiento de requisitos legales"/>
    <s v="Posibilidad deInformación de expedientes especialmente del rezago  que no corresponde a la realidad de predio y del solicitante_x000a__x000a_Desconocimiento normativo y/o procedimiento vigente"/>
    <m/>
    <s v="Información de expedientes especialmente del rezago  que no corresponde a la realidad de predio y del solicitante_x000a__x000a_Desconocimiento normativo y/o procedimiento vigente"/>
    <m/>
    <s v="Adjudicación de baldíos"/>
    <s v="Revocatoria del acto de adjudicación de baldíos persona natural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0"/>
    <s v="Demoras en ejecutar las etapas propias del procedimiento de  revocatoria por causas internas"/>
    <s v="Posibilidad deNo ubicación de los expedientes _x000a__x000a_Difícil localización de solicitantes y adjudicatarios para comunicar y notificar los respectivos trámites_x000a__x000a_Desconocimiento de normativa y/o procedimiento asociado a revocatoria a nivel interno"/>
    <m/>
    <s v="No ubicación de los expedientes _x000a__x000a_Difícil localización de solicitantes y adjudicatarios para comunicar y notificar los respectivos trámites_x000a__x000a_Desconocimiento de normativa y/o procedimiento asociado a revocatoria a nivel interno"/>
    <m/>
    <s v="Adjudicación de baldíos"/>
    <s v="Reconstrucción de expedientes._x000a__x000a_Acciones ante lo contentencioso administrativo o ante la jurisdicción ordinaria._x000a__x000a__x000a_Hallazgos de auditorias internas o externas e investigaciones disciplinarias, fiscales y/o administrativas por parte de los entes de control"/>
    <x v="3"/>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1"/>
    <s v="Incumplimiento de adjudicación de bienes inmuebles no ocupados, que hacen parte del Fondo Nacional Agrario, en el marco de Políticas del Gobierno"/>
    <s v="Posibilidad de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Registro del predio en la URT. _x000a__x000a_Implicaciones ambientales que indique restricciones o limitaciones en uso del suelo. _x000a__x000a_Que recaiga sobre el predio una demanda de terceros.  _x000a__x000a_Diferencia de áreas. _x000a__x000a_Ocupaciones indebidas de terceros. _x000a__x000a_Cultivos de uso ilícito posteriores a la compra. _x000a__x000a_Conflictos sociales entre comunidades campesinas-negras-indígenas. "/>
    <m/>
    <s v="Adjudicación de bienes fiscales patrimoniales"/>
    <s v="Incumplimiento de metas._x000a__x000a_Afectación de imagen institucional secundario a quejas y/o reclamos de la comunidad._x000a__x000a_Sanción por parte de entes de control."/>
    <x v="0"/>
  </r>
  <r>
    <x v="6"/>
    <s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
    <s v="Inicia con el análisis de la ruta jurídica y termina con la decisión final del expediente._x000a_"/>
    <s v="1. Dirección de Acceso a Tierras._x000a_2. Subdirección de Acceso a Tierras por Demanda y Descongestión._x000a_3. Subdirección de Acceso a Tierras en Zonas Focalizadas._x000a_4. Subdirección de Administración de Tierras de la Nación._x000a_5. Dirección de Asuntos Étnicos._x000a_6. Subdirección de Asuntos Étnicos."/>
    <n v="32"/>
    <s v="Redireccionamiento equivocado de las solicitudes que ingresan a la DAT."/>
    <s v="Posibilidad de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Desconocimiento de las funciones o responsabilidades de cada subdirección de la DAT para el direccionamiento de las solicitudes que llegan_x000a__x000a_Falta de capacitación del procedimiento de Gestión de peticiones quejas, reclamos, soluciones, denuncias y felicitaciones con  énfasis en las tareas y controles que participa la DAT_x000a_Socialización de designación competencias mediante otros funciones (Resoluciones Internas, Circulares y designaciones desde la Dirección General)."/>
    <m/>
    <s v="Adjudicación de bienes fiscales patrimoniales_x000a__x000a_Asignación de subsidio SIRA_x000a__x000a_Adquisición de predios"/>
    <s v="Afectación de imagen institucional secundario a peticiones, Quejas y/o reclamos de la comunidad._x000a_Demandas._x000a_Incumplimiento en respuesta oportuna a  requerimientos legales (derechos de petición, tutelas, y demandas)_x000a_Investigaciones disciplinarias, fiscales y administrativas por parte de los entes de control._x000a_Reprocesos y Desgaste Administrativo"/>
    <x v="3"/>
  </r>
  <r>
    <x v="7"/>
    <s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_x000a_"/>
    <s v="1. Dirección de Acceso a Tierras._x000a_2. Subdirección de Administración de Tierras de la Nación._x000a_3. Dirección de Asuntos Étnicos."/>
    <n v="33"/>
    <s v="Inventario de predios desactualizado de Fondo de Tierras para la Reforma Rural Integral"/>
    <s v="Posibilidad de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Desconocimiento de los Roles y Responsabilidades en al reporte de predios en curso de adjudicación y de los requisitos de ingreso ante el Fondo de Tierras para la Reforma Rural Integral._x000a__x000a_Desconocimiento de normatividad y/o lineamientos asociados al Fondo de Tierras para la Reforma Rural Integral."/>
    <m/>
    <s v="Administración de Baldíos_x000a__x000a_Administración del Fondo Nacional Agrario"/>
    <s v="Incumplimiento de metas de plan de acción de la DAT. _x000a__x000a_Desgaste administrativo._x000a__x000a_Perdida de credibilidad"/>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4"/>
    <s v="Incumplimiento en la entrega de productos y servicios en la construcción de soluciones de software."/>
    <s v="Posibilidad de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Falta de claridad de la necesidad por parte del proceso solicitante que genera desviaciones o modificaciones del producto o servicio final._x000a__x000a_Estimación errada para cada una de las etapas del ciclo de desarrollo de la solución._x000a__x000a_Recurso Humano insuficiente para la generación de productos o Rotación de personal. _x000a__x000a_Infraestructura de hardware y software insuficiente._x000a__x000a_Incumplimiento de terceros, en caso de que exista un proveedor externo frente al sistema de información._x000a__x000a_Indisponibilidad o cambios en el servicio de infraestructura tecnológica."/>
    <m/>
    <s v="Construcción de soluciones de software _x000a_para la ANT "/>
    <s v="Retraso en las actividades misionales de la entidad._x000a_Represamiento de información en áreas misionales._x000a_Retrasos en otros desarrollos planeados en la Subdirección de Sistemas de Información de Tierras._x000a_Incumplimiento de las metas propuestas en el plan de acción._x000a_Investigaciones por parte de órganos de control."/>
    <x v="5"/>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5"/>
    <s v="Realizar actividades relacionadas con los procedimientos misionales fuera del sistema de integrado de tierras (SIT), dispuesto  por la Entidad."/>
    <s v="Posibilidad de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Falta de conocimiento en los sistemas de información de la entidad._x000a__x000a_Falta de control de los líderes de las áreas misionales_x000a__x000a_Resistencia al cambio (Cultural)._x000a__x000a_Requerimientos incompletos o falta de claridad sobre las necesidades de las áreas misionales._x000a__x000a_Vacíos en los procedimientos definidos por parte de las áreas misionales de la entidad. "/>
    <m/>
    <s v="Construcción de soluciones de software _x000a_para la ANT "/>
    <s v="Detrimento patrimonial._x000a_Afectación directa a las áreas misionales._x000a_Afectación directa a los beneficiarios de programas de la ANT._x000a_Desaprovechamiento de los recursos de infraestructura tecnológica._x000a_Perdida de gobierno del dato de la entidad._x000a_Perdida de gobierno de aplicaciones de la entidad._x000a_Afectación en los objetivos estratégicos de la entidad."/>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6"/>
    <s v=" Información Topográfica inexacta que afecta la toma de decisiones en la Agencia."/>
    <s v="Posibilidad deEquipos sin actualización de software._x000a__x000a_Ausencia plan de mantenimiento de equipos"/>
    <m/>
    <s v="Equipos sin actualización de software._x000a__x000a_Ausencia plan de mantenimiento de equipos"/>
    <m/>
    <s v="Generación y análisis de_x000a_información geográfica y_x000a_topográfica"/>
    <s v="No entrega de productos topográficos por error en los datos de equipos o daños de software_x000a__x000a_Ingresar datos inexactos al sistema generando incorrecta elaboración de la cartografía, proyectos y diseños._x000a__x000a_Sanciones y/o perdidas económicas por manipulación errónea de equipos.    "/>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7"/>
    <s v="Entrega de información Topográfica fuera de los tiempos requeridos."/>
    <s v="Posibilidad de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Solicitud de la información en tiempos cumplidos debido a la falta de planeación por parte del área misional._x000a__x000a_Software de procesamiento y generación de productos sin funcionamiento._x000a__x000a_Personal idóneo insuficiente para ejecución de labores específicas de topografía."/>
    <m/>
    <s v="Generación y análisis de_x000a_información geográfica y_x000a_topográfica"/>
    <s v="No tener a tiempo la información completa y adecuada de los servicios solicitados._x000a__x000a_Sanciones jurídicas por incumplimiento de fallos con relación a tiempos de entrega de informes topográficos."/>
    <x v="4"/>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8"/>
    <s v="Entrega de información fuera de los estándares y requisitos técnicos mínimos."/>
    <s v="Posibilidad deError en la manipulación de equipos y software de los mismos para la toma de datos y el procesamiento de información topográfica._x000a__x000a_Productos no cumplen con los requisitos mínimos técnicos definidos."/>
    <m/>
    <s v="Error en la manipulación de equipos y software de los mismos para la toma de datos y el procesamiento de información topográfica._x000a__x000a_Productos no cumplen con los requisitos mínimos técnicos definidos."/>
    <m/>
    <s v="Generación y análisis de_x000a_información geográfica y_x000a_topográfica"/>
    <s v="Conceptos de cabida y linderos errados en su definición general._x000a__x000a_Perdida de información por mala manipulación del software obligando reprocesos en campo y oficina."/>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39"/>
    <s v="Incumplir los Acuerdos de niveles de servicio (SLA) de la mesa de servicios de TI"/>
    <s v="Posibilidad de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Excesivas actividades asignadas al personal de las áreas de TI_x000a_Recurso humano insuficiente para la atención de los requerimientos_x000a_Inadecuada planeación de la ejecución de las actividades por parte de los especialistas_x000a_Falta de compromiso de los especialistas de la mesa de servicios"/>
    <m/>
    <s v="Administración y soporte de los servicios de tecnologías de la información y las comunicaciones"/>
    <s v="Demoras en la realización de actividades por parte de los usuarios de la Agencia_x000a_Pérdida de credibilidad y confianza en las áreas de TI_x000a_Insatisfacción de los usuarios externos en la atención de los requerimient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0"/>
    <s v="_x000a_Incumplir los tiempos de entrega de desarrollo y ajustes a las aplicaciones de la Agencia."/>
    <s v="Posibilidad deDeficiencia en la planeación del proyecto_x000a_Riesgos del proyecto materializados _x000a_Adición de nuevos requerimientos por parte del usuario_x000a_Cambio de prioridades en los desarrollos debido a nuevas normatividades"/>
    <m/>
    <s v="Deficiencia en la planeación del proyecto_x000a_Riesgos del proyecto materializados _x000a_Adición de nuevos requerimientos por parte del usuario_x000a_Cambio de prioridades en los desarrollos debido a nuevas normatividades"/>
    <m/>
    <s v="Construcción de soluciones de software para la ANT"/>
    <s v="Insatisfacción de los usuarios_x000a_Incumplimiento de los compromisos pactados con los Stakeholders (usuario) finales del sistema._x000a_Afectación en el servicio requerido por parte de los stakeholders (usuarios)"/>
    <x v="3"/>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1"/>
    <s v="Interrupción en la prestación de los servicios de TI "/>
    <s v="Posibilidad deInsuficiente infraestructura tecnológica para soportar la operación Crítica de la Agencia._x000a_Falla en la infraestructura por falta de mantenimientos preventivos_x000a_Despliegues o pasos a producción sin control  ni verificación de los riesgos"/>
    <m/>
    <s v="Insuficiente infraestructura tecnológica para soportar la operación Crítica de la Agencia._x000a_Falla en la infraestructura por falta de mantenimientos preventivos_x000a_Despliegues o pasos a producción sin control  ni verificación de los riesgos"/>
    <m/>
    <s v="Administración y soporte de los servicios de tecnologías de la información y las comunicaciones"/>
    <s v="Insatisfacción de los grupos de interés_x000a_Deterioro de la imagen institucional_x000a_Sanciones a la Agencia por parte de los entes de control_x000a_Demoras en las respuestas a los usuarios sobre PQRSD _x000a_Incumplimiento de los objetivos estratégicos de la Agencia"/>
    <x v="6"/>
  </r>
  <r>
    <x v="8"/>
    <s v="Prestar servicios de tecnologías de información y comunicaciones, y geografía y topografía oportunos para la operación y la toma de decisiones de la Agencia."/>
    <s v="Desde la conceptualización de los servicios de tecnología de información y comunicaciones, y gestión de la información de geografía y topografía de la Entidad hasta el uso, administración y soporte."/>
    <s v="1. Dirección General (Comunicaciones, Topografía)._x000a_2. Secretaria General._x000a_3. Dirección de Gestión del Ordenamiento Social de la Propiedad._x000a_4. Subdirección de Sistemas de Información de Tierras._x000a_5. Subdirección Administrativa y Financiera."/>
    <n v="42"/>
    <s v="Uso no autorizado para firmar documentos con la firma digital."/>
    <s v="Posibilidad deAbuso de confianza_x000a_Desconocimiento del manejo adecuado de la firma digital_x000a_Utilización indebida de la firma digital_x000a_Entrega de las credenciales a terceros"/>
    <m/>
    <s v="Abuso de confianza_x000a_Desconocimiento del manejo adecuado de la firma digital_x000a_Utilización indebida de la firma digital_x000a_Entrega de las credenciales a terceros"/>
    <m/>
    <s v="_x000a_Administración y soporte de los servicios de tecnologías de la información y las comunicaciones"/>
    <s v="Investigación y sanciones disciplinarias_x000a_Sanciones a la Agencia por parte de los entes de control_x000a_Deterioro de la imagen institucional_x000a_Extorción a propietario de las tierras_x000a_Entrega de predios a personas equivocadas"/>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3"/>
    <s v="Posibilidad de incumplir metas del Plan Estratégico de Talento Humano"/>
    <s v="Posibilidad deDiagnóstico ineficiente y planificación imprecisa de las necesidades del personal._x000a__x000a_Falta de ejecución de las actividades y planes de Talento Humano._x000a__x000a_Falta de recursos para la ejecución de planes y programas."/>
    <m/>
    <s v="Diagnóstico ineficiente y planificación imprecisa de las necesidades del personal._x000a__x000a_Falta de ejecución de las actividades y planes de Talento Humano._x000a__x000a_Falta de recursos para la ejecución de planes y programas."/>
    <m/>
    <s v="Planeación Estratégica del Talento Humano"/>
    <s v="Desmejoramiento del ambiente laboral._x000a__x000a_No cumplimiento de la misión, visión y objetivos institucionales."/>
    <x v="0"/>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4"/>
    <s v="Inconsistencias en el reporte y liquidación de las novedades laborales y prestacionales"/>
    <s v="Posibilidad deFallas en liquidación de la nómina de acuerdo con la herramienta utilizada._x000a__x000a_Desconocimiento o inoportunidad del reporte de novedades en la liquidación de nómina._x000a__x000a_Falta de políticas internas de operación"/>
    <m/>
    <s v="Fallas en liquidación de la nómina de acuerdo con la herramienta utilizada._x000a__x000a_Desconocimiento o inoportunidad del reporte de novedades en la liquidación de nómina._x000a__x000a_Falta de políticas internas de operación"/>
    <m/>
    <s v="Nomina y liquidación de Prestaciones Sociales de los funcionarios de la ANT"/>
    <s v="No pago de la Nomina de los funcionarios._x000a__x000a_Errores en la liquidación de prestaciones sociales._x000a__x000a_Pago inoportuno."/>
    <x v="3"/>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5"/>
    <s v="Prescripción de la acción disciplinaria"/>
    <s v="Posibilidad de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Ineficiente gestión disciplinaria_x000a__x000a_Dificultades en la consecución de las pruebas que permitan tomar una decisión de fondo.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6"/>
    <s v="Caducidad de la acción disciplinaria"/>
    <s v="Posibilidad de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Ineficiente gestión disciplinaria_x000a__x000a_Que la queja no se valorada y analizada para tomar una decisión de apertura formal de Investigación._x000a__x000a_Falta de instrumento para control de términos_x000a__x000a_Insuficiencia de personal para desarrollar la función disciplinaria"/>
    <m/>
    <s v="Control Interno Disciplinario"/>
    <s v="Vencimiento de términos_x000a__x000a_Pérdida de credibilidad y confianza_x000a__x000a_Sanción disciplinaria al operador disciplinario"/>
    <x v="4"/>
  </r>
  <r>
    <x v="9"/>
    <s v=" 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
    <s v="Inicia con la planeación, selección y vinculación del personal idóneo, competente y con las habilidades requeridas; y termina con el retiro del servidor público._x000a_"/>
    <s v="1. Subdirección de Talento Humano._x000a_2. Secretaría General."/>
    <n v="47"/>
    <s v="Perdida de expedientes disciplinarios"/>
    <s v="Posibilidad deLa no realización del seguimiento de los procesos Disciplinarios_x000a__x000a_Posible manejo inadecuado de los expedientes por parte de los colaboradores de la entidad"/>
    <m/>
    <s v="La no realización del seguimiento de los procesos Disciplinarios_x000a__x000a_Posible manejo inadecuado de los expedientes por parte de los colaboradores de la entidad"/>
    <m/>
    <s v="Control Interno Disciplinario"/>
    <s v="Reconstrucción del expediente_x000a_Sanciones disciplinarias por parte de entes de control"/>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8"/>
    <s v="Emitir conceptos sobre el mismo tema con distinta interpretación"/>
    <s v="Posibilidad deDeficiencia en los sistemas de información que no permite trazabilidad._x000a__x000a_ Falta de unificación de criterios al interior de la dependencia."/>
    <m/>
    <s v="Deficiencia en los sistemas de información que no permite trazabilidad._x000a__x000a_ Falta de unificación de criterios al interior de la dependencia."/>
    <m/>
    <s v="Asesoría jurídica"/>
    <s v="Perdida de imagen institucional_x000a_ _x000a_Afectación negativa en la toma de decisiones "/>
    <x v="3"/>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49"/>
    <s v="Vencimiento de términos"/>
    <s v="Posibilidad de Deficiencia en los sistemas de información que no permite una trazabilidad._x000a__x000a_Desconocimiento del estado procesal actual, debido a la deficiente entrega de procesos judiciales entregados por el extinto INCODER."/>
    <m/>
    <s v=" Deficiencia en los sistemas de información que no permite una trazabilidad._x000a__x000a_Desconocimiento del estado procesal actual, debido a la deficiente entrega de procesos judiciales entregados por el extinto INCODER."/>
    <m/>
    <s v="Representación jurídica"/>
    <s v="Erogaciones dinerarias por fallos contra al ANT._x000a_ _x000a_Sanciones disciplinarias contra funcionarios de la ANT"/>
    <x v="4"/>
  </r>
  <r>
    <x v="10"/>
    <s v="Asesorar y dar soporte jurídico a las diferentes dependencias, a través de la emisión de conceptos y demás soportes legales que sean necesarios, así como realizar todas las actuaciones tendientes a la debida defensa de los intereses de la entidad."/>
    <s v=" Desde la asesoría jurídica al Director y demás dependencias, hasta las actuaciones judiciales tendientes a la debida defensa de los intereses de la entidad._x000a_"/>
    <s v="1. Oficina Jurídica"/>
    <n v="50"/>
    <s v="Emisión de viabilidades positivas contrarias a la normatividad."/>
    <s v="Posibilidad deInterpretaciones de la normatividad no unificada._x000a__x000a_Vacíos jurídicos que podrían generar la toma de decisiones erróneas."/>
    <m/>
    <s v="Interpretaciones de la normatividad no unificada._x000a__x000a_Vacíos jurídicos que podrían generar la toma de decisiones erróneas."/>
    <m/>
    <s v="Asesoría jurídica_x000a__x000a_Representación jurídica"/>
    <s v="Afectación negativa en la imagen de entidad._x000a_ _x000a_Demandas contra la ANT."/>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1"/>
    <s v=" Incumplimiento de las obligaciones de un contrato y/o convenio."/>
    <s v="Posibilidad de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Desconocimiento de las funciones y las responsabilidades de supervisión._x000a__x000a_Concentración de labores de supervisión de múltiples contratos en poco personal._x000a__x000a_No tener una planta de personal  con perfiles y competencias para asignarle las funciones de supervisor."/>
    <m/>
    <s v="Ejecución y supervisión de contratos"/>
    <s v="Incumplimientos_x000a__x000a_Multas, sanciones, inhabilidades_x000a__x000a_Detrimento patrimonial"/>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2"/>
    <s v="Liquidación de contratos fuera de términos."/>
    <s v="Posibilidad deInoportunidad en la radicación del acta de liquidación por parte del área técnica. "/>
    <m/>
    <s v="Inoportunidad en la radicación del acta de liquidación por parte del área técnica. "/>
    <m/>
    <s v="Ejecución de etapa pos contractual"/>
    <s v="Posibles observaciones o hallazgos por parte de Control Interno y/o los entes de control._x000a__x000a_Incumplimientos de la legislación vigente"/>
    <x v="4"/>
  </r>
  <r>
    <x v="11"/>
    <s v="Adelantar la adquisición de bienes y/o servicios de la Agencia a través de los mecanismos definidos para la selección, elaboración, celebración, formalización, ejecución, terminación y/o liquidación de los contratos."/>
    <s v="Desde la programación y análisis de las necesidades de la Agencia hasta la terminación y/o liquidación del contrato._x000a_"/>
    <s v="1. Subdirección Administrativa y Financiera._x000a_2. Secretaría General."/>
    <n v="53"/>
    <s v="Configuración del contrato realidad."/>
    <s v="Posibilidad deFalencias en la supervisión contractual._x000a__x000a_Se asignan funciones de la Entidad, evidenciando dependencia y subordinación._x000a__x000a_En la fase de ejecución del contrato de prestación de servicios se cumple horario."/>
    <m/>
    <s v="Falencias en la supervisión contractual._x000a__x000a_Se asignan funciones de la Entidad, evidenciando dependencia y subordinación._x000a__x000a_En la fase de ejecución del contrato de prestación de servicios se cumple horario."/>
    <m/>
    <s v="Ejecución y supervisión de contratos"/>
    <s v="Vinculación en conciliaciones extrajudiciales._x000a__x000a_Vinculación en procesos judiciales._x000a__x000a_Demandas o reclamacione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4"/>
    <s v="Perdidas o daños en los bienes de la Entidad."/>
    <s v="Posibilidad deUso indebido de los bienes de la Entidad_x000a__x000a_Falta de control y lineamientos en el manejo de los bienes de la Entidad"/>
    <m/>
    <s v="Uso indebido de los bienes de la Entidad_x000a__x000a_Falta de control y lineamientos en el manejo de los bienes de la Entidad"/>
    <m/>
    <s v="Faltante o pérdida de inventarios"/>
    <s v="Posibles pérdidas o daños en los bienes _x000a__x000a_Posibles procesos disciplinarios y/o sancionatorios_x000a__x000a_Incertidumbre en los estados financier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5"/>
    <s v="Incumplimiento en la aplicación de los mantenimientos preventivos a los bienes de la Entidad."/>
    <s v="Posibilidad deFalta de Control en los bienes y sus mantenimientos"/>
    <m/>
    <s v="Falta de Control en los bienes y sus mantenimientos"/>
    <m/>
    <s v="Mantenimiento de bienes y servicios"/>
    <s v="Posibles daños o perdidas  en los bienes de la Entidad_x000a__x000a_Sobre costos en reparamient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6"/>
    <s v="Radicación de solicitud de comisión sin el cumplimiento de requisitos."/>
    <s v="Posibilidad deDebilidades en la definición de criterios aplicables a la autorización, legalización y pago de desplazamientos. _x000a__x000a_Falta de Control en la gestión de desplazamientos "/>
    <m/>
    <s v="Debilidades en la definición de criterios aplicables a la autorización, legalización y pago de desplazamientos. _x000a__x000a_Falta de Control en la gestión de desplazamientos "/>
    <m/>
    <s v="Gestión de viáticos y/o gastos de viaje y permanencia"/>
    <s v="Dificultades para la aprobación o legalización de desplazamientos_x000a__x000a_Desplazamientos sin autorización que no puedan ser reconocidas_x000a__x000a_Desplazamientos riesgosos de funcionarios y/o contratista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7"/>
    <s v="Pérdida o daño en la documentación de la Agencia"/>
    <s v="Posibilidad deFalta de control en la implementación de los lineamientos de manejo _x000a__x000a_Falta de lineamientos para la Conservación de documentos. "/>
    <m/>
    <s v="Falta de control en la implementación de los lineamientos de manejo _x000a__x000a_Falta de lineamientos para la Conservación de documentos. "/>
    <m/>
    <s v="Gestión documental"/>
    <s v="Vencimiento de términos. _x000a__x000a_Reprocesos administrativos. _x000a__x000a_Incumplimiento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8"/>
    <s v="Asignación incorrecta de documentos en el momento de la radicación. "/>
    <s v="Posibilidad de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Constante variación del personal a cargo de la clasificación y distribución de la correspondencia en la entrada._x000a__x000a_PQRSD con alto grado de complejidad en interpretación. _x000a__x000a_Ajustes normativos internos, que no son informados al Equipo de Gestión Documental"/>
    <m/>
    <s v="Gestión documental"/>
    <s v="Vencimiento de términos. _x000a__x000a_Reprocesos administrativos. "/>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59"/>
    <s v="Demoras en la atención de los requerimientos de expedientes por parte de las dependencias"/>
    <s v="Posibilidad deAlto volumen de solicitudes de expedientes_x000a__x000a_Personal insuficiente para atender la demanda de expedientes_x000a__x000a_Términos inexactos para la solicitudes de expedientes"/>
    <m/>
    <s v="Alto volumen de solicitudes de expedientes_x000a__x000a_Personal insuficiente para atender la demanda de expedientes_x000a__x000a_Términos inexactos para la solicitudes de expedientes"/>
    <m/>
    <s v="Gestión documental"/>
    <s v="Vencimiento de términos.  _x000a__x000a_Afectación directa al área misional al no proveer los documentos requeridos. _x000a__x000a_Posibles acciones jurídicas en contra de la entidad"/>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0"/>
    <s v="Incumplimiento del plan de gestión integral de residuos peligrosos."/>
    <s v="Posibilidad deDesconocimiento de la normatividad ambiental a nivel nacional._x000a__x000a_Desconocimiento del PGIRESPEL de la entidad."/>
    <m/>
    <s v="Desconocimiento de la normatividad ambiental a nivel nacional._x000a__x000a_Desconocimiento del PGIRESPEL de la entidad."/>
    <m/>
    <s v="Gestión ambiental"/>
    <s v="Sanciones legales._x000a__x000a_Peligros químicos._x000a__x000a_Acumulación de residuos._x000a__x000a_Generación de vectores."/>
    <x v="3"/>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1"/>
    <s v="Incumplimiento de requisitos y trámites legales ambientales en la adquisición de bienes y servicios"/>
    <s v="Posibilidad deNo especificación de obligaciones en la minuta del contrato._x000a__x000a_Desconocimiento de la normatividad ambiental aplicable."/>
    <m/>
    <s v="No especificación de obligaciones en la minuta del contrato._x000a__x000a_Desconocimiento de la normatividad ambiental aplicable."/>
    <m/>
    <s v="Gestión ambiental"/>
    <s v="Sanciones legales._x000a__x000a_Aplicación de las garantías del contrato.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2"/>
    <s v="Desactualización del Sistema de Gestión Ambiental con requisitos legales ambientales."/>
    <s v="Posibilidad deDesconocimiento de la normatividad ambiental._x000a__x000a_Recursos físicos, humanos o financieros insuficientes"/>
    <m/>
    <s v="Desconocimiento de la normatividad ambiental._x000a__x000a_Recursos físicos, humanos o financieros insuficientes"/>
    <m/>
    <s v="Gestión ambiental"/>
    <s v="Sanciones legales._x000a__x000a_Procesos disciplinarios."/>
    <x v="4"/>
  </r>
  <r>
    <x v="12"/>
    <s v="Gestionar la Administración y mantenimiento de bienes y servicios necesarios para la ejecución de los procesos de la entidad."/>
    <s v="Desde la recepción de los bienes y servicios, hasta la disposición final de los bienes y el recibido a satisfacción de los servicios. "/>
    <s v="1. Subdirección Administrativa y Financiera._x000a_2. Secretaría General."/>
    <n v="63"/>
    <s v="Disposición de residuos sin cumplir las prácticas establecidas en la entidad"/>
    <s v="Posibilidad deDesconocimiento de los documentos asociados al Sistema de Gestión Ambiental_x000a__x000a_Desconocimiento de la normatividad ambiental_x000a__x000a_Recursos físicos, humanos o financieros insuficientes_x000a__x000a_Falta de definición de rutas de acceso"/>
    <m/>
    <s v="Desconocimiento de los documentos asociados al Sistema de Gestión Ambiental_x000a__x000a_Desconocimiento de la normatividad ambiental_x000a__x000a_Recursos físicos, humanos o financieros insuficientes_x000a__x000a_Falta de definición de rutas de acceso"/>
    <m/>
    <s v="Gestión ambiental"/>
    <s v="Sanciones legales._x000a__x000a_Procesos disciplinarios."/>
    <x v="3"/>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4"/>
    <s v="Registro de gastos y pagos sin cumplimiento de requisitos legales"/>
    <s v="Posibilidad de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Omisión en verificación de los documentos necesarios para los registros_x000a__x000a_Deficiencias en la planeación de la ejecución frente a los tiempos requeridos para el trámite  financiero por parte de las áreas ejecutoras._x000a_ _x000a_Falta de verificación por parte de los supervisores y/o área técnica que solicita el trámite"/>
    <m/>
    <s v="Gestión de egresos"/>
    <s v="Posibles investigaciones y sanciones penales, disciplinarias, fiscales y administrativa._x000a__x000a_Pérdida de recurso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5"/>
    <s v="Programación del PAC que no corresponde a las necesidades reales"/>
    <s v="Posibilidad deEnvío inoportuno y/o inexacto de las solicitudes de pago a la financiera por parte de los supervisores de los contratos"/>
    <m/>
    <s v="Envío inoportuno y/o inexacto de las solicitudes de pago a la financiera por parte de los supervisores de los contratos"/>
    <m/>
    <s v="Gestión de egresos"/>
    <s v="Inadecuada ejecución del PAC, que afecta el cumplimiento de compromisos, metas, asignación y disponibilidad de recursos _x000a__x000a_Sanciones por parte del Ministerio de Hacienda _x000a__x000a_Negación de recursos para el mes solicitado por parte del Ministerio de Hacienda"/>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6"/>
    <s v="Generación de obligaciones con inconsistencias en la aplicación de las deducciones tributarias "/>
    <s v="Posibilidad deCálculo de las deducciones tributarias de manera incorrecta en las obligaciones._x000a__x000a_Desconocimiento de la norma"/>
    <m/>
    <s v="Cálculo de las deducciones tributarias de manera incorrecta en las obligaciones._x000a__x000a_Desconocimiento de la norma"/>
    <m/>
    <s v="Gestión de egresos"/>
    <s v="Sanciones por parte de la Dirección de Impuestos y Aduanas Nacionales"/>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7"/>
    <s v="Generar Estados Financieros que no sean razonables"/>
    <s v="Posibilidad de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La no medición fiable de los hechos económicos (activos y pasivos)_x000a__x000a_Cálculo erróneo en la medición del hecho económico_x000a__x000a_Ineficiencia en la operatividad y administración de los sistemas de información utilizadas como herramientas complementarias (aplicativo nómina, propiedad planta y equipo, inventarios, proyectos de inversión)_x000a__x000a_Falta de comunicación y coordinación entre las diferentes dependencias que proveen la información para la elaboración de los Estados Financieros."/>
    <m/>
    <s v="Gestión contable"/>
    <s v="Estados Financieros que no cumplen con las características fundamentales y de mejora establecidas por el marco normativo para las Entidades de Gobiern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8"/>
    <s v="Imprecisiones en la información oficial de la cartera a cargo de la ANT"/>
    <s v="Posibilidad deImprecisión en los valores reportados. _x000a__x000a_Manejo manual de la información _x000a__x000a_Insuficiencia en la información para la identificación del ingreso y/o el tercero "/>
    <m/>
    <s v="Imprecisión en los valores reportados. _x000a__x000a_Manejo manual de la información _x000a__x000a_Insuficiencia en la información para la identificación del ingreso y/o el tercero "/>
    <m/>
    <s v="Gestión de ingresos y cartera"/>
    <s v="Inexactitud en el registro y control de los ingresos_x000a__x000a_Posible afectación de la razonabilidad de los estados financieros_x000a__x000a_Afectación de los estados de cuenta por arrendatario"/>
    <x v="7"/>
  </r>
  <r>
    <x v="13"/>
    <s v="Administrar los recursos e información financiera con base en las necesidades de las dependencias de la Agencia y organismos estatales requirentes, a través de mecanismos de dirección, registro, ejecución, control y seguimiento de los recursos."/>
    <s v="Desde la elaboración del anteproyecto de presupuesto de la ANT, hasta la presentación de los estados financieros.  _x000a_"/>
    <s v="1. Secretaría General._x000a_2. Subdirección Administrativa y Financiera._x000a_3. Subdirección de Administración de Tierras de la Nación._x000a_4. Oficina de Planeación "/>
    <n v="69"/>
    <s v="Fallas en la constitución de la reserva presupuestal"/>
    <s v="Posibilidad de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ficiencias en la argumentación para la constitución de la reserva presupuestal._x000a__x000a_Falta de conocimiento respecto a la normatividad y exigencias  para la constitución de la reserva presupuestal._x000a__x000a_Seguimiento deficiente en la supervisión de la ejecución de los contratos."/>
    <m/>
    <s v="Desagregación y administración del presupuesto"/>
    <s v="Posible hallazgo administrativo, disciplinario y/o fiscal._x000a__x000a_Incumplimiento en las normas contables y presupuestales._x000a__x000a_Desarticulación de la planeación de la Entidad."/>
    <x v="7"/>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0"/>
    <s v="Incumplimiento y no conformidad de reportes e informes de avance de planes de acción y proyectos de inversión "/>
    <s v="Posibilidad de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Base de datos e información sin criterios de calidad_x000a__x000a_Desconocimiento de tiempos, procedimientos y responsables del proceso de seguimiento y gestión de la información_x000a__x000a_Omisión de la tarea referente al reporte de ejecución presupuestal y físico de proyectos de inversión, del procedimiento SEYM-P-006 SEGUIMIENTO A LA EJECUCIÓN PRESUPUESTAL Y DE METAS_x000a__x000a_Desconocimiento de los aplicativos y criterios de registro, diligenciamiento y reporte de información de avance en la ejecución de proyectos de inversión"/>
    <m/>
    <s v="Seguimiento y evaluación a la ejecución presupuestal"/>
    <s v="Estados de avance o mediciones erróneas _x000a_Incompatibilidad en la información reportada en las diferentes herramientas_x000a_Información poco fiable para el desarrollo y desempeño de otros procesos_x000a_Incumplimiento de la normativa vigente_x000a_Pérdida gradual de credibilidad e imagen"/>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1"/>
    <s v="Liberación de productos no conformes con los requisitos."/>
    <s v="Posibilidad deDesconocimiento de requisitos y/o lineamientos para el desarrollo de productos y/o salidas._x000a__x000a_Desconocimiento de cambios normativos._x000a__x000a_Ausencia de control en la ejecución de las actividades de los procedimientos."/>
    <m/>
    <s v="Desconocimiento de requisitos y/o lineamientos para el desarrollo de productos y/o salidas._x000a__x000a_Desconocimiento de cambios normativos._x000a__x000a_Ausencia de control en la ejecución de las actividades de los procedimientos."/>
    <m/>
    <s v="Liberación de productos y servicios, y control de salidas no conformes "/>
    <s v="Quejas o reclamos._x000a__x000a_Reprocesos."/>
    <x v="5"/>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2"/>
    <s v="Incumplimiento del Plan Anual de Auditoría Interna."/>
    <s v="Posibilidad de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Inexistencia de un cronograma que establezca la periodicidad de las actividades a presentarse._x000a_Falencias en el monitoreo del programa anual de auditoría aprobado._x000a_Insuficiencia en la planeación y priorización de las actividades programadas en el Plan anual de auditoría._x000a_Inobservancia de las normas existentes y/o sus actualizaciones._x000a_Insuficiencia e incompetencia del recurso humano._x000a_Inoportunidad e impertinencia de la información allegada para análisis._x000a_Coyunturas en los procesos de la Entidad que no permitan atender las actividades programadas. _x000a_Fallas en el funcionamiento de los sistemas de información._x000a_Pérdida de información (física/electrónica) durante la ejecución de la actividad."/>
    <m/>
    <s v="Auditoría interna: Aseguramiento y consulta"/>
    <s v="Extemporaneidad en la entrega de informes de resultados (actividades de auditoria y seguimiento a la gestión institucional)._x000a_No contar con elementos de evaluación sobre el estado de los procesos y dependencias de la entidad._x000a_Afectaciones en la operación y gestión de los procesos de la Agencia._x000a_Impertinencia de los resultados comunicados a las partes interesadas._x000a_Deterioro de la imagen institucional._x000a_Pérdida de credibilidad y confianza de las partes interesadas y organismos de control."/>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3"/>
    <s v="Incumplimiento en la ejecución del cronograma de monitoreo de los planes de mejoramiento"/>
    <s v="Posibilidad de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Insuficiencia del recurso humano asignado a la oficina._x000a__x000a_No disponer del recurso humano idóneo para llevar a cabo la evaluación de los planes de mejoramiento._x000a__x000a_Inoportunidad e impertinencia de la información suministrada por las dependencias evaluadas._x000a__x000a_Coyunturas en los procesos de la entidad que no permitan realizar seguimiento a los planes de mejoramiento establecidos. _x000a_"/>
    <m/>
    <s v="Consolidación y seguimiento a planes de mejoramiento "/>
    <s v="Incumplimiento en la ejecución oportuna de los planes de mejoramiento, por parte de las dependencias responsables._x000a_Incumplimiento del plan anual de auditorías aprobado y del indicador de gestión asociado._x000a_Afectaciones en la operación y gestión de los procesos de la Agencia._x000a_Incumplimiento en las metas de la Entidad._x000a_Sanciones para la entidad y/o servidores públicos._x000a_Deterioro de la imagen institucional._x000a_"/>
    <x v="3"/>
  </r>
  <r>
    <x v="14"/>
    <s v="Analizar la información proveniente de la retroalimentación del desempeño de procesos, planes, programas y proyectos, para la toma de decisiones y formulación de nuevas acciones orientadas a elevar el nivel de cumplimiento, transparencia y mejora institucional."/>
    <s v="Desde el reporte y análisis de información y datos, la determinación de las causas probables de los incumplimientos y tendencias negativas hasta la formulación de acciones correctivas, preventivas y de mejora.  _x000a_"/>
    <s v="1. Oficina de Control Interno._x000a_2. Oficina de Planeación._x000a_3. Oficina del Inspector de Gestión de Tierras._x000a_4. Secretaría General_x000a_"/>
    <n v="74"/>
    <s v="Incumplimiento en la ejecución de los planes y proyectos Institucionales."/>
    <s v="Posibilidad de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Desconocimiento de las necesidades de los grupos de interés_x000a__x000a_Inexistencia del plan de acción para el desarrollo de herramientas y/o instrumentos_x000a__x000a_Recursos físicos, humanos, técnicos, tecnológicos o financieros insuficientes para el desarrollo del portafolio de productos y/o servicios _x000a__x000a_Inadecuada articulación entre procesos misionales_x000a__x000a_No se tiene  en cuenta la interoperación con otras entidades y los tiempos para la ejecución de actividades y cumplimiento de los tiempos de entrega de los productos"/>
    <m/>
    <s v="Seguimiento y evaluación del desempeño de procesos, planes, programas y proyectos"/>
    <s v="Diseño inoportuno de herramientas, instrumentos o modelos de operación para la gestión_x000a_Retrasos en la entrega de productos y o servicios_x000a_Incumplimiento del cronograma de ejecución de acuerdo a la programación de metas _x000a_Incumplimiento de acuerdos a nivel de servicios_x000a_Falencia de atención a los grupos de interés "/>
    <x v="0"/>
  </r>
  <r>
    <x v="15"/>
    <m/>
    <m/>
    <m/>
    <n v="75"/>
    <m/>
    <m/>
    <m/>
    <m/>
    <m/>
    <m/>
    <m/>
    <x v="8"/>
  </r>
  <r>
    <x v="15"/>
    <m/>
    <m/>
    <m/>
    <n v="76"/>
    <m/>
    <m/>
    <m/>
    <m/>
    <m/>
    <m/>
    <m/>
    <x v="8"/>
  </r>
  <r>
    <x v="15"/>
    <m/>
    <m/>
    <m/>
    <n v="77"/>
    <m/>
    <m/>
    <m/>
    <m/>
    <m/>
    <m/>
    <m/>
    <x v="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x v="0"/>
    <x v="0"/>
    <x v="0"/>
    <n v="1"/>
  </r>
  <r>
    <x v="0"/>
    <x v="0"/>
    <x v="1"/>
    <x v="0"/>
    <x v="1"/>
    <n v="1"/>
  </r>
  <r>
    <x v="0"/>
    <x v="0"/>
    <x v="1"/>
    <x v="0"/>
    <x v="2"/>
    <n v="1"/>
  </r>
  <r>
    <x v="0"/>
    <x v="0"/>
    <x v="1"/>
    <x v="0"/>
    <x v="3"/>
    <n v="1"/>
  </r>
  <r>
    <x v="0"/>
    <x v="0"/>
    <x v="1"/>
    <x v="0"/>
    <x v="4"/>
    <n v="1"/>
  </r>
  <r>
    <x v="0"/>
    <x v="0"/>
    <x v="1"/>
    <x v="0"/>
    <x v="5"/>
    <n v="1"/>
  </r>
  <r>
    <x v="0"/>
    <x v="0"/>
    <x v="1"/>
    <x v="0"/>
    <x v="6"/>
    <n v="1"/>
  </r>
  <r>
    <x v="0"/>
    <x v="0"/>
    <x v="1"/>
    <x v="0"/>
    <x v="7"/>
    <n v="1"/>
  </r>
  <r>
    <x v="0"/>
    <x v="0"/>
    <x v="1"/>
    <x v="1"/>
    <x v="8"/>
    <n v="1"/>
  </r>
  <r>
    <x v="0"/>
    <x v="0"/>
    <x v="1"/>
    <x v="1"/>
    <x v="9"/>
    <n v="1"/>
  </r>
  <r>
    <x v="0"/>
    <x v="1"/>
    <x v="0"/>
    <x v="0"/>
    <x v="10"/>
    <n v="1"/>
  </r>
  <r>
    <x v="0"/>
    <x v="1"/>
    <x v="1"/>
    <x v="1"/>
    <x v="11"/>
    <n v="1"/>
  </r>
  <r>
    <x v="1"/>
    <x v="2"/>
    <x v="2"/>
    <x v="0"/>
    <x v="12"/>
    <n v="1"/>
  </r>
  <r>
    <x v="1"/>
    <x v="2"/>
    <x v="2"/>
    <x v="0"/>
    <x v="13"/>
    <n v="1"/>
  </r>
  <r>
    <x v="1"/>
    <x v="2"/>
    <x v="1"/>
    <x v="0"/>
    <x v="14"/>
    <n v="1"/>
  </r>
  <r>
    <x v="1"/>
    <x v="2"/>
    <x v="1"/>
    <x v="0"/>
    <x v="15"/>
    <n v="1"/>
  </r>
  <r>
    <x v="1"/>
    <x v="2"/>
    <x v="1"/>
    <x v="0"/>
    <x v="16"/>
    <n v="1"/>
  </r>
  <r>
    <x v="1"/>
    <x v="2"/>
    <x v="1"/>
    <x v="0"/>
    <x v="17"/>
    <n v="1"/>
  </r>
  <r>
    <x v="1"/>
    <x v="2"/>
    <x v="1"/>
    <x v="0"/>
    <x v="18"/>
    <n v="1"/>
  </r>
  <r>
    <x v="1"/>
    <x v="2"/>
    <x v="1"/>
    <x v="0"/>
    <x v="19"/>
    <n v="1"/>
  </r>
  <r>
    <x v="1"/>
    <x v="2"/>
    <x v="1"/>
    <x v="1"/>
    <x v="20"/>
    <n v="1"/>
  </r>
  <r>
    <x v="1"/>
    <x v="2"/>
    <x v="1"/>
    <x v="1"/>
    <x v="21"/>
    <n v="1"/>
  </r>
  <r>
    <x v="1"/>
    <x v="3"/>
    <x v="2"/>
    <x v="0"/>
    <x v="22"/>
    <n v="1"/>
  </r>
  <r>
    <x v="1"/>
    <x v="3"/>
    <x v="2"/>
    <x v="2"/>
    <x v="23"/>
    <n v="1"/>
  </r>
  <r>
    <x v="1"/>
    <x v="4"/>
    <x v="2"/>
    <x v="0"/>
    <x v="24"/>
    <n v="1"/>
  </r>
  <r>
    <x v="1"/>
    <x v="4"/>
    <x v="2"/>
    <x v="0"/>
    <x v="25"/>
    <n v="1"/>
  </r>
  <r>
    <x v="1"/>
    <x v="4"/>
    <x v="1"/>
    <x v="1"/>
    <x v="26"/>
    <n v="1"/>
  </r>
  <r>
    <x v="2"/>
    <x v="5"/>
    <x v="3"/>
    <x v="1"/>
    <x v="27"/>
    <n v="1"/>
  </r>
  <r>
    <x v="2"/>
    <x v="5"/>
    <x v="3"/>
    <x v="1"/>
    <x v="28"/>
    <n v="1"/>
  </r>
  <r>
    <x v="2"/>
    <x v="5"/>
    <x v="3"/>
    <x v="1"/>
    <x v="29"/>
    <n v="1"/>
  </r>
  <r>
    <x v="2"/>
    <x v="5"/>
    <x v="1"/>
    <x v="1"/>
    <x v="30"/>
    <n v="1"/>
  </r>
  <r>
    <x v="2"/>
    <x v="6"/>
    <x v="0"/>
    <x v="0"/>
    <x v="31"/>
    <n v="1"/>
  </r>
  <r>
    <x v="2"/>
    <x v="6"/>
    <x v="4"/>
    <x v="0"/>
    <x v="32"/>
    <n v="1"/>
  </r>
  <r>
    <x v="2"/>
    <x v="6"/>
    <x v="4"/>
    <x v="0"/>
    <x v="33"/>
    <n v="1"/>
  </r>
  <r>
    <x v="2"/>
    <x v="6"/>
    <x v="4"/>
    <x v="0"/>
    <x v="34"/>
    <n v="1"/>
  </r>
  <r>
    <x v="2"/>
    <x v="6"/>
    <x v="4"/>
    <x v="0"/>
    <x v="35"/>
    <n v="1"/>
  </r>
  <r>
    <x v="0"/>
    <x v="7"/>
    <x v="2"/>
    <x v="0"/>
    <x v="36"/>
    <n v="1"/>
  </r>
  <r>
    <x v="0"/>
    <x v="7"/>
    <x v="1"/>
    <x v="0"/>
    <x v="37"/>
    <n v="1"/>
  </r>
  <r>
    <x v="0"/>
    <x v="7"/>
    <x v="1"/>
    <x v="1"/>
    <x v="38"/>
    <n v="1"/>
  </r>
  <r>
    <x v="0"/>
    <x v="7"/>
    <x v="5"/>
    <x v="0"/>
    <x v="39"/>
    <n v="1"/>
  </r>
  <r>
    <x v="0"/>
    <x v="7"/>
    <x v="6"/>
    <x v="0"/>
    <x v="40"/>
    <n v="1"/>
  </r>
  <r>
    <x v="0"/>
    <x v="8"/>
    <x v="2"/>
    <x v="1"/>
    <x v="41"/>
    <n v="1"/>
  </r>
  <r>
    <x v="0"/>
    <x v="8"/>
    <x v="1"/>
    <x v="0"/>
    <x v="42"/>
    <n v="1"/>
  </r>
  <r>
    <x v="1"/>
    <x v="9"/>
    <x v="2"/>
    <x v="0"/>
    <x v="43"/>
    <n v="1"/>
  </r>
  <r>
    <x v="1"/>
    <x v="9"/>
    <x v="2"/>
    <x v="0"/>
    <x v="44"/>
    <n v="1"/>
  </r>
  <r>
    <x v="1"/>
    <x v="9"/>
    <x v="0"/>
    <x v="0"/>
    <x v="45"/>
    <n v="1"/>
  </r>
  <r>
    <x v="1"/>
    <x v="9"/>
    <x v="1"/>
    <x v="0"/>
    <x v="46"/>
    <n v="1"/>
  </r>
  <r>
    <x v="1"/>
    <x v="9"/>
    <x v="1"/>
    <x v="0"/>
    <x v="47"/>
    <n v="1"/>
  </r>
  <r>
    <x v="1"/>
    <x v="10"/>
    <x v="7"/>
    <x v="0"/>
    <x v="48"/>
    <n v="1"/>
  </r>
  <r>
    <x v="1"/>
    <x v="10"/>
    <x v="7"/>
    <x v="0"/>
    <x v="49"/>
    <n v="1"/>
  </r>
  <r>
    <x v="1"/>
    <x v="10"/>
    <x v="7"/>
    <x v="0"/>
    <x v="50"/>
    <n v="1"/>
  </r>
  <r>
    <x v="1"/>
    <x v="10"/>
    <x v="7"/>
    <x v="0"/>
    <x v="51"/>
    <n v="1"/>
  </r>
  <r>
    <x v="1"/>
    <x v="10"/>
    <x v="7"/>
    <x v="0"/>
    <x v="52"/>
    <n v="1"/>
  </r>
  <r>
    <x v="1"/>
    <x v="10"/>
    <x v="7"/>
    <x v="0"/>
    <x v="53"/>
    <n v="1"/>
  </r>
  <r>
    <x v="1"/>
    <x v="10"/>
    <x v="1"/>
    <x v="0"/>
    <x v="54"/>
    <n v="1"/>
  </r>
  <r>
    <x v="1"/>
    <x v="10"/>
    <x v="1"/>
    <x v="0"/>
    <x v="55"/>
    <n v="1"/>
  </r>
  <r>
    <x v="2"/>
    <x v="11"/>
    <x v="0"/>
    <x v="0"/>
    <x v="56"/>
    <n v="1"/>
  </r>
  <r>
    <x v="2"/>
    <x v="11"/>
    <x v="0"/>
    <x v="0"/>
    <x v="57"/>
    <n v="1"/>
  </r>
  <r>
    <x v="2"/>
    <x v="11"/>
    <x v="0"/>
    <x v="0"/>
    <x v="58"/>
    <n v="1"/>
  </r>
  <r>
    <x v="2"/>
    <x v="11"/>
    <x v="0"/>
    <x v="0"/>
    <x v="59"/>
    <n v="1"/>
  </r>
  <r>
    <x v="2"/>
    <x v="11"/>
    <x v="4"/>
    <x v="0"/>
    <x v="60"/>
    <n v="1"/>
  </r>
  <r>
    <x v="0"/>
    <x v="12"/>
    <x v="1"/>
    <x v="3"/>
    <x v="61"/>
    <n v="1"/>
  </r>
  <r>
    <x v="0"/>
    <x v="12"/>
    <x v="1"/>
    <x v="0"/>
    <x v="62"/>
    <n v="1"/>
  </r>
  <r>
    <x v="0"/>
    <x v="12"/>
    <x v="1"/>
    <x v="0"/>
    <x v="63"/>
    <n v="1"/>
  </r>
  <r>
    <x v="0"/>
    <x v="12"/>
    <x v="1"/>
    <x v="0"/>
    <x v="64"/>
    <n v="1"/>
  </r>
  <r>
    <x v="3"/>
    <x v="13"/>
    <x v="0"/>
    <x v="1"/>
    <x v="65"/>
    <n v="1"/>
  </r>
  <r>
    <x v="3"/>
    <x v="13"/>
    <x v="1"/>
    <x v="0"/>
    <x v="66"/>
    <n v="1"/>
  </r>
  <r>
    <x v="3"/>
    <x v="13"/>
    <x v="1"/>
    <x v="0"/>
    <x v="67"/>
    <n v="1"/>
  </r>
  <r>
    <x v="3"/>
    <x v="13"/>
    <x v="1"/>
    <x v="1"/>
    <x v="68"/>
    <n v="1"/>
  </r>
  <r>
    <x v="3"/>
    <x v="13"/>
    <x v="5"/>
    <x v="1"/>
    <x v="69"/>
    <n v="1"/>
  </r>
  <r>
    <x v="0"/>
    <x v="14"/>
    <x v="2"/>
    <x v="1"/>
    <x v="70"/>
    <n v="1"/>
  </r>
  <r>
    <x v="0"/>
    <x v="14"/>
    <x v="1"/>
    <x v="0"/>
    <x v="71"/>
    <n v="1"/>
  </r>
  <r>
    <x v="0"/>
    <x v="14"/>
    <x v="1"/>
    <x v="0"/>
    <x v="72"/>
    <n v="1"/>
  </r>
  <r>
    <x v="0"/>
    <x v="14"/>
    <x v="1"/>
    <x v="0"/>
    <x v="73"/>
    <n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x v="0"/>
    <s v="Desde la comprensión del contexto interno y externo, hasta la formulación de Planes, programas y proyectos relacionados con el cumplimiento de las funciones de la entidad"/>
    <s v="OFICINA DE PLANEACIÓN"/>
    <x v="0"/>
    <x v="0"/>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d v="2022-05-20T00:00:00"/>
    <x v="0"/>
    <x v="0"/>
    <n v="1"/>
    <s v="Muy Baja"/>
    <n v="0.2"/>
    <s v="Desde los 500 SMLMV"/>
    <s v="Catastrófico"/>
    <n v="1"/>
    <s v="Extremo"/>
    <s v="Reducir"/>
    <s v="C 1.1"/>
    <s v="CONSEJO DIRECTIVO DE LA AGENCIA NACIONAL DE TIERRAS"/>
    <s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
    <x v="0"/>
    <s v="Probabilidad"/>
    <s v="Manual"/>
    <s v="40%"/>
    <s v="Documentado"/>
    <s v="Continua"/>
    <s v="Con registro"/>
    <n v="0.12"/>
    <s v="Muy Baja"/>
    <n v="1"/>
    <s v="Catastrófico"/>
    <s v="Extremo"/>
    <s v="Reducir"/>
    <s v="P 1.1"/>
    <s v="Prestar acompañamiento y apoyo a los Directores, Subdirectores, Secretaría General y Jefes de Oficina por medio de los enlaces asignados para la elaboración de Planes de Acción anual"/>
    <s v="OFICINA DE PLANEACIÓN"/>
    <s v="Actas de sesiones realizadas con las dependencias"/>
    <n v="12"/>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0"/>
    <x v="0"/>
    <s v="Afectación Económica o presupuestal"/>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d v="2022-05-20T00:00:00"/>
    <x v="0"/>
    <x v="0"/>
    <m/>
    <s v=""/>
    <s v=""/>
    <m/>
    <s v=""/>
    <s v=""/>
    <s v=""/>
    <e v="#N/A"/>
    <s v="C 1.2"/>
    <s v="OFICINA DE PLANEACIÓN"/>
    <s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
    <x v="1"/>
    <s v="Impacto"/>
    <s v="Manual"/>
    <s v="25%"/>
    <s v="Documentado"/>
    <s v="Continua"/>
    <s v="Con registro"/>
    <n v="0"/>
    <s v=""/>
    <n v="0"/>
    <s v=""/>
    <s v=""/>
    <e v="#N/A"/>
    <s v="P 1.2"/>
    <n v="0"/>
    <s v=""/>
    <n v="0"/>
    <n v="0"/>
    <n v="0"/>
    <m/>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x v="1"/>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x v="1"/>
    <x v="0"/>
    <n v="1"/>
    <s v="Muy Baja"/>
    <n v="0.2"/>
    <s v="Desde los 500 SMLMV"/>
    <s v="Catastrófico"/>
    <n v="1"/>
    <s v="Extremo"/>
    <s v="Reducir"/>
    <s v="C 2.1"/>
    <s v="OFICINA DE PLANEACIÓN"/>
    <s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
    <x v="0"/>
    <s v="Probabilidad"/>
    <s v="Manual"/>
    <s v="40%"/>
    <s v="Documentado"/>
    <s v="Continua"/>
    <s v="Con registro"/>
    <n v="0.12"/>
    <s v="Muy Baja"/>
    <n v="1"/>
    <s v="Catastrófico"/>
    <s v="Extremo"/>
    <s v="Reducir"/>
    <s v="P 2.1"/>
    <s v="Realizar acompañamiento y control técnico a la formulación y actualización de los proyectos de inversión"/>
    <s v="OFICINA DE PLANEACIÓN"/>
    <s v="Fichas EBI registradas y actualizadas"/>
    <n v="28"/>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x v="1"/>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x v="1"/>
    <x v="0"/>
    <n v="1"/>
    <s v="Muy Baja"/>
    <n v="0.2"/>
    <s v="Desde los 500 SMLMV"/>
    <s v="Catastrófico"/>
    <n v="1"/>
    <s v="Extremo"/>
    <s v="Reducir"/>
    <s v="C 2.2"/>
    <s v="OFICINA DE PLANEACIÓN"/>
    <s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
    <x v="0"/>
    <s v="Probabilidad"/>
    <s v="Manual"/>
    <s v="40%"/>
    <s v="Documentado"/>
    <s v="Continua"/>
    <s v="Sin registro"/>
    <n v="7.1999999999999995E-2"/>
    <s v="Muy Baja"/>
    <n v="1"/>
    <s v="Catastrófico"/>
    <s v="Extremo"/>
    <s v="Reducir"/>
    <s v="P 2.2"/>
    <s v="Desarrollar capacitaciones sobre formulación y evaluación de proyectos dirigidas a funcionarios y colaboradores de las dependencias"/>
    <s v="OFICINA DE PLANEACIÓN"/>
    <s v="Listados de asistencia de capacitaciones"/>
    <n v="2"/>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1"/>
    <x v="1"/>
    <s v="Afectación Económica o presupuestal"/>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d v="2022-05-20T00:00:00"/>
    <x v="1"/>
    <x v="0"/>
    <m/>
    <s v=""/>
    <s v=""/>
    <m/>
    <s v=""/>
    <s v=""/>
    <s v=""/>
    <e v="#N/A"/>
    <s v="C 2.3"/>
    <s v="OFICINA DE PLANEACIÓN"/>
    <s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
    <x v="1"/>
    <s v="Impacto"/>
    <s v="Manual"/>
    <s v="25%"/>
    <s v="Documentado"/>
    <s v="Continua"/>
    <s v="Con registro"/>
    <n v="0"/>
    <s v=""/>
    <n v="0"/>
    <s v=""/>
    <s v=""/>
    <e v="#N/A"/>
    <s v="P 2.3"/>
    <n v="0"/>
    <s v=""/>
    <n v="0"/>
    <n v="0"/>
    <n v="0"/>
    <m/>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2"/>
    <x v="2"/>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d v="2022-05-20T00:00:00"/>
    <x v="1"/>
    <x v="0"/>
    <n v="1"/>
    <s v="Muy Baja"/>
    <n v="0.2"/>
    <s v="     El riesgo afecta la imagen de la entidad con algunos usuarios de relevancia frente al logro de los objetivos"/>
    <s v="Moderado"/>
    <n v="0.6"/>
    <s v="Moderado"/>
    <s v="Reducir"/>
    <s v="C 3.1"/>
    <s v="OFICINA DE PLANEACIÓN"/>
    <s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
    <x v="0"/>
    <s v="Probabilidad"/>
    <s v="Manual"/>
    <s v="40%"/>
    <s v="Documentado"/>
    <s v="Continua"/>
    <s v="Sin registro"/>
    <n v="0.12"/>
    <s v="Muy Baja"/>
    <n v="0.6"/>
    <s v="Moderado"/>
    <s v="Moderado"/>
    <s v="Reducir"/>
    <s v="P 3.1"/>
    <s v="Realizar mesa de trabajo para el acompañamiento y apoyo en la construcción del Plan de Acción institucional "/>
    <s v="OFICINA DE PLANEACIÓN"/>
    <s v="Actas de sesión de la mesa de trabajo"/>
    <n v="1"/>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2"/>
    <x v="2"/>
    <s v="Pérdida Reputacional"/>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d v="2022-05-20T00:00:00"/>
    <x v="1"/>
    <x v="0"/>
    <m/>
    <s v=""/>
    <s v=""/>
    <m/>
    <s v=""/>
    <s v=""/>
    <s v=""/>
    <e v="#N/A"/>
    <s v="C 3.2"/>
    <s v="OFICINA DE PLANEACIÓN"/>
    <s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
    <x v="1"/>
    <s v="Impacto"/>
    <s v="Manual"/>
    <s v="25%"/>
    <s v="Documentado"/>
    <s v="Continua"/>
    <s v="Con registro"/>
    <n v="0"/>
    <s v=""/>
    <n v="0"/>
    <s v=""/>
    <s v=""/>
    <e v="#N/A"/>
    <s v="P 3.2"/>
    <n v="0"/>
    <s v=""/>
    <n v="0"/>
    <n v="0"/>
    <n v="0"/>
    <m/>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3"/>
    <x v="3"/>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d v="2022-05-20T00:00:00"/>
    <x v="1"/>
    <x v="0"/>
    <n v="365"/>
    <s v="Media"/>
    <n v="0.6"/>
    <s v="     El riesgo afecta la imagen de la entidad con algunos usuarios de relevancia frente al logro de los objetivos"/>
    <s v="Moderado"/>
    <n v="0.6"/>
    <s v="Moderado"/>
    <s v="Reducir"/>
    <s v="C 4.1"/>
    <s v="OFICINA DE PLANEACIÓN"/>
    <s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
    <x v="2"/>
    <s v="Impacto"/>
    <s v="Manual"/>
    <s v="30%"/>
    <s v="Documentado"/>
    <s v="Continua"/>
    <s v="Con registro"/>
    <n v="0.6"/>
    <s v="Media"/>
    <n v="0.42"/>
    <s v="Moderado"/>
    <s v="Moderado"/>
    <s v="Reducir"/>
    <s v="P 4.1"/>
    <s v="Aprobación del esquema de Seguimiento a la implementación para los indicadores estratégicos"/>
    <s v="OFICINA DE PLANEACIÓN"/>
    <s v="Esquema de seguimiento aprobado para indicadores estratégicos"/>
    <n v="1"/>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3"/>
    <x v="3"/>
    <s v="Pérdida Reputacional"/>
    <s v="Posibilidad de pérdida reputacional en la imagen institucional debido al desconocimiento de las dependencias en la metodología, roles, responsabilidades y los criterios explícitos para reporte de indicadores, y además tener los Sistemas de información no unificados"/>
    <d v="2022-05-20T00:00:00"/>
    <x v="1"/>
    <x v="0"/>
    <m/>
    <s v=""/>
    <s v=""/>
    <m/>
    <s v=""/>
    <s v=""/>
    <s v=""/>
    <e v="#N/A"/>
    <s v="C 4.2"/>
    <s v="OFICINA DE PLANEACIÓN"/>
    <s v="La Oficina de Planeación realiza acompañamiento a la(s) dependencia(s) para generar la información veraz a través de la ficha técnica del indicador donde se actualiza la información que presenta observaciones y que debe ser reportada a la Dirección General"/>
    <x v="1"/>
    <s v="Impacto"/>
    <s v="Manual"/>
    <s v="25%"/>
    <s v="Documentado"/>
    <s v="Continua"/>
    <s v="Sin registro"/>
    <n v="0"/>
    <s v=""/>
    <n v="0"/>
    <s v=""/>
    <s v=""/>
    <e v="#N/A"/>
    <s v="P 4.2"/>
    <n v="0"/>
    <s v=""/>
    <n v="0"/>
    <n v="0"/>
    <n v="0"/>
    <m/>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4"/>
    <x v="4"/>
    <s v="Pérdida Reputacional"/>
    <s v="Posibilidad de pérdida reputacional en la imagen institucional por la inadecuada identificación y control de riesgos que afectan los procesos de la entidad"/>
    <d v="2022-05-20T00:00:00"/>
    <x v="1"/>
    <x v="0"/>
    <n v="365"/>
    <s v="Media"/>
    <n v="0.6"/>
    <n v="0"/>
    <s v=""/>
    <s v=""/>
    <s v=""/>
    <e v="#N/A"/>
    <s v="C 5.1"/>
    <s v="OFICINA DE PLANEACIÓN"/>
    <s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
    <x v="2"/>
    <s v="Impacto"/>
    <s v="Manual"/>
    <s v="30%"/>
    <s v="Documentado"/>
    <s v="Continua"/>
    <s v="Con registro"/>
    <n v="0.6"/>
    <s v="Media"/>
    <n v="0.42"/>
    <s v="Moderado"/>
    <s v="Moderado"/>
    <s v="Reducir"/>
    <s v="P 5.1"/>
    <s v="Capacitar a la entidad en el procedimiento de Administración de Riesgos de Gestión DEST-P-001"/>
    <s v="OFICINA DE PLANEACIÓN"/>
    <s v="Listado de asistencia a capacitación"/>
    <n v="1"/>
    <n v="0"/>
    <n v="0"/>
    <s v="En curso"/>
    <n v="0"/>
    <n v="0"/>
    <n v="0"/>
    <n v="0"/>
    <n v="0"/>
    <e v="#DIV/0!"/>
    <e v="#DIV/0!"/>
    <n v="0"/>
    <n v="0"/>
    <n v="0"/>
    <n v="0"/>
    <e v="#DIV/0!"/>
    <n v="1"/>
  </r>
  <r>
    <x v="0"/>
    <x v="0"/>
    <s v="Desde la comprensión del contexto interno y externo, hasta la formulación de Planes, programas y proyectos relacionados con el cumplimiento de las funciones de la entidad"/>
    <s v="OFICINA DE PLANEACIÓN"/>
    <x v="4"/>
    <x v="4"/>
    <s v="Pérdida Reputacional"/>
    <s v="Posibilidad de pérdida reputacional en la imagen institucional por la inadecuada identificación y control de riesgos que afectan los procesos de la entidad"/>
    <d v="2022-05-20T00:00:00"/>
    <x v="1"/>
    <x v="0"/>
    <m/>
    <s v=""/>
    <s v=""/>
    <m/>
    <s v=""/>
    <s v=""/>
    <s v=""/>
    <e v="#N/A"/>
    <s v="C 5.2"/>
    <s v="OFICINA DE PLANEACIÓN"/>
    <s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
    <x v="1"/>
    <s v="Impacto"/>
    <s v="Manual"/>
    <s v="25%"/>
    <s v="Documentado"/>
    <s v="Continua"/>
    <s v="Con registro"/>
    <n v="0"/>
    <s v=""/>
    <n v="0"/>
    <s v=""/>
    <s v=""/>
    <e v="#N/A"/>
    <s v="P 5.2"/>
    <s v="Realizar seguimiento a la gestión del Plan de Acción (acciones preventivas) del Mapa de Riesgos de Gestión DEST-F-001"/>
    <s v="OFICINA DE PLANEACIÓN"/>
    <s v="Informe de seguimiento al Mapa de Riesgos de Gestión DEST-F-001"/>
    <n v="4"/>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x v="5"/>
    <s v="Pérdida Reputacional"/>
    <s v="Posibilidad de pérdida reputacional en la credibilidad y mala imagen institucional por deficiencia en la información interna y externa de la entidad"/>
    <d v="2022-05-20T00:00:00"/>
    <x v="2"/>
    <x v="1"/>
    <n v="8760"/>
    <s v="Muy Alta"/>
    <n v="1"/>
    <s v="     El riesgo afecta la imagen de la entidad a nivel nacional, con efecto publicitarios sostenible a nivel país"/>
    <s v="Catastrófico"/>
    <n v="1"/>
    <s v="Extremo"/>
    <s v="Reducir"/>
    <s v="C 6.1"/>
    <s v="EQUIPO DE COMUNICACIONES"/>
    <s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
    <x v="0"/>
    <s v="Probabilidad"/>
    <s v="Manual"/>
    <s v="40%"/>
    <s v="Sin documentar"/>
    <s v="Aleatoria"/>
    <s v="Con registro"/>
    <n v="0.6"/>
    <s v="Media"/>
    <n v="1"/>
    <s v="Catastrófico"/>
    <s v="Extremo"/>
    <s v="Reducir"/>
    <s v="P 6.1"/>
    <s v="Validación de mensajes y boletines de prensa"/>
    <s v="DIRECCIÓN GENERAL - EQUIPO DE COMUNICACIONES"/>
    <s v="Solicitud de comunicación de mensajes o boletines generados por las dependencias de la ANT"/>
    <n v="48"/>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x v="5"/>
    <s v="Pérdida Reputacional"/>
    <s v="Posibilidad de pérdida reputacional en la credibilidad y mala imagen institucional por deficiencia en la información interna y externa de la entidad"/>
    <d v="2022-05-20T00:00:00"/>
    <x v="2"/>
    <x v="1"/>
    <m/>
    <s v=""/>
    <s v=""/>
    <m/>
    <s v=""/>
    <s v=""/>
    <s v=""/>
    <e v="#N/A"/>
    <s v="C 6.2"/>
    <s v="EQUIPO DE COMUNICACIONES"/>
    <s v="Equipo de comunicaciones emite nuevo mensaje a través de los diferentes medios de comunicación con aclaraciones por parte del Director General o jefe de oficina correspondiente"/>
    <x v="1"/>
    <s v="Impacto"/>
    <s v="Manual"/>
    <s v="25%"/>
    <s v="Sin documentar"/>
    <s v="Continua"/>
    <s v="Con registro"/>
    <n v="0"/>
    <s v=""/>
    <n v="0"/>
    <s v=""/>
    <s v=""/>
    <e v="#N/A"/>
    <s v="P 6.2"/>
    <s v="Socialización de la Política de Comunicación Interna y Externa con el fin dar lineamientos específicos a los canales de comunicación autorizados por la Entidad"/>
    <s v="DIRECCIÓN GENERAL - EQUIPO DE COMUNICACIONES"/>
    <s v="Socialización de la política de comunicaciones"/>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5"/>
    <x v="5"/>
    <s v="Pérdida Reputacional"/>
    <s v="Posibilidad de pérdida reputacional en la credibilidad y mala imagen institucional por deficiencia en la información interna y externa de la entidad"/>
    <d v="2022-05-20T00:00:00"/>
    <x v="2"/>
    <x v="1"/>
    <n v="8760"/>
    <s v="Muy Alta"/>
    <n v="1"/>
    <s v="     El riesgo afecta la imagen de la entidad a nivel nacional, con efecto publicitarios sostenible a nivel país"/>
    <s v="Catastrófico"/>
    <n v="1"/>
    <s v="Extremo"/>
    <s v="Reducir"/>
    <s v="C 6.3"/>
    <m/>
    <m/>
    <x v="3"/>
    <s v=""/>
    <m/>
    <s v=""/>
    <m/>
    <m/>
    <m/>
    <s v=""/>
    <s v=""/>
    <s v=""/>
    <s v=""/>
    <s v=""/>
    <e v="#N/A"/>
    <s v="P 6.3"/>
    <s v="Socialización de la estrategia de comunicaciones donde se encuentra contenida la información de los voceros autorizados por la Entidad"/>
    <s v="DIRECCIÓN GENERAL - EQUIPO DE COMUNICACIONES"/>
    <s v="Socialización de la estrategia de comunicaciones"/>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6"/>
    <x v="6"/>
    <s v="Pérdida Reputacional"/>
    <s v="Posibilidad de pérdida reputacional en la imagen institucional por el manejo inadecuado de la imagen institucional (símbolos, nombre, colores, manual de imagen, entre otros)"/>
    <d v="2022-05-20T00:00:00"/>
    <x v="2"/>
    <x v="1"/>
    <n v="8760"/>
    <s v="Muy Alta"/>
    <n v="1"/>
    <s v="     El riesgo afecta la imagen de la entidad con algunos usuarios de relevancia frente al logro de los objetivos"/>
    <s v="Moderado"/>
    <n v="0.6"/>
    <s v="Alto"/>
    <s v="Reducir"/>
    <s v="C 7.1"/>
    <s v="EQUIPO DE COMUNICACIONES"/>
    <s v="Equipo de comunicaciones verifica el uso de la imagen institucional a través de los instrumentos que se generan para el utilizarse en los diferentes medios, eventos e implementos que requiera la ANT"/>
    <x v="0"/>
    <s v="Probabilidad"/>
    <s v="Manual"/>
    <s v="40%"/>
    <s v="Documentado"/>
    <s v="Continua"/>
    <s v="Con registro"/>
    <n v="0.6"/>
    <s v="Media"/>
    <n v="0.6"/>
    <s v="Moderado"/>
    <s v="Moderado"/>
    <s v="Reducir"/>
    <s v="P 7.1"/>
    <s v="Revisión del manual de imagen de la Entidad"/>
    <s v="DIRECCIÓN GENERAL - EQUIPO DE COMUNICACIONES"/>
    <s v="Manual de imagen revisado"/>
    <n v="1"/>
    <n v="0"/>
    <n v="0"/>
    <s v="En curso"/>
    <n v="0"/>
    <n v="0"/>
    <n v="0"/>
    <n v="0"/>
    <n v="0"/>
    <e v="#DIV/0!"/>
    <e v="#DIV/0!"/>
    <n v="0"/>
    <n v="0"/>
    <n v="0"/>
    <n v="0"/>
    <e v="#DIV/0!"/>
    <n v="1"/>
  </r>
  <r>
    <x v="1"/>
    <x v="1"/>
    <s v="Desde la formulación de lineamientos de comunicación interna y externa, hasta la articulación con los grupos de interés y organismos de control"/>
    <s v="DIRECCIÓN GENERAL (EQUIPO DE COMUNICACIONES)"/>
    <x v="6"/>
    <x v="6"/>
    <s v="Pérdida Reputacional"/>
    <s v="Posibilidad de pérdida reputacional en la imagen institucional por el manejo inadecuado de la imagen institucional (símbolos, nombre, colores, manual de imagen, entre otros)"/>
    <d v="2022-05-20T00:00:00"/>
    <x v="2"/>
    <x v="1"/>
    <m/>
    <s v=""/>
    <s v=""/>
    <m/>
    <s v=""/>
    <s v=""/>
    <s v=""/>
    <e v="#N/A"/>
    <s v="C 7.2"/>
    <s v="EQUIPO DE COMUNICACIONES"/>
    <s v="Equipo de comunicaciones rediseñar a través de la actualización de los diseños en los instrumentos que se utilizan en los diferentes medios, eventos e implementos que requiera la ANT"/>
    <x v="1"/>
    <s v="Impacto"/>
    <s v="Manual"/>
    <s v="25%"/>
    <s v="Sin documentar"/>
    <s v="Continua"/>
    <s v="Con registro"/>
    <n v="0"/>
    <s v=""/>
    <n v="0"/>
    <s v=""/>
    <s v=""/>
    <e v="#N/A"/>
    <s v="P 7.2"/>
    <s v="Socialización del manual de imagen de la Entidad"/>
    <s v="DIRECCIÓN GENERAL - EQUIPO DE COMUNICACIONES"/>
    <s v="Socialización del manual de imagen mediante mailings."/>
    <n v="1"/>
    <n v="0"/>
    <n v="0"/>
    <s v="En curso"/>
    <n v="0"/>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x v="7"/>
    <s v="Pérdida Reputacional"/>
    <s v="Posibilidad de pérdida reputacional en la imagen institucional en los grupo de interés por que los canales de comunicación no son efectivos y su es limitado"/>
    <d v="2022-05-20T00:00:00"/>
    <x v="2"/>
    <x v="1"/>
    <n v="8760"/>
    <s v="Muy Alta"/>
    <n v="1"/>
    <s v="     El riesgo afecta la imagen de la entidad a nivel nacional, con efecto publicitarios sostenible a nivel país"/>
    <s v="Catastrófico"/>
    <n v="1"/>
    <s v="Extremo"/>
    <s v="Reducir"/>
    <s v="C 8.1"/>
    <s v="DIRECCIÓN GENERAL"/>
    <s v="Dirección General revisa y aprueba la estrategia de comunicaciones a través de un oficio de aprobación donde verifica el cumplimiento de los lineamientos para desarrollar la estrategia de comunicación de la entidad"/>
    <x v="0"/>
    <s v="Probabilidad"/>
    <s v="Manual"/>
    <s v="40%"/>
    <s v="Documentado"/>
    <s v="Continua"/>
    <s v="Con registro"/>
    <n v="0.6"/>
    <s v="Media"/>
    <n v="1"/>
    <s v="Catastrófico"/>
    <s v="Extremo"/>
    <s v="Reducir"/>
    <s v="P 8.1"/>
    <s v="Divulgación de Boletines (comunicados de prensa, audios y fotografías a nivel nacional y regional)"/>
    <s v="DIRECCIÓN GENERAL - EQUIPO DE COMUNICACIONES"/>
    <s v="Envío de Boletines"/>
    <n v="12"/>
    <n v="0"/>
    <n v="0"/>
    <s v="En curso"/>
    <n v="0"/>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x v="7"/>
    <s v="Pérdida Reputacional"/>
    <s v="Posibilidad de pérdida reputacional en la imagen institucional en los grupo de interés por que los canales de comunicación no son efectivos y su es limitado"/>
    <d v="2022-05-20T00:00:00"/>
    <x v="2"/>
    <x v="1"/>
    <n v="8760"/>
    <s v="Muy Alta"/>
    <n v="1"/>
    <s v="     El riesgo afecta la imagen de la entidad a nivel nacional, con efecto publicitarios sostenible a nivel país"/>
    <s v="Catastrófico"/>
    <n v="1"/>
    <s v="Extremo"/>
    <s v="Reducir"/>
    <s v="C 8.2"/>
    <s v="EQUIPO DE COMUNICACIONES"/>
    <s v="Equipo de comunicaciones realiza monitoreo de la estrategia de comunicación a través de la recolección de información que se presenta en los diferentes medios de comunicación, validando que cumpla con los lineamientos"/>
    <x v="2"/>
    <s v="Impacto"/>
    <s v="Manual"/>
    <s v="30%"/>
    <s v="Sin documentar"/>
    <s v="Aleatoria"/>
    <s v="Sin registro"/>
    <n v="0.6"/>
    <s v="Media"/>
    <n v="0.7"/>
    <s v="Mayor"/>
    <s v="Alto"/>
    <s v="Reducir"/>
    <s v="P 8.2"/>
    <s v="Envío de información relevante a todos los colaboradores de la ANT mediante &quot;El Vocero&quot;"/>
    <s v="DIRECCIÓN GENERAL - EQUIPO DE COMUNICACIONES"/>
    <s v="Envío de &quot;El Vocero&quot;"/>
    <n v="12"/>
    <n v="0"/>
    <n v="0"/>
    <s v="En curso"/>
    <n v="0"/>
    <n v="0"/>
    <n v="0"/>
    <n v="0"/>
    <n v="0"/>
    <e v="#DIV/0!"/>
    <e v="#DIV/0!"/>
    <n v="0"/>
    <n v="0"/>
    <n v="0"/>
    <n v="0"/>
    <e v="#DIV/0!"/>
    <n v="1"/>
  </r>
  <r>
    <x v="1"/>
    <x v="2"/>
    <s v="Desde la formulación de lineamientos de comunicación interna y externa, hasta la articulación con los grupos de interés y organismos de control"/>
    <s v="DIRECCIÓN GENERAL (EQUIPO DE COMUNICACIONES)"/>
    <x v="7"/>
    <x v="7"/>
    <s v="Pérdida Reputacional"/>
    <s v="Posibilidad de pérdida reputacional en la imagen institucional en los grupo de interés por que los canales de comunicación no son efectivos y su es limitado"/>
    <d v="2022-05-20T00:00:00"/>
    <x v="2"/>
    <x v="1"/>
    <m/>
    <s v=""/>
    <s v=""/>
    <m/>
    <s v=""/>
    <s v=""/>
    <s v=""/>
    <e v="#N/A"/>
    <s v="C 8.3"/>
    <s v="EQUIPO DE COMUNICACIONES"/>
    <s v="Equipo de comunicaciones reformular la estrategia de comunicación a través de la actualización del Plan de Comunicación para generar un mayor alcance a los grupos de interés a los cuales la información no les llega"/>
    <x v="1"/>
    <s v="Impacto"/>
    <s v="Manual"/>
    <s v="25%"/>
    <s v="Documentado"/>
    <s v="Continua"/>
    <s v="Con registro"/>
    <n v="0"/>
    <s v=""/>
    <n v="0"/>
    <s v=""/>
    <s v=""/>
    <e v="#N/A"/>
    <s v="P 8.3"/>
    <s v="Divulgación de contenido a través de campañas en redes sociales"/>
    <s v="DIRECCIÓN GENERAL - EQUIPO DE COMUNICACIONES"/>
    <s v="Campañas en redes sociales"/>
    <n v="12"/>
    <n v="0"/>
    <n v="0"/>
    <s v="En curso"/>
    <n v="0"/>
    <n v="0"/>
    <n v="0"/>
    <n v="0"/>
    <n v="0"/>
    <e v="#DIV/0!"/>
    <e v="#DIV/0!"/>
    <n v="0"/>
    <n v="0"/>
    <n v="0"/>
    <n v="0"/>
    <e v="#DIV/0!"/>
    <n v="1"/>
  </r>
  <r>
    <x v="1"/>
    <x v="1"/>
    <s v="Desde la formulación de lineamientos de comunicación interna y externa, hasta la articulación con los grupos de interés y organismos de control"/>
    <s v="OFICINA DEL INSPECTOR DE LA GESTIÓN DE TIERRAS"/>
    <x v="8"/>
    <x v="8"/>
    <s v="Pérdida Reputacional"/>
    <s v="Posibilidad de pérdida reputacional en la imagen institucional por el desconocimiento en el registro, gestión y tramite de denuncias"/>
    <d v="2022-05-20T00:00:00"/>
    <x v="3"/>
    <x v="1"/>
    <n v="637"/>
    <s v="Alta"/>
    <n v="0.8"/>
    <s v="     El riesgo afecta la imagen de la entidad a nivel nacional, con efecto publicitarios sostenible a nivel país"/>
    <s v="Catastrófico"/>
    <n v="1"/>
    <s v="Extremo"/>
    <s v="Reducir"/>
    <s v="C 9.1"/>
    <s v="COLABORADOR DE LA OFICINA DEL INSPECTOR DE LA GESTIÓN DE TIERRAS"/>
    <s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
    <x v="0"/>
    <s v="Probabilidad"/>
    <s v="Manual"/>
    <s v="40%"/>
    <s v="Documentado"/>
    <s v="Continua"/>
    <s v="Con registro"/>
    <n v="0.48"/>
    <s v="Media"/>
    <n v="1"/>
    <s v="Catastrófico"/>
    <s v="Extremo"/>
    <s v="Reducir"/>
    <s v="P 9.1"/>
    <s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
    <s v="PROFESIONAL DESIGNADO, OFICINA DEL INSPECTOR DE LA GESTIÓN DE TIERRAS"/>
    <s v="Reportes mensuales de gestión de denuncias en Plan de Acción de la Oficina del Inspector de la Gestión de Tierras"/>
    <n v="12"/>
    <n v="0"/>
    <n v="0"/>
    <s v="En curso"/>
    <n v="0"/>
    <n v="0"/>
    <n v="0"/>
    <n v="0"/>
    <n v="0"/>
    <e v="#DIV/0!"/>
    <e v="#DIV/0!"/>
    <n v="0"/>
    <n v="0"/>
    <n v="0"/>
    <n v="0"/>
    <e v="#DIV/0!"/>
    <n v="1"/>
  </r>
  <r>
    <x v="1"/>
    <x v="1"/>
    <s v="Desde la formulación de lineamientos de comunicación interna y externa, hasta la articulación con los grupos de interés y organismos de control"/>
    <s v="OFICINA DEL INSPECTOR DE LA GESTIÓN DE TIERRAS"/>
    <x v="8"/>
    <x v="8"/>
    <s v="Pérdida Reputacional"/>
    <s v="Posibilidad de pérdida reputacional en la imagen institucional por el desconocimiento en el registro, gestión y tramite de denuncias"/>
    <d v="2022-05-20T00:00:00"/>
    <x v="3"/>
    <x v="1"/>
    <m/>
    <s v=""/>
    <s v=""/>
    <m/>
    <s v=""/>
    <s v=""/>
    <s v=""/>
    <e v="#N/A"/>
    <s v="C 9.2"/>
    <s v="COLABORADOR DE LA OFICINA DEL INSPECTOR DE LA GESTIÓN DE TIERRAS"/>
    <s v="Colaborador de la Oficina del Inspector de la Gestión de Tierras prioriza el tramite a través del Gestor Documental ORFEO para la subsanación y respuesta inmediata de la denuncia"/>
    <x v="1"/>
    <s v="Impacto"/>
    <s v="Manual"/>
    <s v="25%"/>
    <s v="Documentado"/>
    <s v="Continua"/>
    <s v="Con registro"/>
    <n v="0"/>
    <s v=""/>
    <n v="0"/>
    <s v=""/>
    <s v=""/>
    <e v="#N/A"/>
    <s v="P 9.2"/>
    <n v="0"/>
    <s v=""/>
    <n v="0"/>
    <n v="0"/>
    <n v="0"/>
    <m/>
    <s v="En curso"/>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x v="9"/>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d v="2022-05-20T00:00:00"/>
    <x v="1"/>
    <x v="0"/>
    <n v="365"/>
    <s v="Media"/>
    <n v="0.6"/>
    <s v="     El riesgo afecta la imagen de la entidad con algunos usuarios de relevancia frente al logro de los objetivos"/>
    <s v="Moderado"/>
    <n v="0.6"/>
    <s v="Moderado"/>
    <s v="Reducir"/>
    <s v="C 10.1"/>
    <s v="LA OFICINA DE PLANEACIÓN"/>
    <s v="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
    <x v="0"/>
    <s v="Probabilidad"/>
    <s v="Manual"/>
    <s v="40%"/>
    <s v="Documentado"/>
    <s v="Continua"/>
    <s v="Con registro"/>
    <n v="0.36"/>
    <s v="Baja"/>
    <n v="0.6"/>
    <s v="Moderado"/>
    <s v="Moderado"/>
    <s v="Reducir"/>
    <s v="P 10.1"/>
    <s v="Actualización del procedimiento CONTROL DE INFORMACIÓN DOCUMENTADA INTI-P-001"/>
    <s v="OFICINA DE PLANEACIÓN"/>
    <s v="Procedimiento actualizado INTI-P-001"/>
    <n v="1"/>
    <n v="0"/>
    <n v="0"/>
    <s v="En curso"/>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OFICINA DE PLANEACIÓN"/>
    <x v="9"/>
    <x v="9"/>
    <s v="Pérdida Reputacional"/>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d v="2022-05-20T00:00:00"/>
    <x v="1"/>
    <x v="0"/>
    <m/>
    <s v=""/>
    <s v=""/>
    <m/>
    <s v=""/>
    <s v=""/>
    <s v=""/>
    <e v="#N/A"/>
    <s v="C 10.2"/>
    <s v="LA OFICINA DE PLANEACIÓN"/>
    <s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
    <x v="1"/>
    <s v="Impacto"/>
    <s v="Manual"/>
    <s v="25%"/>
    <s v="Documentado"/>
    <s v="Continua"/>
    <s v="Con registro"/>
    <n v="0"/>
    <s v=""/>
    <n v="0"/>
    <s v=""/>
    <s v=""/>
    <e v="#N/A"/>
    <s v="P 10.2"/>
    <n v="0"/>
    <s v=""/>
    <n v="0"/>
    <n v="0"/>
    <n v="0"/>
    <m/>
    <s v="En curso"/>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x v="10"/>
    <s v="Pérdida Reputacional"/>
    <s v="Posibilidad de pérdida reputacional en la desaparición del conocimiento organizacional por falta de mecanismos que permitan retener el conocimiento tácito y explícito tanto individual como grupal u organizacional"/>
    <d v="2022-05-20T00:00:00"/>
    <x v="0"/>
    <x v="0"/>
    <n v="8760"/>
    <s v="Muy Alta"/>
    <n v="1"/>
    <s v="     El riesgo afecta la imagen de la entidad a nivel nacional, con efecto publicitarios sostenible a nivel país"/>
    <s v="Catastrófico"/>
    <n v="1"/>
    <s v="Extremo"/>
    <s v="Reducir"/>
    <s v="C 11.1"/>
    <s v="ASESOR DE GESTIÓN DEL CONOCIMIENTO / DIRECCIÓN GENERAL"/>
    <s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
    <x v="2"/>
    <s v="Impacto"/>
    <s v="Manual"/>
    <s v="30%"/>
    <s v="Documentado"/>
    <s v="Continuo"/>
    <s v="Con registro"/>
    <n v="1"/>
    <s v="Muy Alta"/>
    <n v="0.7"/>
    <s v="Mayor"/>
    <s v="Alto"/>
    <s v="Reducir"/>
    <s v="P 11.1"/>
    <s v="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
    <s v="GESTIÓN DEL CONOCIMIENTO / DIRECCIÓN GENERAL"/>
    <s v="Formulario de autodiagnóstico MIPG diligenciado "/>
    <n v="4"/>
    <n v="0"/>
    <n v="0"/>
    <s v="En curso"/>
    <n v="0"/>
    <n v="0"/>
    <n v="0"/>
    <n v="0"/>
    <n v="0"/>
    <e v="#DIV/0!"/>
    <e v="#DIV/0!"/>
    <n v="0"/>
    <n v="0"/>
    <n v="0"/>
    <n v="0"/>
    <e v="#DIV/0!"/>
    <n v="1"/>
  </r>
  <r>
    <x v="2"/>
    <x v="3"/>
    <s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DIRECCIÓN GENERAL / GESTIÓN DEL CONOCIMIENTO"/>
    <x v="10"/>
    <x v="10"/>
    <s v="Pérdida Reputacional"/>
    <s v="Posibilidad de pérdida reputacional en la desaparición del conocimiento organizacional por falta de mecanismos que permitan retener el conocimiento tácito y explícito tanto individual como grupal u organizacional"/>
    <d v="2022-05-20T00:00:00"/>
    <x v="0"/>
    <x v="0"/>
    <m/>
    <s v=""/>
    <s v=""/>
    <m/>
    <s v=""/>
    <s v=""/>
    <s v=""/>
    <e v="#N/A"/>
    <s v="C 11.2"/>
    <s v="EQUIPO DE GESTIÓN DEL CONOCIMIENTO"/>
    <s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
    <x v="1"/>
    <s v="Impacto"/>
    <s v="Manual"/>
    <s v="25%"/>
    <s v="Sin documentar"/>
    <s v="Continuo"/>
    <s v="Con registro"/>
    <n v="0"/>
    <s v=""/>
    <n v="0"/>
    <s v=""/>
    <s v=""/>
    <e v="#N/A"/>
    <s v="P 11.2"/>
    <s v="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
    <s v="ENLACE ENCARGADO DE GESTIÓN DEL CONOCIMIENTO DE LAS DEPENDENCIAS DE LA ANT"/>
    <s v="INTI-F-012-Forma-RECOLECCIÓN-DE-BUENAS-PRÁCTICAS-Y-LECCIONES-APRENDIDAS"/>
    <n v="2"/>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x v="11"/>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d v="2022-05-20T00:00:00"/>
    <x v="0"/>
    <x v="0"/>
    <n v="1"/>
    <s v="Muy Baja"/>
    <n v="0.2"/>
    <s v="Desde los 500 SMLMV"/>
    <s v="Catastrófico"/>
    <n v="1"/>
    <s v="Extremo"/>
    <s v="Reducir"/>
    <s v="C 12.1"/>
    <s v="SUBDIRECCIÓN SISTEMAS INFORMACIÓN DE TIERRAS"/>
    <s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
    <x v="2"/>
    <s v="Impacto"/>
    <s v="Manual"/>
    <s v="30%"/>
    <s v="Documentado"/>
    <s v="Continua"/>
    <s v="Con registro"/>
    <n v="0.2"/>
    <s v="Muy Baja"/>
    <n v="0.7"/>
    <s v="Mayor"/>
    <s v="Alto"/>
    <s v="Reducir"/>
    <s v="P 12.1"/>
    <s v="Realizar mesas de Seguimiento a la Implementación Proyectos PETI"/>
    <s v="SUBDIRECCIÓN DE SISTEMAS DE INFORMACIÓN DE TIERRAS"/>
    <s v="Informe de seguimiento periódico a la ejecución del PETI"/>
    <n v="4"/>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1"/>
    <x v="11"/>
    <s v="Afectación Económica o presupuestal"/>
    <s v="Posibilidad de afectación económica en los costos de la ejecución de las actividades de la política de gobierno digital y arquitectura de TI  de la entidad por una ejecución inadecuada debido a inconsistencias presupuestales en la planeación de los proyectos PETI"/>
    <d v="2022-05-20T00:00:00"/>
    <x v="0"/>
    <x v="0"/>
    <m/>
    <s v=""/>
    <s v=""/>
    <m/>
    <s v=""/>
    <s v=""/>
    <s v=""/>
    <e v="#N/A"/>
    <s v="C 12.2"/>
    <s v="SUBDIRECCIÓN SISTEMAS INFORMACIÓN DE TIERRAS"/>
    <s v="Subdirección Sistemas Información de Tierras Reformula la estrategia de TI de la Entidad a través del PETI actualizado  Realizando los ajustes necesarios a los proyectos que se identificaron con incumplimiento en el seguimiento"/>
    <x v="1"/>
    <s v="Impacto"/>
    <s v="Manual"/>
    <s v="25%"/>
    <s v="Documentado"/>
    <s v="Continua"/>
    <s v="Con registro"/>
    <n v="0"/>
    <s v=""/>
    <n v="0"/>
    <s v=""/>
    <s v=""/>
    <e v="#N/A"/>
    <s v="P 12.2"/>
    <n v="0"/>
    <s v=""/>
    <n v="0"/>
    <n v="0"/>
    <n v="0"/>
    <m/>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x v="0"/>
    <x v="0"/>
    <n v="2080"/>
    <s v="Alta"/>
    <n v="0.8"/>
    <s v="     El riesgo afecta la imagen de la entidad con algunos usuarios de relevancia frente al logro de los objetivos"/>
    <s v="Moderado"/>
    <n v="0.6"/>
    <s v="Alto"/>
    <s v="Reducir"/>
    <s v="C 13.1"/>
    <s v="SUBDIRECCIÓN SISTEMAS INFORMACIÓN DE TIERRAS"/>
    <s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
    <x v="0"/>
    <s v="Probabilidad"/>
    <s v="Manual"/>
    <s v="40%"/>
    <s v="Documentado"/>
    <s v="Continua"/>
    <s v="Con registro"/>
    <n v="0.48"/>
    <s v="Media"/>
    <n v="0.6"/>
    <s v="Moderado"/>
    <s v="Moderado"/>
    <s v="Reducir"/>
    <s v="P 13.1"/>
    <s v="Actualización Modelo de Arquitectura de la ANT frente al marco de referencia del MINTIC"/>
    <s v="SUBDIRECCIÓN DE SISTEMAS DE INFORMACIÓN DE TIERRAS"/>
    <s v="Informe de actualización del modelo de arquitectura de TI"/>
    <n v="1"/>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x v="0"/>
    <x v="0"/>
    <n v="2080"/>
    <s v="Alta"/>
    <n v="0.8"/>
    <s v="     El riesgo afecta la imagen de la entidad con algunos usuarios de relevancia frente al logro de los objetivos"/>
    <s v="Moderado"/>
    <n v="0.6"/>
    <s v="Alto"/>
    <s v="Reducir"/>
    <s v="C 13.2"/>
    <s v="SUBDIRECCIÓN SISTEMAS INFORMACIÓN DE TIERRAS"/>
    <s v="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
    <x v="2"/>
    <s v="Impacto"/>
    <s v="Manual"/>
    <s v="30%"/>
    <s v="Documentado"/>
    <s v="Continua"/>
    <s v="Con registro"/>
    <n v="0.48"/>
    <s v="Media"/>
    <n v="0.42"/>
    <s v="Moderado"/>
    <s v="Moderado"/>
    <s v="Reducir"/>
    <s v="P 13.2"/>
    <n v="0"/>
    <s v=""/>
    <n v="0"/>
    <n v="0"/>
    <n v="0"/>
    <m/>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2"/>
    <x v="12"/>
    <s v="Pérdida Reputacional"/>
    <s v="Posibilidad de pérdida reputacional en la imagen institucional para los usuarios dado el incumplimiento en la misión y visión, afectando la prestación de los servicios debido a un diagnóstico equivocado e incompleto de las necesidades de la entidad y su entorno"/>
    <d v="2022-05-20T00:00:00"/>
    <x v="0"/>
    <x v="0"/>
    <m/>
    <s v=""/>
    <s v=""/>
    <m/>
    <s v=""/>
    <s v=""/>
    <s v=""/>
    <e v="#N/A"/>
    <s v="C 13.3"/>
    <s v="SUBDIRECCIÓN SISTEMAS INFORMACIÓN DE TIERRAS"/>
    <s v="Subdirección Sistemas Información de Tierras Actualiza la estrategia de TI de la Entidad a través de la actualización del PETI Ajustando la Arquitectura objetivo (TO-BE) de los dominios que no cumplieron con las necesidades de la entidad "/>
    <x v="1"/>
    <s v="Impacto"/>
    <s v="Manual"/>
    <s v="25%"/>
    <s v="Documentado"/>
    <s v="Continua"/>
    <s v="Con registro"/>
    <n v="0"/>
    <s v=""/>
    <n v="0"/>
    <s v=""/>
    <s v=""/>
    <e v="#N/A"/>
    <s v="P 13.3"/>
    <n v="0"/>
    <s v=""/>
    <n v="0"/>
    <n v="0"/>
    <n v="0"/>
    <m/>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x v="13"/>
    <s v="Pérdida Reputacional"/>
    <s v="Posibilidad de pérdida reputacional en la imagen institucional debido a la inadecuada priorización de las tareas necesarias para planificar e implementar el componente de seguridad digital de la estrategia de gobierno digital"/>
    <d v="2022-05-20T00:00:00"/>
    <x v="0"/>
    <x v="0"/>
    <n v="8760"/>
    <s v="Muy Alta"/>
    <n v="1"/>
    <s v="     El riesgo afecta la imagen de  la entidad con efecto publicitario sostenido a nivel de sector administrativo, nivel departamental o municipal"/>
    <s v="Mayor"/>
    <n v="0.8"/>
    <s v="Alto"/>
    <s v="Reducir"/>
    <s v="C 14.1"/>
    <s v="SUBDIRECCIÓN SISTEMAS INFORMACIÓN DE TIERRAS"/>
    <s v="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
    <x v="2"/>
    <s v="Impacto"/>
    <s v="Manual"/>
    <s v="30%"/>
    <s v="Documentado"/>
    <s v="Continua"/>
    <s v="Con registro"/>
    <n v="1"/>
    <s v="Muy Alta"/>
    <n v="0.56000000000000005"/>
    <s v="Moderado"/>
    <s v="Alto"/>
    <s v="Reducir"/>
    <s v="P 14.1"/>
    <s v="Informe de Avance implementación  modelo de seguridad y privacidad de la Información "/>
    <s v="SUBDIRECCIÓN DE SISTEMAS DE INFORMACIÓN DE TIERRAS"/>
    <s v="Informe de avance MSPI"/>
    <n v="1"/>
    <n v="0"/>
    <n v="0"/>
    <s v="En curso"/>
    <n v="0"/>
    <n v="0"/>
    <n v="0"/>
    <n v="0"/>
    <n v="0"/>
    <e v="#DIV/0!"/>
    <e v="#DIV/0!"/>
    <n v="0"/>
    <n v="0"/>
    <n v="0"/>
    <n v="0"/>
    <e v="#DIV/0!"/>
    <n v="1"/>
  </r>
  <r>
    <x v="2"/>
    <x v="3"/>
    <s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
    <s v="SUBDIRECCIÓN DE SISTEMAS DE INFORMACIÓN DE TIERRAS"/>
    <x v="13"/>
    <x v="13"/>
    <s v="Pérdida Reputacional"/>
    <s v="Posibilidad de pérdida reputacional en la imagen institucional debido a la inadecuada priorización de las tareas necesarias para planificar e implementar el componente de seguridad digital de la estrategia de gobierno digital"/>
    <d v="2022-05-20T00:00:00"/>
    <x v="0"/>
    <x v="0"/>
    <m/>
    <s v=""/>
    <s v=""/>
    <m/>
    <s v=""/>
    <s v=""/>
    <s v=""/>
    <e v="#N/A"/>
    <s v="C 14.2"/>
    <s v="SUBDIRECCIÓN SISTEMAS INFORMACIÓN DE TIERRAS"/>
    <s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
    <x v="1"/>
    <s v="Impacto"/>
    <s v="Manual"/>
    <s v="25%"/>
    <s v="Sin documentar"/>
    <s v="Continua"/>
    <s v="Con registro"/>
    <n v="0"/>
    <s v=""/>
    <n v="0"/>
    <s v=""/>
    <s v=""/>
    <e v="#N/A"/>
    <s v="P 14.2"/>
    <s v="Actualización del INTI P004 Gobierno TIC"/>
    <s v="SUBDIRECCIÓN DE SISTEMAS DE INFORMACIÓN DE TIERRAS"/>
    <s v="INTI P004 Gobierno TIC actualizado"/>
    <n v="1"/>
    <n v="0"/>
    <n v="0"/>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DIRECCIÓN DE GESTIÓN DEL ORDENAMIENTO SOCIAL DE LA PROPIEDAD"/>
    <x v="14"/>
    <x v="14"/>
    <s v="Afectación Económica o presupuestal"/>
    <s v="Posibilidad de afectación económica en los sobrecostos de la operación debido a las Inconsistencias de la información considerada para la programación de los municipios frente a la situación real del territorio"/>
    <d v="2022-05-20T00:00:00"/>
    <x v="3"/>
    <x v="0"/>
    <n v="1"/>
    <s v="Muy Baja"/>
    <n v="0.2"/>
    <s v="Desde los 500 SMLMV"/>
    <s v="Catastrófico"/>
    <n v="1"/>
    <s v="Extremo"/>
    <s v="Reducir"/>
    <s v="C 15.1"/>
    <s v="DIRECCIÓN DE GESTIÓN DEL ORDENAMIENTO SOCIAL DE LA PROPIEDAD"/>
    <s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
    <x v="0"/>
    <s v="Probabilidad"/>
    <s v="Manual"/>
    <s v="40%"/>
    <s v="Documentado"/>
    <s v="Continua"/>
    <s v="Con registro"/>
    <n v="0.12"/>
    <s v="Muy Baja"/>
    <n v="1"/>
    <s v="Catastrófico"/>
    <s v="Extremo"/>
    <s v="Reducir"/>
    <s v="P 15.1"/>
    <s v="Validar el Plan de Ordenamiento Social de la Propiedad Rural POSPR Operativo con las subdirecciones de oferta previo a su aprobación y viabilización"/>
    <s v="SUBDIRECCIÓN DE PLANEACIÓN OPERATIVA"/>
    <s v="Correos de las áreas misionales con el plan validado"/>
    <n v="1"/>
    <n v="0"/>
    <n v="0"/>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DIRECCIÓN DE GESTIÓN DEL ORDENAMIENTO SOCIAL DE LA PROPIEDAD"/>
    <x v="14"/>
    <x v="14"/>
    <s v="Afectación Económica o presupuestal"/>
    <s v="Posibilidad de afectación económica en los sobrecostos de la operación debido a las Inconsistencias de la información considerada para la programación de los municipios frente a la situación real del territorio"/>
    <d v="2022-05-20T00:00:00"/>
    <x v="3"/>
    <x v="0"/>
    <m/>
    <s v=""/>
    <s v=""/>
    <m/>
    <s v=""/>
    <s v=""/>
    <s v=""/>
    <e v="#N/A"/>
    <s v="C 15.2"/>
    <s v="DIRECCIÓN DE GESTIÓN DEL ORDENAMIENTO SOCIAL DE LA PROPIEDAD"/>
    <s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
    <x v="1"/>
    <s v="Impacto"/>
    <s v="Manual"/>
    <s v="25%"/>
    <s v="Documentado"/>
    <s v="Continua"/>
    <s v="Con registro"/>
    <n v="0"/>
    <s v=""/>
    <n v="0"/>
    <s v=""/>
    <s v=""/>
    <e v="#N/A"/>
    <s v="P 15.2"/>
    <n v="0"/>
    <s v=""/>
    <n v="0"/>
    <n v="0"/>
    <n v="0"/>
    <m/>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x v="15"/>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x v="4"/>
    <x v="1"/>
    <n v="156000"/>
    <s v="Muy Alta"/>
    <n v="1"/>
    <s v="     El riesgo afecta la imagen de la entidad a nivel nacional, con efecto publicitarios sostenible a nivel país"/>
    <s v="Catastrófico"/>
    <n v="1"/>
    <s v="Extremo"/>
    <s v="Reducir"/>
    <s v="C 16.1"/>
    <s v="SECRETARÍA GENERAL"/>
    <s v="Secretaría General Realiza seguimiento a la gestión y respuestas a las PQRSD a través de correos electrónicos de seguimiento informando sobre el estado de gestión de las PQRSD a cada dependencia. "/>
    <x v="2"/>
    <s v="Impacto"/>
    <s v="Manual"/>
    <s v="30%"/>
    <s v="Documentado"/>
    <s v="Continua"/>
    <s v="Con registro"/>
    <n v="1"/>
    <s v="Muy Alta"/>
    <n v="0.7"/>
    <s v="Mayor"/>
    <s v="Alto"/>
    <s v="Reducir"/>
    <s v="P 16.1"/>
    <s v="Realizar el seguimiento a las PQRSD recibidas por la ANT de manera mensual."/>
    <s v="SECRETARÍA GENERAL"/>
    <s v="Matriz de seguimiento de PQRSD"/>
    <n v="11"/>
    <n v="0"/>
    <n v="0"/>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x v="15"/>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x v="4"/>
    <x v="1"/>
    <n v="156000"/>
    <s v="Muy Alta"/>
    <n v="1"/>
    <s v="     El riesgo afecta la imagen de la entidad a nivel nacional, con efecto publicitarios sostenible a nivel país"/>
    <s v="Catastrófico"/>
    <n v="1"/>
    <s v="Extremo"/>
    <s v="Reducir"/>
    <s v="C 16.2"/>
    <s v="SECRETARÍA GENERAL"/>
    <s v="Secretaría General Valida la ejecución del plan de atención de las PQRSD a través de reporte de ORFEO  donde se evidencia la implementación del plan de atención generado por las dependencias de las PQRSD rezagadas"/>
    <x v="2"/>
    <s v="Impacto"/>
    <s v="Manual"/>
    <s v="30%"/>
    <s v="Sin documentar"/>
    <s v="Continua"/>
    <s v="Con registro"/>
    <n v="1"/>
    <s v="Muy Alta"/>
    <n v="0.49"/>
    <s v="Moderado"/>
    <s v="Alto"/>
    <s v="Reducir"/>
    <s v="P 16.2"/>
    <n v="0"/>
    <s v=""/>
    <n v="0"/>
    <n v="0"/>
    <n v="0"/>
    <m/>
    <s v="En curso"/>
    <n v="0"/>
    <n v="0"/>
    <n v="0"/>
    <n v="0"/>
    <n v="0"/>
    <e v="#DIV/0!"/>
    <e v="#DIV/0!"/>
    <n v="0"/>
    <n v="0"/>
    <n v="0"/>
    <n v="0"/>
    <e v="#DIV/0!"/>
    <n v="1"/>
  </r>
  <r>
    <x v="3"/>
    <x v="4"/>
    <s v="Inicia con la recepción del rezago documental y finaliza con la identificación y respuesta de las Peticiones, Quejas, Reclamos, Denuncias y Felicitaciones que recibe la Agencia Nacional de Tierras"/>
    <s v="SECRETARÍA GENERAL"/>
    <x v="15"/>
    <x v="15"/>
    <s v="Pérdida Reputacional"/>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d v="2022-05-20T00:00:00"/>
    <x v="4"/>
    <x v="1"/>
    <n v="156000"/>
    <s v="Muy Alta"/>
    <n v="1"/>
    <s v="     El riesgo afecta la imagen de la entidad a nivel nacional, con efecto publicitarios sostenible a nivel país"/>
    <s v="Catastrófico"/>
    <n v="1"/>
    <s v="Extremo"/>
    <s v="Reducir"/>
    <s v="C 16.3"/>
    <s v="SECRETARÍA GENERAL"/>
    <s v="Secretaría General Solicita la elaboración de un plan de atención de las PQRSD pendientes de gestión a través de un correo electrónico  donde la dependencia genera una estrategia oportuna para la PQRSD rezagadas"/>
    <x v="1"/>
    <s v="Impacto"/>
    <s v="Manual"/>
    <s v="25%"/>
    <s v="Sin documentar"/>
    <s v="Continua"/>
    <s v="Con registro"/>
    <n v="0"/>
    <s v=""/>
    <n v="0"/>
    <s v=""/>
    <s v=""/>
    <e v="#N/A"/>
    <s v="P 16.3"/>
    <n v="0"/>
    <s v=""/>
    <n v="0"/>
    <n v="0"/>
    <n v="0"/>
    <m/>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x v="16"/>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d v="2022-05-20T00:00:00"/>
    <x v="3"/>
    <x v="0"/>
    <n v="10000"/>
    <s v="Muy Alta"/>
    <n v="1"/>
    <s v="     El riesgo afecta la imagen de la entidad a nivel nacional, con efecto publicitarios sostenible a nivel país"/>
    <s v="Catastrófico"/>
    <n v="1"/>
    <s v="Extremo"/>
    <s v="Reducir"/>
    <s v="C 17.1"/>
    <s v="SUBDIRECCIÓN SISTEMAS INFORMACIÓN DE TIERRAS"/>
    <s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
    <x v="0"/>
    <s v="Probabilidad"/>
    <s v="Manual"/>
    <s v="40%"/>
    <s v="Documentado"/>
    <s v="Continua"/>
    <s v="Con registro"/>
    <n v="0.6"/>
    <s v="Media"/>
    <n v="1"/>
    <s v="Catastrófico"/>
    <s v="Extremo"/>
    <s v="Reducir"/>
    <s v="P 17.1"/>
    <s v="Revisión de calidad Actos Administrativos proyectados para dar visto bueno o rechazar solicitando ajustes"/>
    <s v="SUBDIRECCIÓN DE SISTEMAS DE INFORMACIÓN DE TIERRAS"/>
    <s v=" Matrices de calidad de las proyecciones de valoración"/>
    <n v="4"/>
    <n v="0"/>
    <n v="0"/>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SISTEMAS DE INFORMACIÓN DE TIERRAS"/>
    <x v="16"/>
    <x v="16"/>
    <s v="Pérdida Reputacional"/>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d v="2022-05-20T00:00:00"/>
    <x v="3"/>
    <x v="0"/>
    <m/>
    <s v=""/>
    <s v=""/>
    <m/>
    <s v=""/>
    <s v=""/>
    <s v=""/>
    <e v="#N/A"/>
    <s v="C 17.2"/>
    <s v="SUBDIRECCIÓN SISTEMAS INFORMACIÓN DE TIERRAS"/>
    <s v="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
    <x v="1"/>
    <s v="Impacto"/>
    <s v="Manual"/>
    <s v="25%"/>
    <s v="Sin documentar"/>
    <s v="Continua"/>
    <s v="Con registro"/>
    <n v="0"/>
    <s v=""/>
    <n v="0"/>
    <s v=""/>
    <s v=""/>
    <e v="#N/A"/>
    <s v="P 17.2"/>
    <s v="Capacitaciones al equipo RESO de la SSIT"/>
    <s v="SUBDIRECCIÓN DE SISTEMAS DE INFORMACIÓN DE TIERRAS"/>
    <s v="Listas de asistencias a las capacitaciones"/>
    <n v="3"/>
    <n v="0"/>
    <n v="0"/>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x v="17"/>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d v="2022-05-20T00:00:00"/>
    <x v="3"/>
    <x v="0"/>
    <n v="18"/>
    <s v="Baja"/>
    <n v="0.4"/>
    <s v="Desde los 500 SMLMV"/>
    <s v="Catastrófico"/>
    <n v="1"/>
    <s v="Extremo"/>
    <s v="Reducir"/>
    <s v="C 18.1"/>
    <s v="SUBDIRECCIÓN DE PLANEACIÓN OPERATIVA"/>
    <s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
    <x v="0"/>
    <s v="Probabilidad"/>
    <s v="Manual"/>
    <s v="40%"/>
    <s v="Documentado"/>
    <s v="Continua"/>
    <s v="Con registro"/>
    <n v="0.24"/>
    <s v="Baja"/>
    <n v="1"/>
    <s v="Catastrófico"/>
    <s v="Extremo"/>
    <s v="Reducir"/>
    <s v="P 18.1"/>
    <s v="Realizar mesas técnicas operativas de seguimiento la Formulación e Implementación de Planes"/>
    <s v="SUBDIRECCIÓN DE PLANEACIÓN OPERATIVA"/>
    <s v="Actas de las mesas técnicas con convenios y/o socios estratégicos"/>
    <n v="3"/>
    <n v="0"/>
    <n v="0"/>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7"/>
    <x v="17"/>
    <s v="Afectación Económica o presupuestal"/>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d v="2022-05-20T00:00:00"/>
    <x v="3"/>
    <x v="0"/>
    <m/>
    <s v=""/>
    <s v=""/>
    <m/>
    <s v=""/>
    <s v=""/>
    <s v=""/>
    <e v="#N/A"/>
    <s v="C 18.2"/>
    <s v="SUBDIRECCIÓN DE PLANEACIÓN OPERATIVA"/>
    <s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
    <x v="1"/>
    <s v="Impacto"/>
    <s v="Manual"/>
    <s v="25%"/>
    <s v="Documentado"/>
    <s v="Continua"/>
    <s v="Con registro"/>
    <n v="0"/>
    <s v=""/>
    <n v="0"/>
    <s v=""/>
    <s v=""/>
    <e v="#N/A"/>
    <s v="P 18.2"/>
    <n v="0"/>
    <s v=""/>
    <n v="0"/>
    <n v="0"/>
    <n v="0"/>
    <m/>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x v="3"/>
    <x v="2"/>
    <n v="18"/>
    <s v="Baja"/>
    <n v="0.4"/>
    <s v="Desde los 500 SMLMV"/>
    <s v="Catastrófico"/>
    <n v="1"/>
    <s v="Extremo"/>
    <s v="Reducir"/>
    <s v="C 19.1"/>
    <s v="SUBDIRECCIÓN DE PLANEACIÓN OPERATIVA"/>
    <s v="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
    <x v="0"/>
    <s v="Probabilidad"/>
    <s v="Manual"/>
    <s v="40%"/>
    <s v="Documentado"/>
    <s v="Continua"/>
    <s v="Con registro"/>
    <n v="0.24"/>
    <s v="Baja"/>
    <n v="1"/>
    <s v="Catastrófico"/>
    <s v="Extremo"/>
    <s v="Reducir"/>
    <s v="P 19.1"/>
    <s v="Realizar reuniones de acercamiento institucional con las entidades con competencias en el temas de seguridad en los municipios programados"/>
    <s v="SUBDIRECCIÓN DE PLANEACIÓN OPERATIVA"/>
    <s v="Actas de reuniones o soportes de realización de estas"/>
    <n v="9"/>
    <n v="0"/>
    <n v="0"/>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x v="3"/>
    <x v="2"/>
    <n v="18"/>
    <s v="Baja"/>
    <n v="0.4"/>
    <s v="Desde los 500 SMLMV"/>
    <s v="Catastrófico"/>
    <n v="1"/>
    <s v="Extremo"/>
    <s v="Reducir"/>
    <s v="C 19.2"/>
    <s v="SUBDIRECCIÓN DE PLANEACIÓN OPERATIVA"/>
    <s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quot;recomendaciones para la implementación de POSPR&quot;"/>
    <x v="0"/>
    <s v="Probabilidad"/>
    <s v="Manual"/>
    <s v="40%"/>
    <s v="Documentado"/>
    <s v="Continua"/>
    <s v="Con registro"/>
    <n v="0.14399999999999999"/>
    <s v="Muy Baja"/>
    <n v="1"/>
    <s v="Catastrófico"/>
    <s v="Extremo"/>
    <s v="Reducir"/>
    <s v="P 19.2"/>
    <n v="0"/>
    <s v=""/>
    <n v="0"/>
    <n v="0"/>
    <n v="0"/>
    <m/>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8"/>
    <x v="18"/>
    <s v="Afectación Económica o presupuestal"/>
    <s v="Posibilidad de afectación económica en sobrecostos de operación debido a las situaciones de orden público sobrevinientes, que impidan desarrollar las actividades operativas en la formulación e implementación de POSPR en los municipios programados"/>
    <d v="2022-05-20T00:00:00"/>
    <x v="3"/>
    <x v="2"/>
    <m/>
    <s v=""/>
    <s v=""/>
    <m/>
    <s v=""/>
    <s v=""/>
    <s v=""/>
    <e v="#N/A"/>
    <s v="C 19.3"/>
    <s v="SUBDIRECCIÓN DE PLANEACIÓN OPERATIVA"/>
    <s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
    <x v="1"/>
    <s v="Impacto"/>
    <s v="Manual"/>
    <s v="25%"/>
    <s v="Documentado"/>
    <s v="Continua"/>
    <s v="Con registro"/>
    <n v="0"/>
    <s v=""/>
    <n v="0"/>
    <s v=""/>
    <s v=""/>
    <e v="#N/A"/>
    <s v="P 19.3"/>
    <n v="0"/>
    <s v=""/>
    <n v="0"/>
    <n v="0"/>
    <n v="0"/>
    <m/>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x v="19"/>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d v="2022-05-20T00:00:00"/>
    <x v="3"/>
    <x v="0"/>
    <n v="50"/>
    <s v="Media"/>
    <n v="0.6"/>
    <s v="Desde los 500 SMLMV"/>
    <s v="Catastrófico"/>
    <n v="1"/>
    <s v="Extremo"/>
    <s v="Reducir"/>
    <s v="C 20.1"/>
    <s v="SUBDIRECCIÓN DE PLANEACIÓN OPERATIVA"/>
    <s v="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2"/>
    <s v="Impacto"/>
    <s v="Manual"/>
    <s v="30%"/>
    <s v="Documentado"/>
    <s v="Continua"/>
    <s v="Con registro"/>
    <n v="0.6"/>
    <s v="Media"/>
    <n v="0.7"/>
    <s v="Mayor"/>
    <s v="Alto"/>
    <s v="Reducir"/>
    <s v="P 20.1"/>
    <s v="Elaborar informes de Monitoreo y Seguimiento de acompañamiento a los socios a la Formulación e Implementación"/>
    <s v="SUBDIRECCIÓN DE PLANEACIÓN OPERATIVA"/>
    <s v="Informes elaborados de Monitoreo y Seguimiento de acompañamiento a los socios a la Formulación e Implementación."/>
    <n v="4"/>
    <n v="0"/>
    <n v="0"/>
    <s v="En curso"/>
    <n v="0"/>
    <n v="0"/>
    <n v="0"/>
    <n v="0"/>
    <n v="0"/>
    <e v="#DIV/0!"/>
    <e v="#DIV/0!"/>
    <n v="0"/>
    <n v="0"/>
    <n v="0"/>
    <n v="0"/>
    <e v="#DIV/0!"/>
    <n v="1"/>
  </r>
  <r>
    <x v="4"/>
    <x v="5"/>
    <s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
    <s v="SUBDIRECCIÓN DE PLANEACIÓN OPERATIVA"/>
    <x v="19"/>
    <x v="19"/>
    <s v="Afectación Económica o presupuestal"/>
    <s v="Posibilidad de afectación económica por multa y sanción del ente regulador debido al inadecuado seguimiento a la ejecución en las actividades desarrolladas por socios estratégicos y/u operadores de catastro en la formulación e implementación de POSPR"/>
    <d v="2022-05-20T00:00:00"/>
    <x v="3"/>
    <x v="0"/>
    <m/>
    <s v=""/>
    <s v=""/>
    <m/>
    <s v=""/>
    <s v=""/>
    <s v=""/>
    <e v="#N/A"/>
    <s v="C 20.2"/>
    <s v="SUBDIRECCIÓN DE PLANEACIÓN OPERATIVA"/>
    <s v="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
    <x v="1"/>
    <s v="Impacto"/>
    <s v="Manual"/>
    <s v="25%"/>
    <s v="Documentado"/>
    <s v="Continua"/>
    <s v="Con registro"/>
    <n v="0"/>
    <s v=""/>
    <n v="0"/>
    <s v=""/>
    <s v=""/>
    <e v="#N/A"/>
    <s v="P 20.2"/>
    <s v="Realizar Reuniones de Comité Operativo "/>
    <s v="SUBDIRECCIÓN DE PLANEACIÓN OPERATIVA"/>
    <s v="Actas de reuniones realizadas."/>
    <n v="3"/>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x v="20"/>
    <s v="Pérdida Reputacional"/>
    <s v="Posibilidad de pérdida reputacional en la credibilidad institucional por la decisión generada erradamente en el acto administrativo para las zonas no focalizadas"/>
    <d v="2022-05-20T00:00:00"/>
    <x v="3"/>
    <x v="0"/>
    <n v="7000"/>
    <s v="Muy Alta"/>
    <n v="1"/>
    <s v="     El riesgo afecta la imagen de  la entidad con efecto publicitario sostenido a nivel de sector administrativo, nivel departamental o municipal"/>
    <s v="Mayor"/>
    <n v="0.8"/>
    <s v="Alto"/>
    <s v="Reducir"/>
    <s v="C 21.1"/>
    <s v="SUBDIRECCIÓN DE PROCESOS AGRARIOS Y GESTIÓN JURÍDICA"/>
    <s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
    <x v="0"/>
    <s v="Probabilidad"/>
    <s v="Manual"/>
    <s v="40%"/>
    <s v="Documentado"/>
    <s v="Continua"/>
    <s v="Con registro"/>
    <n v="0.6"/>
    <s v="Media"/>
    <n v="0.8"/>
    <s v="Mayor"/>
    <s v="Alto"/>
    <s v="Reducir"/>
    <s v="P 21.1"/>
    <s v="Actualizar y depurar el inventario de procesos agrarios en zonas no focalizadas"/>
    <s v="SUBDIRECCIÓN DE PROCESOS AGRARIOS Y GESTIÓN JURÍDICA"/>
    <s v="Inventario de procesos agrarios en zonas no focalizadas actualizado."/>
    <n v="3"/>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0"/>
    <x v="20"/>
    <s v="Pérdida Reputacional"/>
    <s v="Posibilidad de pérdida reputacional en la credibilidad institucional por la decisión generada erradamente en el acto administrativo para las zonas no focalizadas"/>
    <d v="2022-05-20T00:00:00"/>
    <x v="3"/>
    <x v="0"/>
    <n v="7000"/>
    <s v="Muy Alta"/>
    <n v="1"/>
    <s v="     El riesgo afecta la imagen de  la entidad con efecto publicitario sostenido a nivel de sector administrativo, nivel departamental o municipal"/>
    <s v="Mayor"/>
    <n v="0.8"/>
    <s v="Alto"/>
    <s v="Reducir"/>
    <s v="C 21.2"/>
    <s v="SUBDIRECCIÓN DE PROCESOS AGRARIOS Y GESTIÓN JURÍDICA"/>
    <s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
    <x v="1"/>
    <s v="Impacto"/>
    <s v="Manual"/>
    <s v="25%"/>
    <s v="Sin documentar"/>
    <s v="Continua"/>
    <s v="Con registro"/>
    <n v="0"/>
    <s v=""/>
    <n v="0"/>
    <s v=""/>
    <s v=""/>
    <e v="#N/A"/>
    <s v="P 21.2"/>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x v="21"/>
    <s v="Pérdida Reputacional"/>
    <s v="Posibilidad de pérdida reputacional en la credibilidad institucional por la decisión generada erradamente en el acto administrativo para las zonas focalizadas y formalización de la propiedad privada rural"/>
    <d v="2022-05-20T00:00:00"/>
    <x v="3"/>
    <x v="0"/>
    <n v="7000"/>
    <s v="Muy Alta"/>
    <n v="1"/>
    <s v="     El riesgo afecta la imagen de  la entidad con efecto publicitario sostenido a nivel de sector administrativo, nivel departamental o municipal"/>
    <s v="Mayor"/>
    <n v="0.8"/>
    <s v="Alto"/>
    <s v="Reducir"/>
    <s v="C 22.1"/>
    <s v="SUBDIRECCIÓN DE SEGURIDAD JURÍDICA"/>
    <s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
    <x v="0"/>
    <s v="Probabilidad"/>
    <s v="Manual"/>
    <s v="40%"/>
    <s v="Documentado"/>
    <s v="Continua"/>
    <s v="Con registro"/>
    <n v="0.6"/>
    <s v="Media"/>
    <n v="0.8"/>
    <s v="Mayor"/>
    <s v="Alto"/>
    <s v="Reducir"/>
    <s v="P 22.1"/>
    <s v="Actualizar y depurar el inventario de procesos agrarios en zonas focalizadas"/>
    <s v="SUBDIRECCIÓN DE SEGURIDAD JURÍDICA"/>
    <s v="Inventario de procesos agrarios en zonas focalizadas actualizado."/>
    <n v="3"/>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1"/>
    <x v="21"/>
    <s v="Pérdida Reputacional"/>
    <s v="Posibilidad de pérdida reputacional en la credibilidad institucional por la decisión generada erradamente en el acto administrativo para las zonas focalizadas y formalización de la propiedad privada rural"/>
    <d v="2022-05-20T00:00:00"/>
    <x v="3"/>
    <x v="0"/>
    <n v="7000"/>
    <s v="Muy Alta"/>
    <n v="1"/>
    <s v="     El riesgo afecta la imagen de  la entidad con efecto publicitario sostenido a nivel de sector administrativo, nivel departamental o municipal"/>
    <s v="Mayor"/>
    <n v="0.8"/>
    <s v="Alto"/>
    <s v="Reducir"/>
    <s v="C 22.2"/>
    <s v="SUBDIRECCIÓN DE SEGURIDAD JURÍDICA"/>
    <s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
    <x v="1"/>
    <s v="Impacto"/>
    <s v="Manual"/>
    <s v="25%"/>
    <s v="Sin documentar"/>
    <s v="Continua"/>
    <s v="Con registro"/>
    <n v="0"/>
    <s v=""/>
    <n v="0"/>
    <s v=""/>
    <s v=""/>
    <e v="#N/A"/>
    <s v="P 22.2"/>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s v="Posibilidad de pérdida reputacional en la credibilidad institucional por el incumpliendo de los términos para resolver un recurso"/>
    <d v="2022-05-20T00:00:00"/>
    <x v="4"/>
    <x v="1"/>
    <n v="156"/>
    <s v="Media"/>
    <n v="0.6"/>
    <s v="     El riesgo afecta la imagen de la entidad a nivel nacional, con efecto publicitarios sostenible a nivel país"/>
    <s v="Catastrófico"/>
    <n v="1"/>
    <s v="Extremo"/>
    <s v="Reducir"/>
    <s v="C 23.1"/>
    <s v="SUBDIRECCIÓN DE PROCESOS AGRARIOS Y GESTIÓN JURÍDICA"/>
    <s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
    <x v="0"/>
    <s v="Probabilidad"/>
    <s v="Manual"/>
    <s v="40%"/>
    <s v="Documentado"/>
    <s v="Continua"/>
    <s v="Con registro"/>
    <n v="0.36"/>
    <s v="Baja"/>
    <n v="1"/>
    <s v="Catastrófico"/>
    <s v="Extremo"/>
    <s v="Reducir"/>
    <s v="P 23.1"/>
    <s v="Verificación del estado de las solicitudes en ORFEO"/>
    <s v="DIRECCIÓN DE GESTIÓN JURÍDICA DE TIERRAS"/>
    <s v="Base de datos reporte del estado de los radicados en ORFEO."/>
    <n v="6"/>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s v="Posibilidad de pérdida reputacional en la credibilidad institucional por el incumpliendo de los términos para resolver un recurso"/>
    <d v="2022-05-20T00:00:00"/>
    <x v="4"/>
    <x v="1"/>
    <n v="156"/>
    <s v="Media"/>
    <n v="0.6"/>
    <s v="     El riesgo afecta la imagen de la entidad a nivel nacional, con efecto publicitarios sostenible a nivel país"/>
    <s v="Catastrófico"/>
    <n v="1"/>
    <s v="Extremo"/>
    <s v="Reducir"/>
    <s v="C 23.2"/>
    <s v="SUBDIRECCIÓN DE SEGURIDAD JURÍDICA"/>
    <s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
    <x v="0"/>
    <s v="Probabilidad"/>
    <s v="Manual"/>
    <s v="40%"/>
    <s v="Documentado"/>
    <s v="Continua"/>
    <s v="Con registro"/>
    <n v="0.216"/>
    <s v="Baja"/>
    <n v="1"/>
    <s v="Catastrófico"/>
    <s v="Extremo"/>
    <s v="Reducir"/>
    <s v="P 23.2"/>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s v="Posibilidad de pérdida reputacional en la credibilidad institucional por el incumpliendo de los términos para resolver un recurso"/>
    <d v="2022-05-20T00:00:00"/>
    <x v="4"/>
    <x v="1"/>
    <m/>
    <s v=""/>
    <s v=""/>
    <m/>
    <s v=""/>
    <s v=""/>
    <s v=""/>
    <e v="#N/A"/>
    <s v="C 23.3"/>
    <s v="SUBDIRECCIÓN DE PROCESOS AGRARIOS Y GESTIÓN JURÍDICA"/>
    <s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
    <x v="1"/>
    <s v="Impacto"/>
    <s v="Manual"/>
    <s v="25%"/>
    <s v="Documentado"/>
    <s v="Continua"/>
    <s v="Con registro"/>
    <n v="0"/>
    <s v=""/>
    <n v="0"/>
    <s v=""/>
    <s v=""/>
    <e v="#N/A"/>
    <s v="P 23.3"/>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2"/>
    <x v="22"/>
    <s v="Pérdida Reputacional"/>
    <s v="Posibilidad de pérdida reputacional en la credibilidad institucional por el incumpliendo de los términos para resolver un recurso"/>
    <d v="2022-05-20T00:00:00"/>
    <x v="4"/>
    <x v="1"/>
    <m/>
    <s v=""/>
    <s v=""/>
    <m/>
    <s v=""/>
    <s v=""/>
    <s v=""/>
    <e v="#N/A"/>
    <s v="C 23.4"/>
    <s v="SUBDIRECCIÓN DE PROCESOS AGRARIOS Y GESTIÓN JURÍDICA"/>
    <s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
    <x v="1"/>
    <s v="Impacto"/>
    <s v="Manual"/>
    <s v="25%"/>
    <s v="Documentado"/>
    <s v="Continua"/>
    <s v="Con registro"/>
    <n v="0"/>
    <s v=""/>
    <n v="0"/>
    <s v=""/>
    <s v=""/>
    <e v="#N/A"/>
    <s v="P 23.4"/>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s v="Posibilidad de pérdida reputacional en la credibilidad institucional por falta de bases de datos unificadas y estandarizadas como única matriz de control y seguimiento a respuestas"/>
    <d v="2022-05-20T00:00:00"/>
    <x v="3"/>
    <x v="0"/>
    <n v="260"/>
    <s v="Media"/>
    <n v="0.6"/>
    <s v="     El riesgo afecta la imagen de la entidad con algunos usuarios de relevancia frente al logro de los objetivos"/>
    <s v="Moderado"/>
    <n v="0.6"/>
    <s v="Moderado"/>
    <s v="Reducir"/>
    <s v="C 24.1"/>
    <s v="GESTOR DOCUMENTAL DE LA SUBDIRECCIÓN DE PROCESOS AGRARIOS Y GESTIÓN JURÍDICA"/>
    <s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s v="Probabilidad"/>
    <s v="Manual"/>
    <s v="40%"/>
    <s v="Sin documentar"/>
    <s v="Continua"/>
    <s v="Con registro"/>
    <n v="0.36"/>
    <s v="Baja"/>
    <n v="0.6"/>
    <s v="Moderado"/>
    <s v="Moderado"/>
    <s v="Reducir"/>
    <s v="P 24.1"/>
    <s v="Revisión, análisis y conformación de expedientes de procesos agrarios en zonas no focalizadas en ORFEO"/>
    <s v="SUBDIRECCIÓN DE PROCESOS AGRARIOS Y GESTIÓN JURÍDICA"/>
    <s v="Base de datos con reporte de conformación de expedientes en ORFEO."/>
    <n v="8"/>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s v="Posibilidad de pérdida reputacional en la credibilidad institucional por falta de bases de datos unificadas y estandarizadas como única matriz de control y seguimiento a respuestas"/>
    <d v="2022-05-20T00:00:00"/>
    <x v="3"/>
    <x v="0"/>
    <n v="260"/>
    <s v="Media"/>
    <n v="0.6"/>
    <s v="     El riesgo afecta la imagen de la entidad con algunos usuarios de relevancia frente al logro de los objetivos"/>
    <s v="Moderado"/>
    <n v="0.6"/>
    <s v="Moderado"/>
    <s v="Reducir"/>
    <s v="C 24.2"/>
    <s v="GESTOR DOCUMENTAL DE LA SUBDIRECCIÓN DE SEGURIDAD JURÍDICA"/>
    <s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
    <x v="0"/>
    <s v="Probabilidad"/>
    <s v="Manual"/>
    <s v="40%"/>
    <s v="Documentado"/>
    <s v="Continua"/>
    <s v="Con registro"/>
    <n v="0.216"/>
    <s v="Baja"/>
    <n v="0.6"/>
    <s v="Moderado"/>
    <s v="Moderado"/>
    <s v="Reducir"/>
    <s v="P 24.2"/>
    <s v="Revisión, análisis y conformación de expedientes de procesos agrarios en zonas focalizadas en ORFEO"/>
    <s v="SUBDIRECCIÓN DE SEGURIDAD JURÍDICA"/>
    <s v="Base de datos reporte de conformación de expedientes en ORFEO."/>
    <n v="8"/>
    <n v="0"/>
    <n v="0"/>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s v="Posibilidad de pérdida reputacional en la credibilidad institucional por falta de bases de datos unificadas y estandarizadas como única matriz de control y seguimiento a respuestas"/>
    <d v="2022-05-20T00:00:00"/>
    <x v="3"/>
    <x v="0"/>
    <m/>
    <s v=""/>
    <s v=""/>
    <m/>
    <s v=""/>
    <s v=""/>
    <s v=""/>
    <e v="#N/A"/>
    <s v="C 24.3"/>
    <s v="SUBDIRECCIÓN DE PROCESOS AGRARIOS Y GESTIÓN JURÍDICA"/>
    <s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
    <x v="1"/>
    <s v="Impacto"/>
    <s v="Manual"/>
    <s v="25%"/>
    <s v="Sin documentar"/>
    <s v="Continua"/>
    <s v="Con registro"/>
    <n v="0"/>
    <s v=""/>
    <n v="0"/>
    <s v=""/>
    <s v=""/>
    <e v="#N/A"/>
    <s v="P 24.3"/>
    <n v="0"/>
    <s v=""/>
    <n v="0"/>
    <n v="0"/>
    <n v="0"/>
    <m/>
    <s v="En curso"/>
    <n v="0"/>
    <n v="0"/>
    <n v="0"/>
    <n v="0"/>
    <n v="0"/>
    <e v="#DIV/0!"/>
    <e v="#DIV/0!"/>
    <n v="0"/>
    <n v="0"/>
    <n v="0"/>
    <n v="0"/>
    <e v="#DIV/0!"/>
    <n v="1"/>
  </r>
  <r>
    <x v="5"/>
    <x v="6"/>
    <s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_x000a_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
    <s v="DIRECCIÓN DE GESTIÓN JURÍDICA DE TIERRAS"/>
    <x v="23"/>
    <x v="23"/>
    <s v="Pérdida Reputacional"/>
    <s v="Posibilidad de pérdida reputacional en la credibilidad institucional por falta de bases de datos unificadas y estandarizadas como única matriz de control y seguimiento a respuestas"/>
    <d v="2022-05-20T00:00:00"/>
    <x v="3"/>
    <x v="0"/>
    <m/>
    <s v=""/>
    <s v=""/>
    <m/>
    <s v=""/>
    <s v=""/>
    <s v=""/>
    <e v="#N/A"/>
    <s v="C 24.3"/>
    <s v="SUBDIRECCIÓN DE SEGURIDAD JURÍDICA"/>
    <s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
    <x v="1"/>
    <s v="Impacto"/>
    <s v="Manual"/>
    <s v="25%"/>
    <s v="Sin documentar"/>
    <s v="Continua"/>
    <s v="Con registro"/>
    <n v="0"/>
    <s v=""/>
    <n v="0"/>
    <s v=""/>
    <s v=""/>
    <e v="#N/A"/>
    <s v="P 24.3"/>
    <n v="0"/>
    <s v=""/>
    <n v="0"/>
    <n v="0"/>
    <n v="0"/>
    <m/>
    <s v="En curso"/>
    <n v="0"/>
    <n v="0"/>
    <n v="0"/>
    <n v="0"/>
    <n v="0"/>
    <e v="#DIV/0!"/>
    <e v="#DIV/0!"/>
    <n v="0"/>
    <n v="0"/>
    <n v="0"/>
    <n v="0"/>
    <e v="#DIV/0!"/>
    <n v="1"/>
  </r>
  <r>
    <x v="6"/>
    <x v="7"/>
    <s v="Inicia con el análisis de la ruta jurídica y termina con la decisión final del expediente "/>
    <s v="EQUIPO INICIATIVAS COMUNITARIAS DAE"/>
    <x v="24"/>
    <x v="24"/>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x v="3"/>
    <x v="1"/>
    <n v="13"/>
    <s v="Baja"/>
    <n v="0.4"/>
    <s v="Desde los 500 SMLMV"/>
    <s v="Catastrófico"/>
    <n v="1"/>
    <s v="Extremo"/>
    <s v="Reducir"/>
    <s v="C 25.1"/>
    <s v="EL EQUIPO DE INICIATIVAS COMUNITARIAS DAE"/>
    <s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
    <x v="2"/>
    <s v="Impacto"/>
    <s v="Manual"/>
    <s v="30%"/>
    <s v="Documentado"/>
    <s v="Continua"/>
    <s v="Con registro"/>
    <n v="0.4"/>
    <s v="Baja"/>
    <n v="0.7"/>
    <s v="Mayor"/>
    <s v="Alto"/>
    <s v="Reducir"/>
    <s v="P 25.1"/>
    <s v="Visitas Técnicas en territorio para validación de proveedores. "/>
    <s v="EQUIPO INICIATIVAS COMUNITARIAS DAE"/>
    <s v="Acta de seguimiento técnico y financiero, firmada por los participantes"/>
    <n v="13"/>
    <n v="0"/>
    <n v="0"/>
    <s v="En curso"/>
    <n v="0"/>
    <n v="0"/>
    <n v="0"/>
    <n v="0"/>
    <n v="0"/>
    <e v="#DIV/0!"/>
    <e v="#DIV/0!"/>
    <n v="0"/>
    <n v="0"/>
    <n v="0"/>
    <n v="0"/>
    <e v="#DIV/0!"/>
    <n v="1"/>
  </r>
  <r>
    <x v="6"/>
    <x v="7"/>
    <s v="Inicia con el análisis de la ruta jurídica y termina con la decisión final del expediente "/>
    <s v="EQUIPO INICIATIVAS COMUNITARIAS DAE"/>
    <x v="24"/>
    <x v="24"/>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x v="3"/>
    <x v="1"/>
    <m/>
    <s v=""/>
    <s v=""/>
    <m/>
    <s v=""/>
    <s v=""/>
    <s v=""/>
    <e v="#N/A"/>
    <s v="C 25.2"/>
    <s v="EL EQUIPO DE INICIATIVAS COMUNITARIAS DAE"/>
    <s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
    <x v="1"/>
    <s v="Impacto"/>
    <s v="Manual"/>
    <s v="25%"/>
    <s v="Documentado"/>
    <s v="Continua"/>
    <s v="Con registro"/>
    <n v="0"/>
    <s v=""/>
    <n v="0"/>
    <s v=""/>
    <s v=""/>
    <e v="#N/A"/>
    <s v="P 25.2"/>
    <s v="Verificar pólizas de cumplimiento de los proveedores. "/>
    <s v="DIRECCIÓN DE ASUNTOS ÉTNICOS"/>
    <s v="La póliza con el respectivo soporte de pago de la misma."/>
    <n v="13"/>
    <n v="0"/>
    <n v="0"/>
    <s v="En curso"/>
    <n v="0"/>
    <n v="0"/>
    <n v="0"/>
    <n v="0"/>
    <n v="0"/>
    <e v="#DIV/0!"/>
    <e v="#DIV/0!"/>
    <n v="0"/>
    <n v="0"/>
    <n v="0"/>
    <n v="0"/>
    <e v="#DIV/0!"/>
    <n v="1"/>
  </r>
  <r>
    <x v="6"/>
    <x v="7"/>
    <s v="Inicia con el análisis de la ruta jurídica y termina con la decisión final del expediente "/>
    <s v="EQUIPO INICIATIVAS COMUNITARIAS DAE"/>
    <x v="24"/>
    <x v="24"/>
    <s v="Afectación Económica o presupuestal"/>
    <s v="Posibilidad de afectación económica  presentando incrementos en los costos por la suspensión de la iniciativa cofinanciada debido a la falta de verificación de la capacidad operativa de los proveedores en la región"/>
    <d v="2022-05-20T00:00:00"/>
    <x v="3"/>
    <x v="1"/>
    <n v="13"/>
    <s v="Baja"/>
    <n v="0.4"/>
    <s v="Desde los 500 SMLMV"/>
    <s v="Catastrófico"/>
    <n v="1"/>
    <s v="Extremo"/>
    <s v="Reducir"/>
    <s v="C 25.3"/>
    <m/>
    <m/>
    <x v="3"/>
    <s v=""/>
    <m/>
    <s v=""/>
    <m/>
    <m/>
    <m/>
    <s v=""/>
    <s v=""/>
    <s v=""/>
    <s v=""/>
    <s v=""/>
    <e v="#N/A"/>
    <s v="P 25.3"/>
    <s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
    <s v="EQUIPO INICIATIVAS COMUNITARIAS DAE"/>
    <s v="Listado de asistencia a capacitación"/>
    <n v="3"/>
    <n v="0"/>
    <n v="0"/>
    <s v="En curso"/>
    <n v="0"/>
    <n v="0"/>
    <n v="0"/>
    <n v="0"/>
    <n v="0"/>
    <e v="#DIV/0!"/>
    <e v="#DIV/0!"/>
    <n v="0"/>
    <n v="0"/>
    <n v="0"/>
    <n v="0"/>
    <e v="#DIV/0!"/>
    <n v="1"/>
  </r>
  <r>
    <x v="6"/>
    <x v="7"/>
    <s v="Inicia con el análisis de la ruta jurídica y termina con la decisión final del expediente "/>
    <s v="EQUIPO DE ADQUISICIONES DE PREDIOS Y/O MEJORAS DAE"/>
    <x v="25"/>
    <x v="25"/>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x v="3"/>
    <x v="0"/>
    <n v="28"/>
    <s v="Media"/>
    <n v="0.6"/>
    <s v="Desde los 500 SMLMV"/>
    <s v="Catastrófico"/>
    <n v="1"/>
    <s v="Extremo"/>
    <s v="Reducir"/>
    <s v="C 26.1"/>
    <s v="EL EQUIPO DE ADQUISICIONES DE PREDIOS Y/O MEJORAS DAE"/>
    <s v="El equipo de Adquisiciones de predios y/o mejoras DAE verifica la oferta voluntaria de predio a través del diligenciamiento de la forma ACCTI-F-021 FORMA OFERTA VOLUNTARIA DE PREDIOS donde se revisa los requisitos para la oferta voluntaria de los propietarios hacia la ANT"/>
    <x v="0"/>
    <s v="Probabilidad"/>
    <s v="Manual"/>
    <s v="40%"/>
    <s v="Documentado"/>
    <s v="Continua"/>
    <s v="Con registro"/>
    <n v="0.36"/>
    <s v="Baja"/>
    <n v="1"/>
    <s v="Catastrófico"/>
    <s v="Extremo"/>
    <s v="Reducir"/>
    <s v="P 26.1"/>
    <s v="Actualizar el procedimiento   ACCTI  P-021,  de  tal manera que se identifiquen claramente las salidas y las entradas respectivamente"/>
    <s v="EQUIPO DE ADQUISICIONES DE PREDIOS Y/O MEJORAS"/>
    <s v="Procedimiento actualizado y aprobado"/>
    <n v="1"/>
    <n v="0"/>
    <n v="0"/>
    <s v="En curso"/>
    <n v="0"/>
    <n v="0"/>
    <n v="0"/>
    <n v="0"/>
    <n v="0"/>
    <e v="#DIV/0!"/>
    <e v="#DIV/0!"/>
    <n v="0"/>
    <n v="0"/>
    <n v="0"/>
    <n v="0"/>
    <e v="#DIV/0!"/>
    <n v="1"/>
  </r>
  <r>
    <x v="6"/>
    <x v="7"/>
    <s v="Inicia con el análisis de la ruta jurídica y termina con la decisión final del expediente "/>
    <s v="EQUIPO DE ADQUISICIONES DE PREDIOS Y/O MEJORAS DAE"/>
    <x v="25"/>
    <x v="25"/>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x v="3"/>
    <x v="0"/>
    <n v="28"/>
    <s v="Media"/>
    <n v="0.6"/>
    <s v="Desde los 500 SMLMV"/>
    <s v="Catastrófico"/>
    <n v="1"/>
    <s v="Extremo"/>
    <s v="Reducir"/>
    <s v="C 26.2"/>
    <s v="EL EQUIPO COMPRA DE PREDIOS"/>
    <s v="El equipo compra de predios verifica la documentación para solicitar visita técnica a través del diligenciamiento de la forma:_x000a_ACCTI-F-020 FORMA LISTA DE CHEQUEO donde se revisa el cumplimiento de todos los requisitos documentos aportados para la compra del predio y los relacionados a la comunidad que se va a beneficiar"/>
    <x v="0"/>
    <s v="Probabilidad"/>
    <s v="Manual"/>
    <s v="40%"/>
    <s v="Documentado"/>
    <s v="Continua"/>
    <s v="Con registro"/>
    <n v="0.216"/>
    <s v="Baja"/>
    <n v="1"/>
    <s v="Catastrófico"/>
    <s v="Extremo"/>
    <s v="Reducir"/>
    <s v="P 26.2"/>
    <n v="0"/>
    <s v=""/>
    <n v="0"/>
    <n v="0"/>
    <n v="0"/>
    <m/>
    <s v="En curso"/>
    <n v="0"/>
    <n v="0"/>
    <n v="0"/>
    <n v="0"/>
    <n v="0"/>
    <e v="#DIV/0!"/>
    <e v="#DIV/0!"/>
    <n v="0"/>
    <n v="0"/>
    <n v="0"/>
    <n v="0"/>
    <e v="#DIV/0!"/>
    <n v="1"/>
  </r>
  <r>
    <x v="6"/>
    <x v="7"/>
    <s v="Inicia con el análisis de la ruta jurídica y termina con la decisión final del expediente "/>
    <s v="EQUIPO DE ADQUISICIONES DE PREDIOS Y/O MEJORAS DAE"/>
    <x v="25"/>
    <x v="25"/>
    <s v="Afectación Económica o presupuestal"/>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d v="2022-05-20T00:00:00"/>
    <x v="3"/>
    <x v="0"/>
    <m/>
    <s v=""/>
    <s v=""/>
    <m/>
    <s v=""/>
    <s v=""/>
    <s v=""/>
    <e v="#N/A"/>
    <s v="C 26.3"/>
    <s v="EL EQUIPO COMPRA DE PREDIOS"/>
    <s v="El equipo compra de predios requiere a través de oficio radicado en el sistema de gestión documental ORFEO remitido al propietario del predio, la solicitud de los documentos faltantes para la oferta voluntaria del predio"/>
    <x v="1"/>
    <s v="Impacto"/>
    <s v="Manual"/>
    <s v="25%"/>
    <s v="Documentado"/>
    <s v="Continua"/>
    <s v="Con registro"/>
    <n v="0"/>
    <s v=""/>
    <n v="0"/>
    <s v=""/>
    <s v=""/>
    <e v="#N/A"/>
    <s v="P 26.3"/>
    <n v="0"/>
    <s v=""/>
    <n v="0"/>
    <n v="0"/>
    <n v="0"/>
    <m/>
    <s v="En curso"/>
    <n v="0"/>
    <n v="0"/>
    <n v="0"/>
    <n v="0"/>
    <n v="0"/>
    <e v="#DIV/0!"/>
    <e v="#DIV/0!"/>
    <n v="0"/>
    <n v="0"/>
    <n v="0"/>
    <n v="0"/>
    <e v="#DIV/0!"/>
    <n v="1"/>
  </r>
  <r>
    <x v="6"/>
    <x v="7"/>
    <s v="Inicia con el análisis de la ruta jurídica y termina con la decisión final del expediente "/>
    <s v="EQUIPO SISTEMAS DE INFORMACIÓN DAE"/>
    <x v="26"/>
    <x v="26"/>
    <s v="Pérdida Reputacional"/>
    <s v="Posibilidad de Pérdida Reputacional por reporte de información imprecisa y variada debido a las diferentes archivos de datos para almacenamiento de la información y las distintas fuentes finales para el envío de la información"/>
    <d v="2022-05-20T00:00:00"/>
    <x v="3"/>
    <x v="0"/>
    <n v="12"/>
    <s v="Baja"/>
    <n v="0.4"/>
    <s v="     El riesgo afecta la imagen de la entidad con algunos usuarios de relevancia frente al logro de los objetivos"/>
    <s v="Moderado"/>
    <n v="0.6"/>
    <s v="Moderado"/>
    <s v="Reducir"/>
    <s v="C 27.1"/>
    <s v="EL EQUIPO SISTEMAS DE INFORMACIÓN DAE"/>
    <s v="El equipo Sistemas de Información DAE realiza seguimiento mensual a la cantidad de requerimientos allegados de comunidades étnicas a través de un reporte en Excel donde se estipula la cantidad de requerimientos de acuerdo a cada uno de los procedimientos a cargo de la DAE"/>
    <x v="2"/>
    <s v="Impacto"/>
    <s v="Manual"/>
    <s v="30%"/>
    <s v="Sin documentar"/>
    <s v="Continua"/>
    <s v="Con registro"/>
    <n v="0.4"/>
    <s v="Baja"/>
    <n v="0.42"/>
    <s v="Moderado"/>
    <s v="Moderado"/>
    <s v="Reducir"/>
    <s v="P 27.1"/>
    <s v="Recolección la información entregada por los equipos de trabajo"/>
    <s v="EQUIPO SISTEMAS DE INFORMACIÓN DAE"/>
    <s v="Respuesta a la solicitud por correo electrónico de la información a los equipos de trabajo de la DAE"/>
    <n v="12"/>
    <n v="0"/>
    <n v="0"/>
    <s v="En curso"/>
    <n v="0"/>
    <n v="0"/>
    <n v="0"/>
    <n v="0"/>
    <n v="0"/>
    <e v="#DIV/0!"/>
    <e v="#DIV/0!"/>
    <n v="0"/>
    <n v="0"/>
    <n v="0"/>
    <n v="0"/>
    <e v="#DIV/0!"/>
    <n v="1"/>
  </r>
  <r>
    <x v="6"/>
    <x v="7"/>
    <s v="Inicia con el análisis de la ruta jurídica y termina con la decisión final del expediente "/>
    <s v="EQUIPO SISTEMAS DE INFORMACIÓN DAE"/>
    <x v="26"/>
    <x v="26"/>
    <s v="Pérdida Reputacional"/>
    <s v="Posibilidad de Pérdida Reputacional por reporte de información imprecisa y variada debido a las diferentes archivos de datos para almacenamiento de la información y las distintas fuentes finales para el envío de la información"/>
    <d v="2022-05-20T00:00:00"/>
    <x v="3"/>
    <x v="0"/>
    <m/>
    <s v=""/>
    <s v=""/>
    <m/>
    <s v=""/>
    <s v=""/>
    <s v=""/>
    <e v="#N/A"/>
    <s v="C 27.2"/>
    <s v="EL EQUIPO SISTEMAS DE INFORMACIÓN DAE"/>
    <s v="El equipo Sistemas de Información DAE actualiza la información que entregan los diferentes equipos de trabajo de la DAE a través de correo electrónico donde se reporta la información que se validó y debe modificar datos"/>
    <x v="1"/>
    <s v="Impacto"/>
    <s v="Manual"/>
    <s v="25%"/>
    <s v="Sin documentar"/>
    <s v="Continua"/>
    <s v="Con registro"/>
    <n v="0"/>
    <s v=""/>
    <n v="0"/>
    <s v=""/>
    <s v=""/>
    <e v="#N/A"/>
    <s v="P 27.2"/>
    <n v="0"/>
    <s v=""/>
    <n v="0"/>
    <n v="0"/>
    <n v="0"/>
    <m/>
    <s v="En curso"/>
    <n v="0"/>
    <n v="0"/>
    <n v="0"/>
    <n v="0"/>
    <n v="0"/>
    <e v="#DIV/0!"/>
    <e v="#DIV/0!"/>
    <n v="0"/>
    <n v="0"/>
    <n v="0"/>
    <n v="0"/>
    <e v="#DIV/0!"/>
    <n v="1"/>
  </r>
  <r>
    <x v="6"/>
    <x v="7"/>
    <s v="Inicia con el análisis de la ruta jurídica y termina con la decisión final del expediente "/>
    <s v="EQUIPO SISTEMAS DE INFORMACIÓN DAE"/>
    <x v="27"/>
    <x v="27"/>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d v="2022-05-20T00:00:00"/>
    <x v="3"/>
    <x v="1"/>
    <n v="60"/>
    <s v="Media"/>
    <n v="0.6"/>
    <s v="     El riesgo afecta la imagen de la entidad a nivel nacional, con efecto publicitarios sostenible a nivel país"/>
    <s v="Catastrófico"/>
    <n v="1"/>
    <s v="Extremo"/>
    <s v="Reducir"/>
    <s v="C 28.1"/>
    <s v="EL EQUIPO SISTEMAS DE INFORMACIÓN DAE"/>
    <s v="El equipo Sistemas de Información DAE registra los requerimientos realizados a las comunidades étnicas a través del Archivo Base de Datos DAE  para llevar un control al cumplimiento en los requisitos mínimos establecidos dentro los tiempo requeridos"/>
    <x v="0"/>
    <s v="Probabilidad"/>
    <s v="Manual"/>
    <s v="40%"/>
    <s v="Documentado"/>
    <s v="Continua"/>
    <s v="Con registro"/>
    <n v="0.36"/>
    <s v="Baja"/>
    <n v="1"/>
    <s v="Catastrófico"/>
    <s v="Extremo"/>
    <s v="Reducir"/>
    <s v="P 28.1"/>
    <s v="Reuniones mensuales del grupo PQRSD del equipo de Sistemas de Información para conocer los avances e inconvenientes en los avances de cada petición"/>
    <s v="EQUIPO SISTEMAS DE INFORMACIÓN DAE"/>
    <s v="Acta de reunión de seguimiento a los avances e inconvenientes"/>
    <n v="9"/>
    <n v="0"/>
    <n v="0"/>
    <s v="En curso"/>
    <n v="0"/>
    <n v="0"/>
    <n v="0"/>
    <n v="0"/>
    <n v="0"/>
    <e v="#DIV/0!"/>
    <e v="#DIV/0!"/>
    <n v="0"/>
    <n v="0"/>
    <n v="0"/>
    <n v="0"/>
    <e v="#DIV/0!"/>
    <n v="1"/>
  </r>
  <r>
    <x v="6"/>
    <x v="7"/>
    <s v="Inicia con el análisis de la ruta jurídica y termina con la decisión final del expediente "/>
    <s v="EQUIPO SISTEMAS DE INFORMACIÓN DAE"/>
    <x v="27"/>
    <x v="27"/>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d v="2022-05-20T00:00:00"/>
    <x v="3"/>
    <x v="1"/>
    <m/>
    <s v=""/>
    <s v=""/>
    <m/>
    <s v=""/>
    <s v=""/>
    <s v=""/>
    <e v="#N/A"/>
    <s v="C 28.2"/>
    <s v="EL EQUIPO SISTEMAS DE INFORMACIÓN DAE"/>
    <s v="El equipo Sistemas de Información DAE reitera el requerimiento a la comunidad a través de ORFEO donde se recuerda el cumplimiento de requisitos para continuar el procedimiento requerido por la comunidad étnica"/>
    <x v="1"/>
    <s v="Impacto"/>
    <s v="Manual"/>
    <s v="25%"/>
    <s v="Documentado"/>
    <s v="Continua"/>
    <s v="Con registro"/>
    <n v="0"/>
    <s v=""/>
    <n v="0"/>
    <s v=""/>
    <s v=""/>
    <e v="#N/A"/>
    <s v="P 28.2"/>
    <s v="Actualización del archivo Base de Datos DAE"/>
    <s v="EQUIPO SISTEMAS DE INFORMACIÓN DAE"/>
    <s v="Informe mensual de requerimientos"/>
    <n v="9"/>
    <n v="0"/>
    <n v="0"/>
    <s v="En curso"/>
    <n v="0"/>
    <n v="0"/>
    <n v="0"/>
    <n v="0"/>
    <n v="0"/>
    <e v="#DIV/0!"/>
    <e v="#DIV/0!"/>
    <n v="0"/>
    <n v="0"/>
    <n v="0"/>
    <n v="0"/>
    <e v="#DIV/0!"/>
    <n v="1"/>
  </r>
  <r>
    <x v="6"/>
    <x v="7"/>
    <s v="Inicia con el análisis de la ruta jurídica y termina con la decisión final del expediente"/>
    <s v="DIRECCIÓN DE ACCESO A TIERRAS"/>
    <x v="28"/>
    <x v="28"/>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x v="0"/>
    <x v="0"/>
    <n v="520"/>
    <s v="Alta"/>
    <n v="0.8"/>
    <s v="     El riesgo afecta la imagen de la entidad a nivel nacional, con efecto publicitarios sostenible a nivel país"/>
    <s v="Catastrófico"/>
    <n v="1"/>
    <s v="Extremo"/>
    <s v="Reducir"/>
    <s v="C 29.1"/>
    <s v="DIRECCIÓN DE ACCESO A TIERRAS"/>
    <s v="Dirección de Acceso a Tierras reduce la posibilidad de avanzar en procesos de compra dirigidos a predios cuyas ofertas no sean viables para la entidad._x000a_ a través del diligenciamiento de la forma ACCTI-F-021 FORMA OFERTA VOLUNTARIA DE PREDIOS - ACCTI-F-020 FORMA LISTA DE CHEQUEO donde se registra el cumplimiento de aspectos obligatorios de la información de la oferta voluntaria"/>
    <x v="0"/>
    <s v="Probabilidad"/>
    <s v="Manual"/>
    <s v="40%"/>
    <s v="Documentado"/>
    <s v="Continua"/>
    <s v="Con registro"/>
    <n v="0.48"/>
    <s v="Media"/>
    <n v="1"/>
    <s v="Catastrófico"/>
    <s v="Extremo"/>
    <s v="Reducir"/>
    <s v="P 29.1"/>
    <s v="Realizar capacitación a profesionales de Compra Directa sobre ACCTI-P-010 Procedimiento de Compra Directa de Predios con énfasis en las tareas críticas y de control señaladas en él"/>
    <s v="DIRECCIÓN DE ACCESO A TIERRAS"/>
    <s v="Documento o soporte que evidencie la capacitación"/>
    <n v="2"/>
    <n v="0"/>
    <n v="0"/>
    <s v="En curso"/>
    <n v="0"/>
    <n v="0"/>
    <n v="0"/>
    <n v="0"/>
    <n v="0"/>
    <e v="#DIV/0!"/>
    <e v="#DIV/0!"/>
    <n v="0"/>
    <n v="0"/>
    <n v="0"/>
    <n v="0"/>
    <e v="#DIV/0!"/>
    <n v="1"/>
  </r>
  <r>
    <x v="6"/>
    <x v="7"/>
    <s v="Inicia con el análisis de la ruta jurídica y termina con la decisión final del expediente"/>
    <s v="DIRECCIÓN DE ACCESO A TIERRAS"/>
    <x v="28"/>
    <x v="28"/>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x v="0"/>
    <x v="0"/>
    <n v="520"/>
    <s v="Alta"/>
    <n v="0.8"/>
    <s v="     El riesgo afecta la imagen de la entidad a nivel nacional, con efecto publicitarios sostenible a nivel país"/>
    <s v="Catastrófico"/>
    <n v="1"/>
    <s v="Extremo"/>
    <s v="Reducir"/>
    <s v="C 29.2"/>
    <s v="DIRECCIÓN DE ACCESO A TIERRAS"/>
    <s v="Dirección de Acceso a Tierras reduce la posibilidad de avanzar en procesos de compra dirigidos a predios que no cumplan requisitos técnicos. a través del diligenciamiento de la forma ACCTI-F-022 donde se realiza un estudio complementario de titulos, confrontando la información del expediente con la obtenida en la visita técnica."/>
    <x v="0"/>
    <s v="Probabilidad"/>
    <s v="Manual"/>
    <s v="40%"/>
    <s v="Documentado"/>
    <s v="Continua"/>
    <s v="Con registro"/>
    <n v="0.28799999999999998"/>
    <s v="Baja"/>
    <n v="1"/>
    <s v="Catastrófico"/>
    <s v="Extremo"/>
    <s v="Reducir"/>
    <s v="P 29.2"/>
    <s v="Actualizar la forma ACCTIF-020 Lista de chequeo"/>
    <s v="DIRECCIÓN DE ACCESO A TIERRAS"/>
    <s v="ACCTI-F-020 Lista de Chequeo actualizada"/>
    <n v="1"/>
    <n v="0"/>
    <n v="0"/>
    <s v="En curso"/>
    <n v="0"/>
    <n v="0"/>
    <n v="0"/>
    <n v="0"/>
    <n v="0"/>
    <e v="#DIV/0!"/>
    <e v="#DIV/0!"/>
    <n v="0"/>
    <n v="0"/>
    <n v="0"/>
    <n v="0"/>
    <e v="#DIV/0!"/>
    <n v="1"/>
  </r>
  <r>
    <x v="6"/>
    <x v="7"/>
    <s v="Inicia con el análisis de la ruta jurídica y termina con la decisión final del expediente"/>
    <s v="DIRECCIÓN DE ACCESO A TIERRAS"/>
    <x v="28"/>
    <x v="28"/>
    <s v="Pérdida Reputacional"/>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d v="2022-05-20T00:00:00"/>
    <x v="0"/>
    <x v="0"/>
    <n v="520"/>
    <s v="Alta"/>
    <n v="0.8"/>
    <s v="     El riesgo afecta la imagen de la entidad a nivel nacional, con efecto publicitarios sostenible a nivel país"/>
    <s v="Catastrófico"/>
    <n v="1"/>
    <s v="Extremo"/>
    <s v="Reducir"/>
    <s v="C 29.3"/>
    <s v="DIRECCIÓN DE ACCESO A TIERRAS"/>
    <s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ón de predios aledaños que cumplan las expectativas de los compromisos adquiridos soportando con los expedientes incluyendo, la documentación pertinente."/>
    <x v="1"/>
    <s v="Impacto"/>
    <s v="Manual"/>
    <s v="25%"/>
    <s v="Documentado"/>
    <s v="Continua"/>
    <s v="Con registro"/>
    <n v="0"/>
    <s v=""/>
    <n v="0"/>
    <s v=""/>
    <s v=""/>
    <e v="#N/A"/>
    <s v="P 29.3"/>
    <n v="0"/>
    <s v=""/>
    <n v="0"/>
    <n v="0"/>
    <n v="0"/>
    <m/>
    <s v="En curso"/>
    <n v="0"/>
    <n v="0"/>
    <n v="0"/>
    <n v="0"/>
    <n v="0"/>
    <e v="#DIV/0!"/>
    <e v="#DIV/0!"/>
    <n v="0"/>
    <n v="0"/>
    <n v="0"/>
    <n v="0"/>
    <e v="#DIV/0!"/>
    <n v="1"/>
  </r>
  <r>
    <x v="6"/>
    <x v="7"/>
    <s v="Inicia con el análisis de la ruta jurídica y termina con la decisión final del expediente"/>
    <s v="SUBDIRECCIÓN DE ACCESO A TIERRAS EN ZONAS FOCALIZADAS"/>
    <x v="29"/>
    <x v="29"/>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x v="3"/>
    <x v="0"/>
    <n v="50"/>
    <s v="Media"/>
    <n v="0.6"/>
    <s v="Desde los 500 SMLMV"/>
    <s v="Catastrófico"/>
    <n v="1"/>
    <s v="Extremo"/>
    <s v="Reducir"/>
    <s v="C 30.1"/>
    <s v="SUBDIRECCIÓN DE ACCESO A TIERRAS EN ZONAS FOCALIZADAS"/>
    <s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EN, RUV, RUES, Procuraduría General de la Nación, Contraloría General de la República, ANT- Histórico, CNSC y/o SIGEP y las demás que se consideren necesarias"/>
    <x v="0"/>
    <s v="Probabilidad"/>
    <s v="Manual"/>
    <s v="40%"/>
    <s v="Documentado"/>
    <s v="Aleatoria"/>
    <s v="Con registro"/>
    <n v="0.36"/>
    <s v="Baja"/>
    <n v="1"/>
    <s v="Catastrófico"/>
    <s v="Extremo"/>
    <s v="Reducir"/>
    <s v="P 30.1"/>
    <s v="Actualización del instructivo &quot;ACCTI -I-001- Instructivo  para la Materialización del Subsidio Integral SIRA  Y SIDRA  para la  adquisición del predio&quot;."/>
    <s v="SUBDIRECCIÓN DE ACCESO A TIERRAS EN ZONAS FOCALIZADAS"/>
    <s v="Instructivo actualizado ACCTI -I-001- Instructivo  para la Materialización del Subsidio Integral SIRA  Y SIDRA  para la  adquisición del predio"/>
    <n v="1"/>
    <n v="0"/>
    <n v="0"/>
    <s v="En curso"/>
    <n v="0"/>
    <n v="0"/>
    <n v="0"/>
    <n v="0"/>
    <n v="0"/>
    <e v="#DIV/0!"/>
    <e v="#DIV/0!"/>
    <n v="0"/>
    <n v="0"/>
    <n v="0"/>
    <n v="0"/>
    <e v="#DIV/0!"/>
    <n v="1"/>
  </r>
  <r>
    <x v="6"/>
    <x v="7"/>
    <s v="Inicia con el análisis de la ruta jurídica y termina con la decisión final del expediente"/>
    <s v="SUBDIRECCIÓN DE ACCESO A TIERRAS EN ZONAS FOCALIZADAS"/>
    <x v="29"/>
    <x v="29"/>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x v="3"/>
    <x v="0"/>
    <n v="50"/>
    <s v="Media"/>
    <n v="0.6"/>
    <s v="Desde los 500 SMLMV"/>
    <s v="Catastrófico"/>
    <n v="1"/>
    <s v="Extremo"/>
    <s v="Reducir"/>
    <s v="C 30.2"/>
    <s v="SUBDIRECCIÓN DE ACCESO A TIERRAS EN ZONAS FOCALIZADAS"/>
    <s v="Subdirección de Acceso a Tierras en Zonas Focalizadas verifica el uno por ciento (1%) de los predios con postulaciones activas trimestralmente a través del acta de verificación y sus anexos donde se validan los requistos jurídicos, técnicos y ambientales de acuerdo con lo descrito en el procedimiento MATERIALIZACIÓN DEL SUBSIDIO – ADQUISICIÓN DEL PREDIO ACCTI-P-016, vigente"/>
    <x v="0"/>
    <s v="Probabilidad"/>
    <s v="Manual"/>
    <s v="40%"/>
    <s v="Documentado"/>
    <s v="Aleatoria"/>
    <s v="Con registro"/>
    <n v="0.216"/>
    <s v="Baja"/>
    <n v="1"/>
    <s v="Catastrófico"/>
    <s v="Extremo"/>
    <s v="Reducir"/>
    <s v="P 30.2"/>
    <s v="Socialización de los procedimientos e instructivos relacionados con Subsidios que se encuentren vigentes en el Sistema Integrado de Gestión dentro de la Subdirección de Acceso a Tierras en Zonas Focalizadas - SATZF "/>
    <s v="SUBDIRECCIÓN DE ACCESO A TIERRAS EN ZONAS FOCALIZADAS"/>
    <s v="Listado de asistencia de la socialización"/>
    <n v="1"/>
    <n v="0"/>
    <n v="0"/>
    <s v="En curso"/>
    <n v="0"/>
    <n v="0"/>
    <n v="0"/>
    <n v="0"/>
    <n v="0"/>
    <e v="#DIV/0!"/>
    <e v="#DIV/0!"/>
    <n v="0"/>
    <n v="0"/>
    <n v="0"/>
    <n v="0"/>
    <e v="#DIV/0!"/>
    <n v="1"/>
  </r>
  <r>
    <x v="6"/>
    <x v="7"/>
    <s v="Inicia con el análisis de la ruta jurídica y termina con la decisión final del expediente"/>
    <s v="SUBDIRECCIÓN DE ACCESO A TIERRAS EN ZONAS FOCALIZADAS"/>
    <x v="29"/>
    <x v="29"/>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x v="3"/>
    <x v="0"/>
    <n v="50"/>
    <s v="Media"/>
    <n v="0.6"/>
    <s v="Desde los 500 SMLMV"/>
    <s v="Catastrófico"/>
    <n v="1"/>
    <s v="Extremo"/>
    <s v="Reducir"/>
    <s v="C 30.3"/>
    <s v="SUBDIRECCIÓN DE ACCESO A TIERRAS EN ZONAS FOCALIZADAS"/>
    <s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
    <x v="2"/>
    <s v="Impacto"/>
    <s v="Manual"/>
    <s v="30%"/>
    <s v="Documentado"/>
    <s v="Aleatoria"/>
    <s v="Con registro"/>
    <n v="0.216"/>
    <s v="Baja"/>
    <n v="0.7"/>
    <s v="Mayor"/>
    <s v="Alto"/>
    <s v="Reducir"/>
    <s v="P 30.3"/>
    <n v="0"/>
    <s v=""/>
    <n v="0"/>
    <n v="1"/>
    <n v="0"/>
    <n v="0"/>
    <s v="En curso"/>
    <n v="0"/>
    <n v="0"/>
    <n v="0"/>
    <n v="0"/>
    <n v="0"/>
    <e v="#DIV/0!"/>
    <e v="#DIV/0!"/>
    <n v="0"/>
    <n v="0"/>
    <n v="0"/>
    <n v="0"/>
    <e v="#DIV/0!"/>
    <n v="1"/>
  </r>
  <r>
    <x v="6"/>
    <x v="7"/>
    <s v="Inicia con el análisis de la ruta jurídica y termina con la decisión final del expediente"/>
    <s v="SUBDIRECCIÓN DE ACCESO A TIERRAS EN ZONAS FOCALIZADAS"/>
    <x v="29"/>
    <x v="29"/>
    <s v="Afectación Económica o presupuestal"/>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d v="2022-05-20T00:00:00"/>
    <x v="3"/>
    <x v="0"/>
    <n v="50"/>
    <s v="Media"/>
    <n v="0.6"/>
    <s v="Desde los 500 SMLMV"/>
    <s v="Catastrófico"/>
    <n v="1"/>
    <s v="Extremo"/>
    <s v="Reducir"/>
    <s v="C 30.4"/>
    <s v="SUBDIRECCIÓN DE ACCESO A TIERRAS EN ZONAS FOCALIZADAS"/>
    <s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
    <x v="1"/>
    <s v="Impacto"/>
    <s v="Manual"/>
    <s v="25%"/>
    <s v="Documentado"/>
    <s v="Continua"/>
    <s v="Con registro"/>
    <n v="0"/>
    <s v=""/>
    <n v="0"/>
    <s v=""/>
    <s v=""/>
    <e v="#N/A"/>
    <s v="P 30.4"/>
    <n v="0"/>
    <s v=""/>
    <n v="0"/>
    <n v="0"/>
    <n v="0"/>
    <m/>
    <s v="En curso"/>
    <n v="0"/>
    <n v="0"/>
    <n v="0"/>
    <n v="0"/>
    <n v="0"/>
    <e v="#DIV/0!"/>
    <e v="#DIV/0!"/>
    <n v="0"/>
    <n v="0"/>
    <n v="0"/>
    <n v="0"/>
    <e v="#DIV/0!"/>
    <n v="1"/>
  </r>
  <r>
    <x v="6"/>
    <x v="7"/>
    <s v="Inicia con el análisis de la ruta jurídica y termina con la decisión final del expediente"/>
    <s v="SUBDIRECCIÓN DE ACCESO A TIERRAS EN ZONAS FOCALIZADAS"/>
    <x v="30"/>
    <x v="30"/>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x v="3"/>
    <x v="0"/>
    <n v="1600"/>
    <s v="Alta"/>
    <n v="0.8"/>
    <s v="     El riesgo afecta la imagen de la entidad a nivel nacional, con efecto publicitarios sostenible a nivel país"/>
    <s v="Catastrófico"/>
    <n v="1"/>
    <s v="Extremo"/>
    <s v="Reducir"/>
    <s v="C 31.1"/>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tos jurídicos, técnicos y ambientales de acuerdo con lo descrito en el procedimiento ACCTI-P-003 Adjudicación de baldíos a persona natural (ley 160/94), a través de la ACCTI-F-026 FORMA REVISIÓN JURÍDICA"/>
    <x v="0"/>
    <s v="Probabilidad"/>
    <s v="Manual"/>
    <s v="40%"/>
    <s v="Documentado"/>
    <s v="Continua"/>
    <s v="Con registro"/>
    <n v="0.48"/>
    <s v="Media"/>
    <n v="1"/>
    <s v="Catastrófico"/>
    <s v="Extremo"/>
    <s v="Reducir"/>
    <s v="P 31.1"/>
    <s v="Socialización de los procedimientos ACCTI- P 020-Adjudicación Baldíos  en los municipios focalizados y ACCTI-P-003 Adjudicación de baldíos a persona natural (ley 160/94)"/>
    <s v="SUBDIRECCIÓN DE ACCESO A TIERRAS EN ZONAS FOCALIZADAS"/>
    <s v="Listado de asistencia de la socialización"/>
    <n v="1"/>
    <n v="0"/>
    <n v="0"/>
    <s v="En curso"/>
    <n v="0"/>
    <n v="0"/>
    <n v="0"/>
    <n v="0"/>
    <n v="0"/>
    <e v="#DIV/0!"/>
    <e v="#DIV/0!"/>
    <n v="0"/>
    <n v="0"/>
    <n v="0"/>
    <n v="0"/>
    <e v="#DIV/0!"/>
    <n v="1"/>
  </r>
  <r>
    <x v="6"/>
    <x v="7"/>
    <s v="Inicia con el análisis de la ruta jurídica y termina con la decisión final del expediente"/>
    <s v="SUBDIRECCIÓN DE ACCESO A TIERRAS EN ZONAS FOCALIZADAS"/>
    <x v="30"/>
    <x v="30"/>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x v="3"/>
    <x v="0"/>
    <n v="1600"/>
    <s v="Alta"/>
    <n v="0.8"/>
    <s v="     El riesgo afecta la imagen de la entidad a nivel nacional, con efecto publicitarios sostenible a nivel país"/>
    <s v="Catastrófico"/>
    <n v="1"/>
    <s v="Extremo"/>
    <s v="Reducir"/>
    <s v="C 31.2"/>
    <s v="SUBDIRECCIÓN DE ACCESO A TIERRAS EN ZONAS FOCALIZADAS"/>
    <s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tos jurídicos, técnicos y ambientales de acuerdo con lo descrito en el procedimiento ACCTI-P-020 Único en municipios focalizados, a través de la forma POSPR-F-015 INFORME TÉCNICO JURÍDICO DEFINITIVO."/>
    <x v="0"/>
    <s v="Probabilidad"/>
    <s v="Manual"/>
    <s v="40%"/>
    <s v="Documentado"/>
    <s v="Continua"/>
    <s v="Con registro"/>
    <n v="0.28799999999999998"/>
    <s v="Baja"/>
    <n v="1"/>
    <s v="Catastrófico"/>
    <s v="Extremo"/>
    <s v="Reducir"/>
    <s v="P 31.2"/>
    <n v="0"/>
    <s v=""/>
    <n v="0"/>
    <n v="0"/>
    <n v="0"/>
    <m/>
    <s v="En curso"/>
    <n v="0"/>
    <n v="0"/>
    <n v="0"/>
    <n v="0"/>
    <n v="0"/>
    <e v="#DIV/0!"/>
    <e v="#DIV/0!"/>
    <n v="0"/>
    <n v="0"/>
    <n v="0"/>
    <n v="0"/>
    <e v="#DIV/0!"/>
    <n v="1"/>
  </r>
  <r>
    <x v="6"/>
    <x v="7"/>
    <s v="Inicia con el análisis de la ruta jurídica y termina con la decisión final del expediente"/>
    <s v="SUBDIRECCIÓN DE ACCESO A TIERRAS EN ZONAS FOCALIZADAS"/>
    <x v="30"/>
    <x v="30"/>
    <s v="Pérdida Reputacional"/>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d v="2022-05-20T00:00:00"/>
    <x v="3"/>
    <x v="0"/>
    <n v="1600"/>
    <s v="Alta"/>
    <n v="0.8"/>
    <s v="     El riesgo afecta la imagen de la entidad a nivel nacional, con efecto publicitarios sostenible a nivel país"/>
    <s v="Catastrófico"/>
    <n v="1"/>
    <s v="Extremo"/>
    <s v="Reducir"/>
    <s v="C 31.3"/>
    <s v="SUBDIRECCIÓN DE ACCESO A TIERRAS EN ZONAS FOCALIZADAS"/>
    <s v="Subdirección de Acceso a Tierras en Zonas Focalizadas invalida el acto administrativo de adjudicación a través de la realización de la revocatoria aplicando los procedimientos de revocatoria ACCTI-P-014 Revocatoria de Tiulación de Baldíos en el Marco del Procedimiento Único OSPR y el ACCTI-P-005 Revocatoria del Acto de Adjudicación de Baldíos a Persona Natural (ley 160/94).  "/>
    <x v="1"/>
    <s v="Impacto"/>
    <s v="Manual"/>
    <s v="25%"/>
    <s v="Documentado"/>
    <s v="Continua"/>
    <s v="Con registro"/>
    <n v="0"/>
    <s v=""/>
    <n v="0"/>
    <s v=""/>
    <s v=""/>
    <e v="#N/A"/>
    <s v="P 31.3"/>
    <n v="0"/>
    <s v=""/>
    <n v="0"/>
    <n v="0"/>
    <n v="0"/>
    <m/>
    <s v="En curso"/>
    <n v="0"/>
    <n v="0"/>
    <n v="0"/>
    <n v="0"/>
    <n v="0"/>
    <e v="#DIV/0!"/>
    <e v="#DIV/0!"/>
    <n v="0"/>
    <n v="0"/>
    <n v="0"/>
    <n v="0"/>
    <e v="#DIV/0!"/>
    <n v="1"/>
  </r>
  <r>
    <x v="6"/>
    <x v="7"/>
    <s v="Inicia con el análisis de la ruta jurídica y termina con la decisión final del expediente"/>
    <s v="SUBDIRECCIÓN DE ACCESO A TIERRAS POR DEMANDA Y DESCONGESTIÓN"/>
    <x v="31"/>
    <x v="31"/>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1600"/>
    <s v="Alta"/>
    <n v="0.8"/>
    <s v="     El riesgo afecta la imagen de la entidad a nivel nacional, con efecto publicitarios sostenible a nivel país"/>
    <s v="Catastrófico"/>
    <n v="1"/>
    <s v="Extremo"/>
    <s v="Reducir"/>
    <s v="C 32.1"/>
    <s v="SUBDIRECCIÓN DE ACCESO A TIERRAS POR DEMANDA Y DESCONGESTIÓN"/>
    <s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
    <x v="0"/>
    <s v="Probabilidad"/>
    <s v="Manual"/>
    <s v="40%"/>
    <s v="Documentado"/>
    <s v="Continua"/>
    <s v="Con registro"/>
    <n v="0.48"/>
    <s v="Media"/>
    <n v="1"/>
    <s v="Catastrófico"/>
    <s v="Extremo"/>
    <s v="Reducir"/>
    <s v="P 32.1"/>
    <s v="Actualizar la ACCTI-F-097 - Matriz de Revocatoria Directa, que incluya criterios de control en las etapas del procedimiento de revocatoria para los predios no focalizados "/>
    <s v="SUBDIRECCIÓN DE ACCESO A TIERRAS POR DEMANDA Y DESCONGESTIÓN"/>
    <s v="ACCTI-F-097 - Matriz de Revocatoria Directa actualizada para los predios no focalizados "/>
    <n v="4"/>
    <n v="0"/>
    <n v="0"/>
    <s v="En curso"/>
    <n v="0"/>
    <n v="0"/>
    <n v="0"/>
    <n v="0"/>
    <n v="0"/>
    <e v="#DIV/0!"/>
    <e v="#DIV/0!"/>
    <n v="0"/>
    <n v="0"/>
    <n v="0"/>
    <n v="0"/>
    <e v="#DIV/0!"/>
    <n v="1"/>
  </r>
  <r>
    <x v="6"/>
    <x v="7"/>
    <s v="Inicia con el análisis de la ruta jurídica y termina con la decisión final del expediente"/>
    <s v="SUBDIRECCIÓN DE ACCESO A TIERRAS POR DEMANDA Y DESCONGESTIÓN"/>
    <x v="31"/>
    <x v="31"/>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1600"/>
    <s v="Alta"/>
    <n v="0.8"/>
    <s v="     El riesgo afecta la imagen de la entidad a nivel nacional, con efecto publicitarios sostenible a nivel país"/>
    <s v="Catastrófico"/>
    <n v="1"/>
    <s v="Extremo"/>
    <s v="Reducir"/>
    <s v="C 32.2"/>
    <s v="SUBDIRECCIÓN DE ACCESO A TIERRAS POR DEMANDA Y DESCONGESTIÓN"/>
    <s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
    <x v="2"/>
    <s v="Impacto"/>
    <s v="Manual"/>
    <s v="30%"/>
    <s v="Documentado"/>
    <s v="Continua"/>
    <s v="Con registro"/>
    <n v="0.48"/>
    <s v="Media"/>
    <n v="0.7"/>
    <s v="Mayor"/>
    <s v="Alto"/>
    <s v="Reducir"/>
    <s v="P 32.2"/>
    <n v="0"/>
    <s v=""/>
    <n v="0"/>
    <n v="0"/>
    <n v="0"/>
    <m/>
    <s v="En curso"/>
    <n v="0"/>
    <n v="0"/>
    <n v="0"/>
    <n v="0"/>
    <n v="0"/>
    <e v="#DIV/0!"/>
    <e v="#DIV/0!"/>
    <n v="0"/>
    <n v="0"/>
    <n v="0"/>
    <n v="0"/>
    <e v="#DIV/0!"/>
    <n v="1"/>
  </r>
  <r>
    <x v="6"/>
    <x v="7"/>
    <s v="Inicia con el análisis de la ruta jurídica y termina con la decisión final del expediente"/>
    <s v="SUBDIRECCIÓN DE ACCESO A TIERRAS POR DEMANDA Y DESCONGESTIÓN"/>
    <x v="31"/>
    <x v="31"/>
    <s v="Pérdida Reputacional"/>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1600"/>
    <s v="Alta"/>
    <n v="0.8"/>
    <s v="     El riesgo afecta la imagen de la entidad a nivel nacional, con efecto publicitarios sostenible a nivel país"/>
    <s v="Catastrófico"/>
    <n v="1"/>
    <s v="Extremo"/>
    <s v="Reducir"/>
    <s v="C 32.3"/>
    <s v="SUBDIRECCIÓN DE ACCESO A TIERRAS POR DEMANDA Y DESCONGESTIÓN"/>
    <s v="Subdirección de Acceso a Tierras por Demanda y Descongestión prioriza la gestión  a través del tipo de requerimiento donde se revisa si es un derecho de petición o solicitud de revocatoria de predios no focalizadosque incumplio los tiempo de ejecución del procedimiento o que presenta información como caso emblematico para la ANT"/>
    <x v="1"/>
    <s v="Impacto"/>
    <s v="Manual"/>
    <s v="25%"/>
    <s v="Documentado"/>
    <s v="Continua"/>
    <s v="Con registro"/>
    <n v="0"/>
    <s v=""/>
    <n v="0"/>
    <s v=""/>
    <s v=""/>
    <e v="#N/A"/>
    <s v="P 32.3"/>
    <n v="0"/>
    <s v=""/>
    <n v="0"/>
    <n v="0"/>
    <n v="0"/>
    <m/>
    <s v="En curso"/>
    <n v="0"/>
    <n v="0"/>
    <n v="0"/>
    <n v="0"/>
    <n v="0"/>
    <e v="#DIV/0!"/>
    <e v="#DIV/0!"/>
    <n v="0"/>
    <n v="0"/>
    <n v="0"/>
    <n v="0"/>
    <e v="#DIV/0!"/>
    <n v="1"/>
  </r>
  <r>
    <x v="6"/>
    <x v="7"/>
    <s v="Inicia con el análisis de la ruta jurídica y termina con la decisión final del expediente"/>
    <s v="SUBDIRECCIÓN DE ACCESO A TIERRAS EN ZONAS FOCALIZADAS"/>
    <x v="32"/>
    <x v="32"/>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2080"/>
    <s v="Alta"/>
    <n v="0.8"/>
    <s v="     El riesgo afecta la imagen de la entidad a nivel nacional, con efecto publicitarios sostenible a nivel país"/>
    <s v="Catastrófico"/>
    <n v="1"/>
    <s v="Extremo"/>
    <s v="Reducir"/>
    <s v="C 33.1"/>
    <s v="SUBDIRECCIÓN DE ACCESO A TIERRAS EN ZONAS FOCALIZADAS"/>
    <s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ía Directa o su continuación (frente al expediente)."/>
    <x v="0"/>
    <s v="Probabilidad"/>
    <s v="Manual"/>
    <s v="40%"/>
    <s v="Documentado"/>
    <s v="Continua"/>
    <s v="Con registro"/>
    <n v="0.48"/>
    <s v="Media"/>
    <n v="1"/>
    <s v="Catastrófico"/>
    <s v="Extremo"/>
    <s v="Reducir"/>
    <s v="P 33.1"/>
    <s v="Actualizar la ACCTI-F-097 - Matriz de Revocatoria Directa, que incluya criterios de control en las etapas del procedimiento de revocatoria para los predios focalizados "/>
    <s v="SUBDIRECCIÓN DE ACCESO A TIERRAS EN ZONAS FOCALIZADAS"/>
    <s v="ACCTI-F-097 - Matriz de Revocatoria Directa actualizada para los predios focalizados "/>
    <n v="4"/>
    <n v="0"/>
    <n v="0"/>
    <s v="En curso"/>
    <n v="0"/>
    <n v="0"/>
    <n v="0"/>
    <n v="0"/>
    <n v="0"/>
    <e v="#DIV/0!"/>
    <e v="#DIV/0!"/>
    <n v="0"/>
    <n v="0"/>
    <n v="0"/>
    <n v="0"/>
    <e v="#DIV/0!"/>
    <n v="1"/>
  </r>
  <r>
    <x v="6"/>
    <x v="7"/>
    <s v="Inicia con el análisis de la ruta jurídica y termina con la decisión final del expediente"/>
    <s v="SUBDIRECCIÓN DE ACCESO A TIERRAS EN ZONAS FOCALIZADAS"/>
    <x v="32"/>
    <x v="32"/>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2080"/>
    <s v="Alta"/>
    <n v="0.8"/>
    <s v="     El riesgo afecta la imagen de la entidad a nivel nacional, con efecto publicitarios sostenible a nivel país"/>
    <s v="Catastrófico"/>
    <n v="1"/>
    <s v="Extremo"/>
    <s v="Reducir"/>
    <s v="C 33.2"/>
    <s v="SUBDIRECCIÓN DE ACCESO A TIERRAS EN ZONAS FOCALIZADAS"/>
    <s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
    <x v="2"/>
    <s v="Impacto"/>
    <s v="Manual"/>
    <s v="30%"/>
    <s v="Documentado"/>
    <s v="Continua"/>
    <s v="Con registro"/>
    <n v="0.48"/>
    <s v="Media"/>
    <n v="0.7"/>
    <s v="Mayor"/>
    <s v="Alto"/>
    <s v="Reducir"/>
    <s v="P 33.2"/>
    <n v="0"/>
    <s v=""/>
    <n v="0"/>
    <n v="0"/>
    <n v="0"/>
    <m/>
    <s v="En curso"/>
    <n v="0"/>
    <n v="0"/>
    <n v="0"/>
    <n v="0"/>
    <n v="0"/>
    <e v="#DIV/0!"/>
    <e v="#DIV/0!"/>
    <n v="0"/>
    <n v="0"/>
    <n v="0"/>
    <n v="0"/>
    <e v="#DIV/0!"/>
    <n v="1"/>
  </r>
  <r>
    <x v="6"/>
    <x v="7"/>
    <s v="Inicia con el análisis de la ruta jurídica y termina con la decisión final del expediente"/>
    <s v="SUBDIRECCIÓN DE ACCESO A TIERRAS EN ZONAS FOCALIZADAS"/>
    <x v="32"/>
    <x v="32"/>
    <s v="Pérdida Reputacional"/>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d v="2022-05-20T00:00:00"/>
    <x v="3"/>
    <x v="0"/>
    <n v="2080"/>
    <s v="Alta"/>
    <n v="0.8"/>
    <s v="     El riesgo afecta la imagen de la entidad a nivel nacional, con efecto publicitarios sostenible a nivel país"/>
    <s v="Catastrófico"/>
    <n v="1"/>
    <s v="Extremo"/>
    <s v="Reducir"/>
    <s v="C 33.3"/>
    <s v="SUBDIRECCIÓN DE ACCESO A TIERRAS EN ZONAS FOCALIZADAS"/>
    <s v="Subdirección de Acceso a tierras en Zonas Focalizadas prioriza la gestión  a través del tipo de requerimiento donde se revisa si es un derecho de petición o solicitud de revocatoria de predios focalizados que incumplio los tiempo de ejecución del procedimiento o que presenta información como caso emblematico para la ANT"/>
    <x v="1"/>
    <s v="Impacto"/>
    <s v="Manual"/>
    <s v="25%"/>
    <s v="Documentado"/>
    <s v="Continua"/>
    <s v="Con registro"/>
    <n v="0"/>
    <s v=""/>
    <n v="0"/>
    <s v=""/>
    <s v=""/>
    <e v="#N/A"/>
    <s v="P 33.3"/>
    <n v="0"/>
    <s v=""/>
    <n v="0"/>
    <n v="0"/>
    <n v="0"/>
    <m/>
    <s v="En curso"/>
    <n v="0"/>
    <n v="0"/>
    <n v="0"/>
    <n v="0"/>
    <n v="0"/>
    <e v="#DIV/0!"/>
    <e v="#DIV/0!"/>
    <n v="0"/>
    <n v="0"/>
    <n v="0"/>
    <n v="0"/>
    <e v="#DIV/0!"/>
    <n v="1"/>
  </r>
  <r>
    <x v="6"/>
    <x v="7"/>
    <s v="Inicia con el análisis de la ruta jurídica y termina con la decisión final del expediente"/>
    <s v="DIRECCIÓN DE ACCESO A TIERRAS"/>
    <x v="33"/>
    <x v="33"/>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d v="2022-05-20T00:00:00"/>
    <x v="3"/>
    <x v="0"/>
    <n v="10400"/>
    <s v="Muy Alta"/>
    <n v="1"/>
    <s v="     El riesgo afecta la imagen de la entidad a nivel nacional, con efecto publicitarios sostenible a nivel país"/>
    <s v="Catastrófico"/>
    <n v="1"/>
    <s v="Extremo"/>
    <s v="Reducir"/>
    <s v="C 34.1"/>
    <s v="DIRECCIÓN DE ACCESO A TIERRAS"/>
    <s v="Dirección de Acceso a Tierras identifica los trámites que pueden incumplir los términos establecidos a través de la realizacióin del reportes de alertas semanales verificando el estado de cada trámite en curso y determinando cuáles podrían hallarse por superar algun término"/>
    <x v="0"/>
    <s v="Probabilidad"/>
    <s v="Manual"/>
    <s v="40%"/>
    <s v="Documentado"/>
    <s v="Continua"/>
    <s v="Con registro"/>
    <n v="0.6"/>
    <s v="Media"/>
    <n v="1"/>
    <s v="Catastrófico"/>
    <s v="Extremo"/>
    <s v="Reducir"/>
    <s v="P 34.1"/>
    <s v="Realizar capacitación en el Procedimiento Gestión de Petición Quejas y Reclamos por parte de profesional líder del equipo de correspondencia, a los colaboradores de correspondencia DAT."/>
    <s v="DIRECCIÓN DE ACCESO A TIERRAS"/>
    <s v="Lista de asistencia de los colaboradores de correspondencia DAT capacitados en el procedimiento de Gestión de Petición Quejas y Reclamos"/>
    <n v="0.95"/>
    <n v="0"/>
    <n v="0"/>
    <s v="En curso"/>
    <n v="0"/>
    <n v="0"/>
    <n v="0"/>
    <n v="0"/>
    <n v="0"/>
    <e v="#DIV/0!"/>
    <e v="#DIV/0!"/>
    <n v="0"/>
    <n v="0"/>
    <n v="0"/>
    <n v="0"/>
    <e v="#DIV/0!"/>
    <n v="1"/>
  </r>
  <r>
    <x v="6"/>
    <x v="7"/>
    <s v="Inicia con el análisis de la ruta jurídica y termina con la decisión final del expediente"/>
    <s v="DIRECCIÓN DE ACCESO A TIERRAS"/>
    <x v="33"/>
    <x v="33"/>
    <s v="Pérdida Reputacional"/>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d v="2022-05-20T00:00:00"/>
    <x v="3"/>
    <x v="0"/>
    <n v="10400"/>
    <s v="Muy Alta"/>
    <n v="1"/>
    <s v="     El riesgo afecta la imagen de la entidad a nivel nacional, con efecto publicitarios sostenible a nivel país"/>
    <s v="Catastrófico"/>
    <n v="1"/>
    <s v="Extremo"/>
    <s v="Reducir"/>
    <s v="C 34.2"/>
    <s v="DIRECCIÓN DE ACCESO A TIERRAS"/>
    <s v="Dirección de Acceso a Tierras tramita el proceso con el equipo funcional de titulación a través de la realización de nuevo trámite y/o la Orden Judicial (Cuando aplique) verificando el estado de cada trámite en curso y determinando cuáles se encuentran superando algun término"/>
    <x v="1"/>
    <s v="Impacto"/>
    <s v="Manual"/>
    <s v="25%"/>
    <s v="Documentado"/>
    <s v="Continua"/>
    <s v="Con registro"/>
    <n v="0"/>
    <s v=""/>
    <n v="0"/>
    <s v=""/>
    <s v=""/>
    <e v="#N/A"/>
    <s v="P 34.2"/>
    <n v="0"/>
    <s v=""/>
    <n v="0"/>
    <n v="0"/>
    <n v="0"/>
    <m/>
    <s v="En curso"/>
    <n v="0"/>
    <n v="0"/>
    <n v="0"/>
    <n v="0"/>
    <n v="0"/>
    <e v="#DIV/0!"/>
    <e v="#DIV/0!"/>
    <n v="0"/>
    <n v="0"/>
    <n v="0"/>
    <n v="0"/>
    <e v="#DIV/0!"/>
    <n v="1"/>
  </r>
  <r>
    <x v="7"/>
    <x v="8"/>
    <s v="Desde la recepción de la solicitud de Protección de Territorios Ancestrales de Comunidad Indígenas y finaliza con la expedición de resolución ante la ORIP"/>
    <s v="EQUIPO SISTEMAS DE INFORMACIÓN DAE"/>
    <x v="34"/>
    <x v="34"/>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d v="2022-05-20T00:00:00"/>
    <x v="3"/>
    <x v="1"/>
    <n v="30"/>
    <s v="Media"/>
    <n v="0.6"/>
    <s v="     El riesgo afecta la imagen de la entidad a nivel nacional, con efecto publicitarios sostenible a nivel país"/>
    <s v="Catastrófico"/>
    <n v="1"/>
    <s v="Extremo"/>
    <s v="Reducir"/>
    <s v="C 35.1"/>
    <s v="EL EQUIPO SISTEMAS DE INFORMACIÓN DAE"/>
    <s v="El equipo Sistemas de Información DAE registra los requerimientos realizados a las comunidades y/o resguardos indígenas a través del Archivo Base de Datos DAE  para llevar un control al cumplimiento en los requisitos mínimos establecidos dentro los tiempo requeridos"/>
    <x v="0"/>
    <s v="Probabilidad"/>
    <s v="Manual"/>
    <s v="40%"/>
    <s v="Documentado"/>
    <s v="Continua"/>
    <s v="Con registro"/>
    <n v="0.36"/>
    <s v="Baja"/>
    <n v="1"/>
    <s v="Catastrófico"/>
    <s v="Extremo"/>
    <s v="Reducir"/>
    <s v="P 35.1"/>
    <s v="Reuniones mensuales del grupo PQRSD del equipo de Sistemas de Información para conocer los avances e inconvenientes en los avances de cada petición"/>
    <s v="EQUIPO SISTEMAS DE INFORMACIÓN DAE"/>
    <s v="Acta de reunión de seguimiento a los avances e inconvenientes"/>
    <n v="9"/>
    <n v="0"/>
    <n v="0"/>
    <s v="En curso"/>
    <n v="0"/>
    <n v="0"/>
    <n v="0"/>
    <n v="0"/>
    <n v="0"/>
    <e v="#DIV/0!"/>
    <e v="#DIV/0!"/>
    <n v="0"/>
    <n v="0"/>
    <n v="0"/>
    <n v="0"/>
    <e v="#DIV/0!"/>
    <n v="1"/>
  </r>
  <r>
    <x v="7"/>
    <x v="8"/>
    <s v="Desde la recepción de la solicitud de Protección de Territorios Ancestrales de Comunidad Indígenas y finaliza con la expedición de resolución ante la ORIP"/>
    <s v="EQUIPO SISTEMAS DE INFORMACIÓN DAE"/>
    <x v="34"/>
    <x v="34"/>
    <s v="Pérdida Reputacional"/>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d v="2022-05-20T00:00:00"/>
    <x v="3"/>
    <x v="1"/>
    <m/>
    <s v=""/>
    <s v=""/>
    <m/>
    <s v=""/>
    <s v=""/>
    <s v=""/>
    <e v="#N/A"/>
    <s v="C 35.2"/>
    <s v="EL EQUIPO SISTEMAS DE INFORMACIÓN DAE"/>
    <s v="El equipo Sistemas de Información DAE reitera el requerimiento a la comunidad a través de ORFEO donde se recuerda el cumplimiento de requisitos para continuar el procedimiento requerido por la comunidad y/o resguardo indígena"/>
    <x v="1"/>
    <s v="Impacto"/>
    <s v="Manual"/>
    <s v="25%"/>
    <s v="Documentado"/>
    <s v="Continua"/>
    <s v="Con registro"/>
    <n v="0"/>
    <s v=""/>
    <n v="0"/>
    <s v=""/>
    <s v=""/>
    <e v="#N/A"/>
    <s v="P 35.2"/>
    <s v="Actualización del archivo Base de Datos DAE"/>
    <s v="EQUIPO SISTEMAS DE INFORMACIÓN DAE"/>
    <s v="Informe mensual de requerimientos"/>
    <n v="9"/>
    <n v="0"/>
    <n v="0"/>
    <s v="En curso"/>
    <n v="0"/>
    <n v="0"/>
    <n v="0"/>
    <n v="0"/>
    <n v="0"/>
    <e v="#DIV/0!"/>
    <e v="#DIV/0!"/>
    <n v="0"/>
    <n v="0"/>
    <n v="0"/>
    <n v="0"/>
    <e v="#DIV/0!"/>
    <n v="1"/>
  </r>
  <r>
    <x v="7"/>
    <x v="9"/>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x v="35"/>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d v="2022-05-20T00:00:00"/>
    <x v="0"/>
    <x v="0"/>
    <n v="2080"/>
    <s v="Alta"/>
    <n v="0.8"/>
    <s v="     El riesgo afecta la imagen de la entidad a nivel nacional, con efecto publicitarios sostenible a nivel país"/>
    <s v="Catastrófico"/>
    <n v="1"/>
    <s v="Extremo"/>
    <s v="Reducir"/>
    <s v="C 36.1"/>
    <s v="SUBDIRECCIÓN DE ADMINISTRACIÓN DE TIERRAS DE LA NACIÓN"/>
    <s v="Subdirección de Administración de Tierras de la Nación determina la veracidad y exactitud de la informacion registrada de predios en el fondo de tierras a través de un documento de conciliación entre la Subdirección de Administración de Tierras de la Nación y contabilidad de la Subdirección Administrativa y Financiera donde se valida la informacion registrada de predios en el  fondo de tierras versus la información registrada en contabilidad en la subcuenta acceso para población campesina, comunidades, familias y asociaciones rurales"/>
    <x v="2"/>
    <s v="Impacto"/>
    <s v="Manual"/>
    <s v="30%"/>
    <s v="Documentado"/>
    <s v="Continua"/>
    <s v="Con registro"/>
    <n v="0.8"/>
    <s v="Alta"/>
    <n v="0.7"/>
    <s v="Mayor"/>
    <s v="Alto"/>
    <s v="Reducir"/>
    <s v="P 36.1"/>
    <s v="Revisar y verificar la titularidad de derecho de dominio de los predios registrados en las cuarenta y cuatro (44) actas de transferencia del INCODER a la Agencia Nacional de Tierras."/>
    <s v="SUBDIRECCIÓN DE ADMINISTRACIÓN DE TIERRAS DE LA NACIÓN"/>
    <s v="Conciliación donde se reviso las actas entregadas del INCODER a la ANT"/>
    <n v="2"/>
    <n v="0"/>
    <n v="0"/>
    <s v="En curso"/>
    <n v="0"/>
    <n v="0"/>
    <n v="0"/>
    <n v="0"/>
    <n v="0"/>
    <e v="#DIV/0!"/>
    <e v="#DIV/0!"/>
    <n v="0"/>
    <n v="0"/>
    <n v="0"/>
    <n v="0"/>
    <e v="#DIV/0!"/>
    <n v="1"/>
  </r>
  <r>
    <x v="7"/>
    <x v="9"/>
    <s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
    <s v="SUBDIRECCIÓN DE ADMINISTRACIÓN DE TIERRAS DE LA NACIÓN"/>
    <x v="35"/>
    <x v="35"/>
    <s v="Pérdida Reputacion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d v="2022-05-20T00:00:00"/>
    <x v="0"/>
    <x v="0"/>
    <n v="2080"/>
    <s v="Alta"/>
    <n v="0.8"/>
    <s v="     El riesgo afecta la imagen de la entidad a nivel nacional, con efecto publicitarios sostenible a nivel país"/>
    <s v="Catastrófico"/>
    <n v="1"/>
    <s v="Extremo"/>
    <s v="Reducir"/>
    <s v="C 36.2"/>
    <s v="SUBDIRECCIÓN DE ADMINISTRACIÓN DE TIERRAS DE LA NACIÓN"/>
    <s v="Subdirección de Administración de Tierras de la Nación corrige la información a través del inventario actualizado del Fondo de Tierras para la Reforma Rural Integral donde se modifica los datos por las diferencias detectadas en la conciliación realizada"/>
    <x v="1"/>
    <s v="Impacto"/>
    <s v="Manual"/>
    <s v="25%"/>
    <s v="Documentado"/>
    <s v="Continua"/>
    <s v="Con registro"/>
    <n v="0"/>
    <s v=""/>
    <n v="0"/>
    <s v=""/>
    <s v=""/>
    <e v="#N/A"/>
    <s v="P 36.2"/>
    <n v="0"/>
    <s v=""/>
    <n v="0"/>
    <n v="0"/>
    <n v="0"/>
    <m/>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6"/>
    <x v="36"/>
    <s v="Pérdida Reputacional"/>
    <s v="Posibilidad de pérdida reputacional en la imagen de la entidad de manera interna o externa por falta de planeación del área misional en la entrega de información para validación"/>
    <d v="2022-05-20T00:00:00"/>
    <x v="4"/>
    <x v="0"/>
    <n v="3700"/>
    <s v="Alta"/>
    <n v="0.8"/>
    <s v="     El riesgo afecta la imagen de la entidad con algunos usuarios de relevancia frente al logro de los objetivos"/>
    <s v="Moderado"/>
    <n v="0.6"/>
    <s v="Alto"/>
    <s v="Reducir"/>
    <s v="C 37.1"/>
    <s v="DIRECCIÓN GENERAL - GEOGRAFÍA - TOPOGRAFÍA Y CATASTRO"/>
    <s v="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
    <x v="0"/>
    <s v="Probabilidad"/>
    <s v="Manual"/>
    <s v="40%"/>
    <s v="Documentado"/>
    <s v="Continua"/>
    <s v="Con registro"/>
    <n v="0.48"/>
    <s v="Media"/>
    <n v="0.6"/>
    <s v="Moderado"/>
    <s v="Moderado"/>
    <s v="Reducir"/>
    <s v="P 37.1"/>
    <s v="Capacitación en procedimientos GINFO-P-007 y GINFO-P-012 al Grupo de Dirección General Geografía, Topografía y Catastro"/>
    <s v="DIRECCIÓN GENERAL - GEOGRAFÍA, TOPOGRAFÍA Y CATASTRO"/>
    <s v="Lista de asistencia capacitación"/>
    <n v="1"/>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6"/>
    <x v="36"/>
    <s v="Pérdida Reputacional"/>
    <s v="Posibilidad de pérdida reputacional en la imagen de la entidad de manera interna o externa por falta de planeación del área misional en la entrega de información para validación"/>
    <d v="2022-05-20T00:00:00"/>
    <x v="4"/>
    <x v="0"/>
    <m/>
    <s v=""/>
    <s v=""/>
    <m/>
    <s v=""/>
    <s v=""/>
    <s v=""/>
    <e v="#N/A"/>
    <s v="C 37.2"/>
    <s v="DIRECCIÓN GENERAL - GEOGRAFÍA - TOPOGRAFÍA Y CATASTRO"/>
    <s v="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
    <x v="1"/>
    <s v="Impacto"/>
    <s v="Manual"/>
    <s v="25%"/>
    <s v="Documentado"/>
    <s v="Continua"/>
    <s v="Con registro"/>
    <n v="0"/>
    <s v=""/>
    <n v="0"/>
    <s v=""/>
    <s v=""/>
    <e v="#N/A"/>
    <s v="P 37.2"/>
    <n v="0"/>
    <s v=""/>
    <n v="0"/>
    <n v="0"/>
    <n v="0"/>
    <m/>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7"/>
    <x v="37"/>
    <s v="Pérdida Reputacional"/>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d v="2022-05-20T00:00:00"/>
    <x v="3"/>
    <x v="1"/>
    <n v="1850"/>
    <s v="Alta"/>
    <n v="0.8"/>
    <s v="     El riesgo afecta la imagen de la entidad con algunos usuarios de relevancia frente al logro de los objetivos"/>
    <s v="Moderado"/>
    <n v="0.6"/>
    <s v="Alto"/>
    <s v="Reducir"/>
    <s v="C 38.1"/>
    <s v="DIRECCIÓN GENERAL - GEOGRAFÍA - TOPOGRAFÍA Y CATASTRO"/>
    <s v="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
    <x v="0"/>
    <s v="Probabilidad"/>
    <s v="Manual"/>
    <s v="40%"/>
    <s v="Documentado"/>
    <s v="Continua"/>
    <s v="Con registro"/>
    <n v="0.48"/>
    <s v="Media"/>
    <n v="0.6"/>
    <s v="Moderado"/>
    <s v="Moderado"/>
    <s v="Reducir"/>
    <s v="P 38.1"/>
    <s v="Actualización de GINFO-I-014-ACLARACIÓN-DE-CABIDA-Y-LINDEROS-CASOS-PUNTUALES - Versión 2"/>
    <s v="DIRECCIÓN GENERAL - GEOGRAFÍA, TOPOGRAFÍA Y CATASTRO"/>
    <s v="Forma actualizada GINFO-I-014-ACLARACIÓN-DE-CABIDA-Y-LINDEROS-CASOS-PUNTUALES"/>
    <n v="1"/>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DIRECCIÓN GENERAL - GEOGRAFÍA, TOPOGRAFÍA Y CATASTRO"/>
    <x v="37"/>
    <x v="37"/>
    <s v="Pérdida Reputacional"/>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d v="2022-05-20T00:00:00"/>
    <x v="3"/>
    <x v="1"/>
    <m/>
    <s v=""/>
    <s v=""/>
    <m/>
    <s v=""/>
    <s v=""/>
    <s v=""/>
    <e v="#N/A"/>
    <s v="C 38.2"/>
    <s v="DIRECCIÓN GENERAL - GEOGRAFÍA - TOPOGRAFÍA Y CATASTRO"/>
    <s v="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
    <x v="1"/>
    <s v="Impacto"/>
    <s v="Manual"/>
    <s v="25%"/>
    <s v="Documentado"/>
    <s v="Continua"/>
    <s v="Con registro"/>
    <n v="0"/>
    <s v=""/>
    <n v="0"/>
    <s v=""/>
    <s v=""/>
    <e v="#N/A"/>
    <s v="P 38.2"/>
    <s v="Actualización de GINFO-F-002-Forma-INFORME-LEVANTAMIENTO-TOPOGRÁFICO - Versión 2"/>
    <s v="DIRECCIÓN GENERAL - GEOGRAFÍA, TOPOGRAFÍA Y CATASTRO"/>
    <s v="Forma actualizada GINFO-F-002-Forma-INFORME-LEVANTAMIENTO-TOPOGRÁFICO"/>
    <n v="1"/>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x v="5"/>
    <x v="0"/>
    <n v="12"/>
    <s v="Baja"/>
    <n v="0.4"/>
    <s v="Desde los 500 SMLMV"/>
    <s v="Catastrófico"/>
    <n v="1"/>
    <s v="Extremo"/>
    <s v="Reducir"/>
    <s v="C 39.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s v="Probabilidad"/>
    <s v="Automático"/>
    <s v="50%"/>
    <s v="Documentado"/>
    <s v="Continua"/>
    <s v="Con registro"/>
    <n v="0.2"/>
    <s v="Muy Baja"/>
    <n v="1"/>
    <s v="Catastrófico"/>
    <s v="Extremo"/>
    <s v="Reducir"/>
    <s v="P 39.1"/>
    <s v="Socializar Procedimiento Desarrollo de Software "/>
    <s v="SUBDIRECCIÓN DE SISTEMAS DE INFORMACIÓN DE TIERRAS "/>
    <s v="Listas de asistencias y presentaciones utilizadas"/>
    <n v="2"/>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x v="5"/>
    <x v="0"/>
    <n v="12"/>
    <s v="Baja"/>
    <n v="0.4"/>
    <s v="Desde los 500 SMLMV"/>
    <s v="Catastrófico"/>
    <n v="1"/>
    <s v="Extremo"/>
    <s v="Reducir"/>
    <s v="C 39.2"/>
    <s v="SUBDIRECCIÓN SISTEMAS INFORMACIÓN DE TIERRAS"/>
    <s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
    <x v="2"/>
    <s v="Impacto"/>
    <s v="Automático"/>
    <s v="40%"/>
    <s v="Documentado"/>
    <s v="Continua"/>
    <s v="Con registro"/>
    <n v="0.2"/>
    <s v="Muy Baja"/>
    <n v="0.6"/>
    <s v="Moderado"/>
    <s v="Moderado"/>
    <s v="Reducir"/>
    <s v="P 39.2"/>
    <s v="Seguimiento y Control _x000a_"/>
    <s v="SUBDIRECCIÓN DE SISTEMAS DE INFORMACIÓN DE TIERRAS "/>
    <s v="Informe del ciclo de vida en el desarrollo del software"/>
    <n v="3"/>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8"/>
    <x v="38"/>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x v="5"/>
    <x v="0"/>
    <m/>
    <s v=""/>
    <s v=""/>
    <m/>
    <s v=""/>
    <s v=""/>
    <s v=""/>
    <e v="#N/A"/>
    <s v="C 39.3"/>
    <s v="SUBDIRECCIÓN SISTEMAS INFORMACIÓN DE TIERRAS"/>
    <s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
    <x v="1"/>
    <s v="Impacto"/>
    <s v="Manual"/>
    <s v="25%"/>
    <s v="Documentado"/>
    <s v="Continua"/>
    <s v="Con registro"/>
    <n v="0"/>
    <s v=""/>
    <n v="0"/>
    <s v=""/>
    <s v=""/>
    <e v="#N/A"/>
    <s v="P 39.3"/>
    <n v="0"/>
    <s v=""/>
    <n v="0"/>
    <n v="0"/>
    <n v="0"/>
    <m/>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9"/>
    <x v="39"/>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x v="3"/>
    <x v="0"/>
    <n v="12"/>
    <s v="Baja"/>
    <n v="0.4"/>
    <s v="Desde los 500 SMLMV"/>
    <s v="Catastrófico"/>
    <n v="1"/>
    <s v="Extremo"/>
    <s v="Reducir"/>
    <s v="C 40.1"/>
    <s v="SUBDIRECCIÓN SISTEMAS INFORMACIÓN DE TIERRAS"/>
    <s v="Subdirección Sistemas Información de Tierras ejecuta pruebas a través del informe de ciclo de vida de desarrollo de software (etapa de pruebas) realizando los ciclos de pruebas correspondientes a los componentes del software para su posterior paso a producción"/>
    <x v="0"/>
    <s v="Probabilidad"/>
    <s v="Automático"/>
    <s v="50%"/>
    <s v="Documentado"/>
    <s v="Continua"/>
    <s v="Con registro"/>
    <n v="0.2"/>
    <s v="Muy Baja"/>
    <n v="1"/>
    <s v="Catastrófico"/>
    <s v="Extremo"/>
    <s v="Reducir"/>
    <s v="P 40.1"/>
    <s v="Realizar seguimiento a la ejecución de las diferentes etapas del proceso de desarrollo de software "/>
    <s v="SUBDIRECCIÓN DE SISTEMAS DE INFORMACIÓN DE TIERRAS "/>
    <s v="Informes de seguimiento DevOps (Sprint)"/>
    <n v="3"/>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39"/>
    <x v="39"/>
    <s v="Afectación Económica o presupuestal"/>
    <s v="Posibilidad de afectación económica en los costos que han sido definidos en los rubros presupuestales para los proyectos de desarrollo de software debido a la estimación errada para cada una de las etapas del ciclo de desarrollo de la solución"/>
    <d v="2022-05-20T00:00:00"/>
    <x v="3"/>
    <x v="0"/>
    <m/>
    <s v=""/>
    <s v=""/>
    <m/>
    <s v=""/>
    <s v=""/>
    <s v=""/>
    <e v="#N/A"/>
    <s v="C 40.2"/>
    <s v="SUBDIRECCIÓN SISTEMAS INFORMACIÓN DE TIERRAS"/>
    <s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
    <x v="1"/>
    <s v="Impacto"/>
    <s v="Manual"/>
    <s v="25%"/>
    <s v="Documentado"/>
    <s v="Continua"/>
    <s v="Con registro"/>
    <n v="0"/>
    <s v=""/>
    <n v="0"/>
    <s v=""/>
    <s v=""/>
    <e v="#N/A"/>
    <s v="P 40.2"/>
    <n v="0"/>
    <s v=""/>
    <n v="0"/>
    <n v="0"/>
    <n v="0"/>
    <m/>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x v="6"/>
    <x v="0"/>
    <n v="2"/>
    <s v="Muy Baja"/>
    <n v="0.2"/>
    <s v="Desde los 500 SMLMV"/>
    <s v="Catastrófico"/>
    <n v="1"/>
    <s v="Extremo"/>
    <s v="Reducir"/>
    <s v="C 41.1"/>
    <s v="SUBDIRECCIÓN SISTEMAS INFORMACIÓN DE TIERRAS"/>
    <s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
    <x v="0"/>
    <s v="Probabilidad"/>
    <s v="Automático"/>
    <s v="50%"/>
    <s v="Documentado"/>
    <s v="Continua"/>
    <s v="Con registro"/>
    <n v="0.1"/>
    <s v="Muy Baja"/>
    <n v="1"/>
    <s v="Catastrófico"/>
    <s v="Extremo"/>
    <s v="Reducir"/>
    <s v="P 41.1"/>
    <s v="Realizar mesas de trabajo para analizar procesos misionales VS Sistemas de Información"/>
    <s v="SUBDIRECCIÓN DE SISTEMAS DE INFORMACIÓN DE TIERRAS "/>
    <s v="Actas de trabajo del análisis de los procesos misionales"/>
    <n v="1"/>
    <n v="0"/>
    <n v="0"/>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x v="6"/>
    <x v="0"/>
    <n v="2"/>
    <s v="Muy Baja"/>
    <n v="0.2"/>
    <s v="Desde los 500 SMLMV"/>
    <s v="Catastrófico"/>
    <n v="1"/>
    <s v="Extremo"/>
    <s v="Reducir"/>
    <s v="C 41.2"/>
    <s v="SUBDIRECCIÓN SISTEMAS INFORMACIÓN DE TIERRAS"/>
    <s v="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
    <x v="2"/>
    <s v="Impacto"/>
    <s v="Automático"/>
    <s v="40%"/>
    <s v="Documentado"/>
    <s v="Continua"/>
    <s v="Con registro"/>
    <n v="0.1"/>
    <s v="Muy Baja"/>
    <n v="0.6"/>
    <s v="Moderado"/>
    <s v="Moderado"/>
    <s v="Reducir"/>
    <s v="P 41.2"/>
    <n v="0"/>
    <s v=""/>
    <n v="0"/>
    <n v="0"/>
    <n v="0"/>
    <m/>
    <s v="En curso"/>
    <n v="0"/>
    <n v="0"/>
    <n v="0"/>
    <n v="0"/>
    <n v="0"/>
    <e v="#DIV/0!"/>
    <e v="#DIV/0!"/>
    <n v="0"/>
    <n v="0"/>
    <n v="0"/>
    <n v="0"/>
    <e v="#DIV/0!"/>
    <n v="1"/>
  </r>
  <r>
    <x v="8"/>
    <x v="10"/>
    <s v="Desde la conceptualización de los servicios de tecnología de información y comunicaciones, y gestión de la información de geografía y topografía de la Entidad hasta el uso, administración y soporte"/>
    <s v="SUBDIRECCIÓN DE SISTEMAS DE INFORMACIÓN DE TIERRAS"/>
    <x v="40"/>
    <x v="40"/>
    <s v="Afectación Económica o presupuestal"/>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d v="2022-05-20T00:00:00"/>
    <x v="6"/>
    <x v="0"/>
    <m/>
    <s v=""/>
    <s v=""/>
    <m/>
    <s v=""/>
    <s v=""/>
    <s v=""/>
    <e v="#N/A"/>
    <s v="C 41.3"/>
    <s v="SUBDIRECCIÓN SISTEMAS INFORMACIÓN DE TIERRAS"/>
    <s v="Subdirección Sistemas Información de Tierras Realiza el análisis del nivel de uso y apropiación del sistema  a través del acta de la reunión Por medio de mesas de trabajo en las que se puede identificar requerimientos o mejoras al módulo del SIT  "/>
    <x v="1"/>
    <s v="Impacto"/>
    <s v="Manual"/>
    <s v="25%"/>
    <s v="Documentado"/>
    <s v="Continua"/>
    <s v="Con registro"/>
    <n v="0"/>
    <s v=""/>
    <n v="0"/>
    <s v=""/>
    <s v=""/>
    <e v="#N/A"/>
    <s v="P 41.3"/>
    <n v="0"/>
    <s v=""/>
    <n v="0"/>
    <n v="0"/>
    <n v="0"/>
    <m/>
    <s v="En curso"/>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x v="41"/>
    <s v="Pérdida Reputacional"/>
    <s v="Posibilidad de pérdida reputacional en la imagen institucional debido  a falta de ejecución de las actividades y de recursos para el Plan Estratégico de Talento Humano"/>
    <d v="2022-05-20T00:00:00"/>
    <x v="0"/>
    <x v="0"/>
    <n v="1"/>
    <s v="Muy Baja"/>
    <n v="0.2"/>
    <s v="     El riesgo afecta la imagen de la entidad con algunos usuarios de relevancia frente al logro de los objetivos"/>
    <s v="Moderado"/>
    <n v="0.6"/>
    <s v="Moderado"/>
    <s v="Reducir"/>
    <s v="C 42.1"/>
    <s v="SUBDIRECCIÓN DE TALENTO HUMANO"/>
    <s v="Subdirección de Talento Humano Revisa la formulación del Plan Estategico de Talento Humano a través del Plan Estategico de Talento Humano definitivo que cumpla con los lineamientos decreto 612 2018 y Función Pública"/>
    <x v="0"/>
    <s v="Probabilidad"/>
    <s v="Manual"/>
    <s v="40%"/>
    <s v="Sin documentar"/>
    <s v="Continua"/>
    <s v="Con registro"/>
    <n v="0.12"/>
    <s v="Muy Baja"/>
    <n v="0.6"/>
    <s v="Moderado"/>
    <s v="Moderado"/>
    <s v="Reducir"/>
    <s v="P 42.1"/>
    <s v="Realizar seguimiento de las actividades programadas en el Plan de Estratégico de la Subdirección de Talento Humano."/>
    <s v="SUBDIRECCIÓN DE TALENTO HUMANO"/>
    <s v="Informe Seguimiento a las actividades Plan de Estratégico de la Subdirección de Talento Humano."/>
    <n v="2"/>
    <n v="0"/>
    <n v="0"/>
    <s v="En curso"/>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x v="41"/>
    <s v="Pérdida Reputacional"/>
    <s v="Posibilidad de pérdida reputacional en la imagen institucional debido  a falta de ejecución de las actividades y de recursos para el Plan Estratégico de Talento Humano"/>
    <d v="2022-05-20T00:00:00"/>
    <x v="0"/>
    <x v="0"/>
    <n v="1"/>
    <s v="Muy Baja"/>
    <n v="0.2"/>
    <s v="     El riesgo afecta la imagen de la entidad con algunos usuarios de relevancia frente al logro de los objetivos"/>
    <s v="Moderado"/>
    <n v="0.6"/>
    <s v="Moderado"/>
    <s v="Reducir"/>
    <s v="C 42.2"/>
    <s v="SECRETARÍA GENERAL"/>
    <s v="Secretaría General Valida la formulación el Plan Estratégico de Talento Humano a través de un correo electronico Enviado a la Subdirección de Talento Humano, donde informa si se encuentra listo para aprobación o se debe ajustar y actualizar con base a unas observaciones"/>
    <x v="2"/>
    <s v="Impacto"/>
    <s v="Manual"/>
    <s v="30%"/>
    <s v="Sin documentar"/>
    <s v="Continua"/>
    <s v="Con registro"/>
    <n v="0.12"/>
    <s v="Muy Baja"/>
    <n v="0.42"/>
    <s v="Moderado"/>
    <s v="Moderado"/>
    <s v="Reducir"/>
    <s v="P 42.2"/>
    <n v="0"/>
    <s v=""/>
    <n v="0"/>
    <n v="0"/>
    <n v="0"/>
    <m/>
    <s v="En curso"/>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1"/>
    <x v="41"/>
    <s v="Pérdida Reputacional"/>
    <s v="Posibilidad de pérdida reputacional en la imagen institucional debido  a falta de ejecución de las actividades y de recursos para el Plan Estratégico de Talento Humano"/>
    <d v="2022-05-20T00:00:00"/>
    <x v="0"/>
    <x v="0"/>
    <n v="1"/>
    <s v="Muy Baja"/>
    <n v="0.2"/>
    <s v="     El riesgo afecta la imagen de la entidad con algunos usuarios de relevancia frente al logro de los objetivos"/>
    <s v="Moderado"/>
    <n v="0.6"/>
    <s v="Moderado"/>
    <s v="Reducir"/>
    <s v="C 42.3"/>
    <s v="SUBDIRECCIÓN DE TALENTO HUMANO"/>
    <s v="Subdirección de Talento Humano Diseña el plan de la nueva vigencia a través del correo electronico dando incio a la formulación del Plan Estategico de Talento Humano de la nueva vigencia Con base al historico de cumplimiento de metas y recomendaciones para oportunidades de mejora"/>
    <x v="1"/>
    <s v="Impacto"/>
    <s v="Manual"/>
    <s v="25%"/>
    <s v="Sin documentar"/>
    <s v="Continua"/>
    <s v="Con registro"/>
    <n v="0"/>
    <s v=""/>
    <n v="0"/>
    <s v=""/>
    <s v=""/>
    <e v="#N/A"/>
    <s v="P 42.3"/>
    <n v="0"/>
    <s v=""/>
    <n v="0"/>
    <n v="0"/>
    <n v="0"/>
    <m/>
    <s v="En curso"/>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2"/>
    <x v="42"/>
    <s v="Afectación Económica o presupuestal"/>
    <s v="Posibilidad de afectación económica por errores en la liquidación de la nomina y presentando fallas en el pago debido al desconocimiento del reporte de novedades"/>
    <d v="2022-05-20T00:00:00"/>
    <x v="3"/>
    <x v="0"/>
    <n v="1"/>
    <s v="Muy Baja"/>
    <n v="0.2"/>
    <s v="Desde los 500 SMLMV"/>
    <s v="Catastrófico"/>
    <n v="1"/>
    <s v="Extremo"/>
    <s v="Reducir"/>
    <s v="C 43.1"/>
    <s v="SUBDIRECCIÓN DE TALENTO HUMANO"/>
    <s v="Subdirección de Talento Humano Gestiona el soporte y mantenimiento del aplicativo Meta4 - SIGEP Nómina a través de Informe de supervisión que presenta los ajustes en el presupuesto, las notificaciones a los interesados con inconsistencias y correcciones a que haya lugar"/>
    <x v="0"/>
    <s v="Probabilidad"/>
    <s v="Manual"/>
    <s v="40%"/>
    <s v="Sin documentar"/>
    <s v="Continua"/>
    <s v="Con registro"/>
    <n v="0.12"/>
    <s v="Muy Baja"/>
    <n v="1"/>
    <s v="Catastrófico"/>
    <s v="Extremo"/>
    <s v="Reducir"/>
    <s v="P 43.1"/>
    <s v="Realizar seguimiento al presupuesto de gastos de personal."/>
    <s v="SUBDIRECCIÓN DE TALENTO HUMANO"/>
    <s v="Matriz de Seguimiento Gastos de Personal"/>
    <n v="2"/>
    <n v="0"/>
    <n v="0"/>
    <s v="En curso"/>
    <n v="0"/>
    <n v="0"/>
    <n v="0"/>
    <n v="0"/>
    <n v="0"/>
    <e v="#DIV/0!"/>
    <e v="#DIV/0!"/>
    <n v="0"/>
    <n v="0"/>
    <n v="0"/>
    <n v="0"/>
    <e v="#DIV/0!"/>
    <n v="1"/>
  </r>
  <r>
    <x v="9"/>
    <x v="11"/>
    <s v="Inicia con la planeación, selección y vinculación del personal idóneo, competente y con las habilidades requeridas; y termina con el retiro del servidor público "/>
    <s v="SUBDIRECCIÓN DE TALENTO HUMANO"/>
    <x v="42"/>
    <x v="42"/>
    <s v="Afectación Económica o presupuestal"/>
    <s v="Posibilidad de afectación económica por errores en la liquidación de la nomina y presentando fallas en el pago debido al desconocimiento del reporte de novedades"/>
    <d v="2022-05-20T00:00:00"/>
    <x v="3"/>
    <x v="0"/>
    <n v="1"/>
    <s v="Muy Baja"/>
    <n v="0.2"/>
    <s v="Desde los 500 SMLMV"/>
    <s v="Catastrófico"/>
    <n v="1"/>
    <s v="Extremo"/>
    <s v="Reducir"/>
    <s v="C 43.2"/>
    <s v="SUBDIRECCIÓN DE TALENTO HUMANO"/>
    <s v="Subdirección de Talento Humano Actualiza la gestión del aplicativo Meta4 - SIGEP Nómina a traves de Informe de supervisión que modfica la correcta ejecución de la nómina"/>
    <x v="1"/>
    <s v="Impacto"/>
    <s v="Manual"/>
    <s v="25%"/>
    <s v="Sin documentar"/>
    <s v="Continua"/>
    <s v="Con registro"/>
    <n v="0"/>
    <s v=""/>
    <n v="0"/>
    <s v=""/>
    <s v=""/>
    <e v="#N/A"/>
    <s v="P 43.2"/>
    <n v="0"/>
    <s v=""/>
    <n v="0"/>
    <n v="0"/>
    <n v="0"/>
    <m/>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3"/>
    <x v="43"/>
    <s v="Pérdida Reputacional"/>
    <s v="Posibilidad de pérdida reputacional en la imagen interna de Control Interno Disciplinario de la Oficina Jurídica por falta de impulso procesal en los expedientes a prescribir"/>
    <d v="2022-05-20T00:00:00"/>
    <x v="4"/>
    <x v="0"/>
    <n v="280"/>
    <s v="Media"/>
    <n v="0.6"/>
    <s v="     El riesgo afecta la imagen de la entidad internamente, de conocimiento general, nivel interno, de junta directiva y accionistas y/o de proveedores"/>
    <s v="Menor"/>
    <n v="0.4"/>
    <s v="Moderado"/>
    <s v="Reducir"/>
    <s v="C 44.1"/>
    <s v="OFICINA JURIDICA (CONTROL INTERNO DISCIPLINARIO)"/>
    <s v="Oficina Juridica (Control Interno Disciplinario) revisa el proceso a través de la matriz de procesos disciplinarios donde se verifica el cumplimiento términos procesales para evitar la prescipción del proceso"/>
    <x v="2"/>
    <s v="Impacto"/>
    <s v="Manual"/>
    <s v="30%"/>
    <s v="Sin documentar"/>
    <s v="Continua"/>
    <s v="Con registro"/>
    <n v="0.6"/>
    <s v="Media"/>
    <n v="0.28000000000000003"/>
    <s v="Menor"/>
    <s v="Moderado"/>
    <s v="Reducir"/>
    <s v="P 44.1"/>
    <s v="Realizar seguimiento a la Matriz de seguimiento y control de procesos disciplinarios de la dependencia para saber que procesos están en prescripción"/>
    <s v="OFICINA JURÍDICA (CONTROL INTERNO DISCIPLINARIO)"/>
    <s v="Informes presentados al jefe de la Oficina Jurídica, que muestren en nivel de riesgo de prescripción de los procesos disciplinarios"/>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3"/>
    <x v="43"/>
    <s v="Pérdida Reputacional"/>
    <s v="Posibilidad de pérdida reputacional en la imagen interna de Control Interno Disciplinario de la Oficina Jurídica por falta de impulso procesal en los expedientes a prescribir"/>
    <d v="2022-05-20T00:00:00"/>
    <x v="4"/>
    <x v="0"/>
    <n v="280"/>
    <s v="Media"/>
    <n v="0.6"/>
    <s v="     El riesgo afecta la imagen de la entidad internamente, de conocimiento general, nivel interno, de junta directiva y accionistas y/o de proveedores"/>
    <s v="Menor"/>
    <n v="0.4"/>
    <s v="Moderado"/>
    <s v="Reducir"/>
    <s v="C 44.2"/>
    <s v="OFICINA JURIDICA (CONTROL INTERNO DISCIPLINARIO)"/>
    <s v="Oficina Juridica (Control Interno Disciplinario) archiva el proceso por prescripción  a través del auto de notificación donde se comunica al interesado la decisión de fondo en el proceso"/>
    <x v="1"/>
    <s v="Impacto"/>
    <s v="Manual"/>
    <s v="25%"/>
    <s v="Sin documentar"/>
    <s v="Continua"/>
    <s v="Con registro"/>
    <n v="0"/>
    <s v=""/>
    <n v="0"/>
    <s v=""/>
    <s v=""/>
    <e v="#N/A"/>
    <s v="P 44.2"/>
    <n v="0"/>
    <s v=""/>
    <n v="0"/>
    <n v="0"/>
    <n v="0"/>
    <m/>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4"/>
    <x v="44"/>
    <s v="Pérdida Reputacional"/>
    <s v="Posibilidad de pérdida reputacional en la imagen interna de Control Interno Disciplinario de la Oficina Jurídica por falta de impulso procesal en los expedientes a caducar"/>
    <d v="2022-05-20T00:00:00"/>
    <x v="4"/>
    <x v="0"/>
    <n v="280"/>
    <s v="Media"/>
    <n v="0.6"/>
    <s v="     El riesgo afecta la imagen de la entidad internamente, de conocimiento general, nivel interno, de junta directiva y accionistas y/o de proveedores"/>
    <s v="Menor"/>
    <n v="0.4"/>
    <s v="Moderado"/>
    <s v="Reducir"/>
    <s v="C 45.1"/>
    <s v="OFICINA JURIDICA (CONTROL INTERNO DISCIPLINARIO)"/>
    <s v="Oficina Juridica (Control Interno Disciplinario) revisa el proceso a través matriz de procesos disciplinarios donde se verifica el cumplimiento términos procesales para evitar la caducidad del proceso"/>
    <x v="2"/>
    <s v="Impacto"/>
    <s v="Manual"/>
    <s v="30%"/>
    <s v="Sin documentar"/>
    <s v="Continua"/>
    <s v="Con registro"/>
    <n v="0.6"/>
    <s v="Media"/>
    <n v="0.28000000000000003"/>
    <s v="Menor"/>
    <s v="Moderado"/>
    <s v="Reducir"/>
    <s v="P 45.1"/>
    <s v="Realizar seguimiento a la Matriz de seguimiento y control de procesos disciplinarios de la dependencia para saber que procesos están en caducidad"/>
    <s v="OFICINA JURÍDICA (CONTROL INTERNO DISCIPLINARIO)"/>
    <s v="Informes presentados al jefe de la Oficina Jurídica, que muestren en nivel de riesgo de caducidad de los procesos disciplinarios"/>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4"/>
    <x v="44"/>
    <s v="Pérdida Reputacional"/>
    <s v="Posibilidad de pérdida reputacional en la imagen interna de Control Interno Disciplinario de la Oficina Jurídica por falta de impulso procesal en los expedientes a caducar"/>
    <d v="2022-05-20T00:00:00"/>
    <x v="4"/>
    <x v="0"/>
    <n v="280"/>
    <s v="Media"/>
    <n v="0.6"/>
    <s v="     El riesgo afecta la imagen de la entidad internamente, de conocimiento general, nivel interno, de junta directiva y accionistas y/o de proveedores"/>
    <s v="Menor"/>
    <n v="0.4"/>
    <s v="Moderado"/>
    <s v="Reducir"/>
    <s v="C 45.2"/>
    <s v="OFICINA JURIDICA (CONTROL INTERNO DISCIPLINARIO)"/>
    <s v="Oficina Juridica (Control Interno Disciplinario) archiva el proceso por caducidad a través del auto de notificación donde se comunica al interesado la decisión de fondo en el proceso"/>
    <x v="1"/>
    <s v="Impacto"/>
    <s v="Manual"/>
    <s v="25%"/>
    <s v="Sin documentar"/>
    <s v="Continua"/>
    <s v="Con registro"/>
    <n v="0"/>
    <s v=""/>
    <n v="0"/>
    <s v=""/>
    <s v=""/>
    <e v="#N/A"/>
    <s v="P 45.2"/>
    <n v="0"/>
    <s v=""/>
    <n v="0"/>
    <n v="0"/>
    <n v="0"/>
    <m/>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5"/>
    <x v="45"/>
    <s v="Pérdida Reputacional"/>
    <s v="Posibilidad de pérdida reputacional en la imagen interna de Control Interno Disciplinario de la Oficina Jurídica por el indebido tramite de los expedientes en gestión documental"/>
    <d v="2022-05-20T00:00:00"/>
    <x v="3"/>
    <x v="0"/>
    <n v="280"/>
    <s v="Media"/>
    <n v="0.6"/>
    <s v="     El riesgo afecta la imagen de la entidad internamente, de conocimiento general, nivel interno, de junta directiva y accionistas y/o de proveedores"/>
    <s v="Menor"/>
    <n v="0.4"/>
    <s v="Moderado"/>
    <s v="Reducir"/>
    <s v="C 46.1"/>
    <s v="OFICINA JURIDICA (CONTROL INTERNO DISCIPLINARIO)"/>
    <s v="Oficina Juridica (Control Interno Disciplinario) valida el inventario de expedientes fisico a través de la base de datos de expedientes donde hace la verificación y registro en base de datos de prestamos de expedientes."/>
    <x v="0"/>
    <s v="Probabilidad"/>
    <s v="Manual"/>
    <s v="40%"/>
    <s v="Sin documentar"/>
    <s v="Continua"/>
    <s v="Con registro"/>
    <n v="0.36"/>
    <s v="Baja"/>
    <n v="0.4"/>
    <s v="Menor"/>
    <s v="Moderado"/>
    <s v="Reducir"/>
    <s v="P 46.1"/>
    <s v="Hacer seguimiento de los expedientes de los procesos disciplinarios, a través del préstamo de expedientes a los abogados mediante planilla física. "/>
    <s v="OFICINA JURÍDICA (CONTROL INTERNO DISCIPLINARIO)"/>
    <s v="Planilla de préstamo (entrega y devolución) de expedientes en físico"/>
    <n v="11"/>
    <n v="0"/>
    <n v="0"/>
    <s v="En curso"/>
    <n v="0"/>
    <n v="0"/>
    <n v="0"/>
    <n v="0"/>
    <n v="0"/>
    <e v="#DIV/0!"/>
    <e v="#DIV/0!"/>
    <n v="0"/>
    <n v="0"/>
    <n v="0"/>
    <n v="0"/>
    <e v="#DIV/0!"/>
    <n v="1"/>
  </r>
  <r>
    <x v="9"/>
    <x v="12"/>
    <s v="Inicia con la planeación, selección y vinculación del personal idóneo, competente y con las habilidades requeridas; y termina con el retiro del servidor público "/>
    <s v="OFICINA JURÍDICA"/>
    <x v="45"/>
    <x v="45"/>
    <s v="Pérdida Reputacional"/>
    <s v="Posibilidad de pérdida reputacional en la imagen interna de Control Interno Disciplinario de la Oficina Jurídica por el indebido tramite de los expedientes en gestión documental"/>
    <d v="2022-05-20T00:00:00"/>
    <x v="3"/>
    <x v="0"/>
    <n v="280"/>
    <s v="Media"/>
    <n v="0.6"/>
    <s v="     El riesgo afecta la imagen de la entidad internamente, de conocimiento general, nivel interno, de junta directiva y accionistas y/o de proveedores"/>
    <s v="Menor"/>
    <n v="0.4"/>
    <s v="Moderado"/>
    <s v="Reducir"/>
    <s v="C 46.2"/>
    <s v="OFICINA JURIDICA (CONTROL INTERNO DISCIPLINARIO)"/>
    <s v="Oficina Juridica (Control Interno Disciplinario) reconstruye el expediente disciplinario a través del procedimiento RECONSTRUCCION del acuerdo 7 del 2014 emitido por el Archivo General de la Nación  donde se elabora de nuevo el expediente disciplinario que presenta novedad con el material documental"/>
    <x v="1"/>
    <s v="Impacto"/>
    <s v="Manual"/>
    <s v="25%"/>
    <s v="Sin documentar"/>
    <s v="Continua"/>
    <s v="Con registro"/>
    <n v="0"/>
    <s v=""/>
    <n v="0"/>
    <s v=""/>
    <s v=""/>
    <e v="#N/A"/>
    <s v="P 46.2"/>
    <n v="0"/>
    <s v=""/>
    <n v="0"/>
    <n v="0"/>
    <n v="0"/>
    <m/>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6"/>
    <x v="46"/>
    <s v="Pérdida Reputacional"/>
    <s v="Posibilidad de pérdida reputacional en la imagen institucional interna y externa por falta de razonabilidad y búsqueda de unificación de criterios o línea de interpretación para la toma de decisiones"/>
    <d v="2022-05-20T00:00:00"/>
    <x v="3"/>
    <x v="1"/>
    <n v="240"/>
    <s v="Media"/>
    <n v="0.6"/>
    <s v="     El riesgo afecta la imagen de la entidad a nivel nacional, con efecto publicitarios sostenible a nivel país"/>
    <s v="Catastrófico"/>
    <n v="1"/>
    <s v="Extremo"/>
    <s v="Reducir"/>
    <s v="C 47.1"/>
    <s v="OFICINA JURÍDICA"/>
    <s v="Oficina Jurídica unifica los criterios juridicos a través de la revisión del expediente y anexos donde revisa la viabilidad del documento y generar el visto bueno de los profesionales a cargo del tramite"/>
    <x v="0"/>
    <s v="Probabilidad"/>
    <s v="Manual"/>
    <s v="40%"/>
    <s v="Sin documentar"/>
    <s v="Continua "/>
    <s v="Sin registro"/>
    <n v="0.36"/>
    <s v="Baja"/>
    <n v="1"/>
    <s v="Catastrófico"/>
    <s v="Extremo"/>
    <s v="Reducir"/>
    <s v="P 47.1"/>
    <s v="Reuniones de seguimiento para la emisión de los conceptos con distinta interpretación por la Oficina Jurídica."/>
    <s v="OFICINA JURÍDICA"/>
    <s v="Acta de seguimiento a las emisiones de conceptos"/>
    <n v="11"/>
    <n v="0"/>
    <n v="0"/>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6"/>
    <x v="46"/>
    <s v="Pérdida Reputacional"/>
    <s v="Posibilidad de pérdida reputacional en la imagen institucional interna y externa por falta de razonabilidad y búsqueda de unificación de criterios o línea de interpretación para la toma de decisiones"/>
    <d v="2022-05-20T00:00:00"/>
    <x v="3"/>
    <x v="1"/>
    <n v="240"/>
    <s v="Media"/>
    <n v="0.6"/>
    <s v="     El riesgo afecta la imagen de la entidad a nivel nacional, con efecto publicitarios sostenible a nivel país"/>
    <s v="Catastrófico"/>
    <n v="1"/>
    <s v="Extremo"/>
    <s v="Reducir"/>
    <s v="C 47.2"/>
    <s v="OFICINA JURÍDICA"/>
    <s v="Oficina Jurídica verifica el documento que presenta novedad a través de la caracterización de la solicitud del concepto donde se valida el objeto, responsable y el tramite y encontrar las observaciones para su ajuste o actualización"/>
    <x v="1"/>
    <s v="Impacto"/>
    <s v="Manual"/>
    <s v="25%"/>
    <s v="Sin documentar"/>
    <s v="Continua "/>
    <s v="Sin registro"/>
    <n v="0"/>
    <s v=""/>
    <n v="0"/>
    <s v=""/>
    <s v=""/>
    <e v="#N/A"/>
    <s v="P 47.2"/>
    <n v="0"/>
    <s v=""/>
    <n v="0"/>
    <n v="0"/>
    <n v="0"/>
    <m/>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7"/>
    <x v="47"/>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x v="4"/>
    <x v="0"/>
    <n v="3020"/>
    <s v="Alta"/>
    <n v="0.8"/>
    <s v="     El riesgo afecta la imagen de la entidad a nivel nacional, con efecto publicitarios sostenible a nivel país"/>
    <s v="Catastrófico"/>
    <n v="1"/>
    <s v="Extremo"/>
    <s v="Reducir"/>
    <s v="C 48.1"/>
    <s v="OFICINA JURÍDICA"/>
    <s v="Oficina Jurídica consulta del estado procesal a través del correo oficial de notificaciones judiciales de la entidad para realizar el correspondiente reparto por ORFEO de la actuación judicial al grupo de abogados de la Oficina Juridica"/>
    <x v="0"/>
    <s v="Probabilidad"/>
    <s v="Manual"/>
    <s v="40%"/>
    <s v="Sin documentar"/>
    <s v="Continua "/>
    <s v="Sin registro"/>
    <n v="0.48"/>
    <s v="Media"/>
    <n v="1"/>
    <s v="Catastrófico"/>
    <s v="Extremo"/>
    <s v="Reducir"/>
    <s v="P 48.1"/>
    <s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
    <s v="OFICINA JURÍDICA"/>
    <s v="Planilla de reporte al sistema de gestión de información del Estado E- Kogui."/>
    <n v="11"/>
    <n v="0"/>
    <n v="0"/>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7"/>
    <x v="47"/>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x v="4"/>
    <x v="0"/>
    <n v="3020"/>
    <s v="Alta"/>
    <n v="0.8"/>
    <s v="     El riesgo afecta la imagen de la entidad a nivel nacional, con efecto publicitarios sostenible a nivel país"/>
    <s v="Catastrófico"/>
    <n v="1"/>
    <s v="Extremo"/>
    <s v="Reducir"/>
    <s v="C 48.2"/>
    <s v="OFICINA JURÍDICA"/>
    <s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
    <x v="0"/>
    <s v="Probabilidad"/>
    <s v="Manual"/>
    <s v="40%"/>
    <s v="Sin documentar"/>
    <s v="Continua "/>
    <s v="Sin registro"/>
    <n v="0.28799999999999998"/>
    <s v="Baja"/>
    <n v="1"/>
    <s v="Catastrófico"/>
    <s v="Extremo"/>
    <s v="Reducir"/>
    <s v="P 48.2"/>
    <n v="0"/>
    <s v=""/>
    <n v="0"/>
    <n v="0"/>
    <n v="0"/>
    <m/>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7"/>
    <x v="47"/>
    <s v="Afectación Económica o presupuestal"/>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d v="2022-05-20T00:00:00"/>
    <x v="4"/>
    <x v="0"/>
    <n v="3020"/>
    <s v="Alta"/>
    <n v="0.8"/>
    <s v="     El riesgo afecta la imagen de la entidad a nivel nacional, con efecto publicitarios sostenible a nivel país"/>
    <s v="Catastrófico"/>
    <n v="1"/>
    <s v="Extremo"/>
    <s v="Reducir"/>
    <s v="C 48.3"/>
    <s v="OFICINA JURÍDICA"/>
    <s v="Oficina Jurídica identificar donde se presenta el vecimiento del termino a través del correo oficial de notificaciones judiciales de la entidad para determinar cual o cuales fueron las anomalias en el proceso, subsanar y responder en el tiempo más proximo"/>
    <x v="1"/>
    <s v="Impacto"/>
    <s v="Manual"/>
    <s v="25%"/>
    <s v="Sin documentar"/>
    <s v="Continua "/>
    <s v="Sin registro"/>
    <n v="0"/>
    <s v=""/>
    <n v="0"/>
    <s v=""/>
    <s v=""/>
    <e v="#N/A"/>
    <s v="P 48.3"/>
    <n v="0"/>
    <s v=""/>
    <n v="0"/>
    <n v="0"/>
    <n v="0"/>
    <m/>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8"/>
    <x v="48"/>
    <s v="Pérdida Reputacional"/>
    <s v="Posibilidad de pérdida reputacional en la imagen de entidad por interpretaciones variadas a la normatividad y vacíos jurídicos que podrían generar la toma de decisiones erróneas"/>
    <d v="2022-05-20T00:00:00"/>
    <x v="4"/>
    <x v="0"/>
    <n v="240"/>
    <s v="Media"/>
    <n v="0.6"/>
    <s v="     El riesgo afecta la imagen de la entidad a nivel nacional, con efecto publicitarios sostenible a nivel país"/>
    <s v="Catastrófico"/>
    <n v="1"/>
    <s v="Extremo"/>
    <s v="Reducir"/>
    <s v="C 49.1"/>
    <s v="OFICINA JURÍDICA"/>
    <s v="Oficina Jurídica revisa la viabilidad del documento a través de la normativa vigente y aplicable donde se revisa que cumpla con los lineamientos y el contenido deseble para el documento y generar el visto bueno para su revisión y aprobación"/>
    <x v="0"/>
    <s v="Probabilidad"/>
    <s v="Manual"/>
    <s v="40%"/>
    <s v="Sin documentar"/>
    <s v="Continua "/>
    <s v="Sin registro"/>
    <n v="0.36"/>
    <s v="Baja"/>
    <n v="1"/>
    <s v="Catastrófico"/>
    <s v="Extremo"/>
    <s v="Reducir"/>
    <s v="P 49.1"/>
    <s v="Contar con el personal que se encuentre a cargo de realizar la revisión y unificación de criterios, vigilancia y defensa judicial de la ANT."/>
    <s v="OFICINA JURÍDICA"/>
    <s v="Contratos suscritos por la Oficina Jurídica"/>
    <n v="23"/>
    <n v="0"/>
    <n v="0"/>
    <s v="En curso"/>
    <n v="0"/>
    <n v="0"/>
    <n v="0"/>
    <n v="0"/>
    <n v="0"/>
    <e v="#DIV/0!"/>
    <e v="#DIV/0!"/>
    <n v="0"/>
    <n v="0"/>
    <n v="0"/>
    <n v="0"/>
    <e v="#DIV/0!"/>
    <n v="1"/>
  </r>
  <r>
    <x v="10"/>
    <x v="13"/>
    <s v="Desde la asesoría jurídica al Director y demás dependencias, hasta las actuaciones judiciales tendientes a la debida defensa de los intereses de la entidad"/>
    <s v="OFICINA JURÍDICA"/>
    <x v="48"/>
    <x v="48"/>
    <s v="Pérdida Reputacional"/>
    <s v="Posibilidad de pérdida reputacional en la imagen de entidad por interpretaciones variadas a la normatividad y vacíos jurídicos que podrían generar la toma de decisiones erróneas"/>
    <d v="2022-05-20T00:00:00"/>
    <x v="4"/>
    <x v="0"/>
    <n v="240"/>
    <s v="Media"/>
    <n v="0.6"/>
    <s v="     El riesgo afecta la imagen de la entidad a nivel nacional, con efecto publicitarios sostenible a nivel país"/>
    <s v="Catastrófico"/>
    <n v="1"/>
    <s v="Extremo"/>
    <s v="Reducir"/>
    <s v="C 49.2"/>
    <s v="OFICINA JURÍDICA"/>
    <s v="Oficina Jurídica realiza la revocatoria a través de un acto administrativo donde es motivado y se expresa los argumentos del porque a la actuación administrativa"/>
    <x v="1"/>
    <s v="Impacto"/>
    <s v="Manual"/>
    <s v="25%"/>
    <s v="Sin documentar"/>
    <s v="Continua "/>
    <s v="Con registro"/>
    <n v="0"/>
    <s v=""/>
    <n v="0"/>
    <s v=""/>
    <s v=""/>
    <e v="#N/A"/>
    <s v="P 49.2"/>
    <s v="Reuniones de seguimiento para la emisión de viabilidades por la Oficina Jurídica."/>
    <s v="OFICINA JURÍDICA"/>
    <s v="Acta de seguimiento para la emisión de viabilidades"/>
    <n v="11"/>
    <n v="0"/>
    <n v="0"/>
    <s v="En curso"/>
    <n v="0"/>
    <n v="0"/>
    <n v="0"/>
    <n v="0"/>
    <n v="0"/>
    <e v="#DIV/0!"/>
    <e v="#DIV/0!"/>
    <n v="0"/>
    <n v="0"/>
    <n v="0"/>
    <n v="0"/>
    <e v="#DIV/0!"/>
    <n v="1"/>
  </r>
  <r>
    <x v="11"/>
    <x v="14"/>
    <s v="Desde la verificación de los documentos de liquidación, hasta la liquidación del contrato "/>
    <s v="GRUPO CONTRATOS"/>
    <x v="49"/>
    <x v="49"/>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x v="4"/>
    <x v="0"/>
    <n v="30"/>
    <s v="Media"/>
    <n v="0.6"/>
    <s v="     El riesgo afecta la imagen de la entidad con algunos usuarios de relevancia frente al logro de los objetivos"/>
    <s v="Moderado"/>
    <n v="0.6"/>
    <s v="Moderado"/>
    <s v="Reducir"/>
    <s v="C 50.1"/>
    <s v="SUPERVISOR DEL CONTRATO Y/O CONVENIO"/>
    <s v="Supervisor del contrato y/o convenio solicita al Grupo de contratos  a través de un memorando en ORFEO para adelantar el tramite de liquidación con el cumplimiento total de la documentación contractual (expedienite del contrato)"/>
    <x v="0"/>
    <s v="Probabilidad"/>
    <s v="Manual"/>
    <s v="40%"/>
    <s v="Documentado"/>
    <s v="Continua"/>
    <s v="Con resgitro"/>
    <n v="0.36"/>
    <s v="Baja"/>
    <n v="0.6"/>
    <s v="Moderado"/>
    <s v="Moderado"/>
    <s v="Reducir"/>
    <s v="P 50.1"/>
    <s v="Registro de todos los contratos que estén en términos para liquidación"/>
    <s v="GRUPO CONTRATOS"/>
    <s v="Bases de datos (Liquidaciones) actualizada cuatrimestralmente"/>
    <n v="3"/>
    <n v="0"/>
    <n v="0"/>
    <s v="En curso"/>
    <n v="0"/>
    <n v="0"/>
    <n v="0"/>
    <n v="0"/>
    <n v="0"/>
    <e v="#DIV/0!"/>
    <e v="#DIV/0!"/>
    <n v="0"/>
    <n v="0"/>
    <n v="0"/>
    <n v="0"/>
    <e v="#DIV/0!"/>
    <n v="1"/>
  </r>
  <r>
    <x v="11"/>
    <x v="14"/>
    <s v="Desde la verificación de los documentos de liquidación, hasta la liquidación del contrato "/>
    <s v="GRUPO CONTRATOS"/>
    <x v="49"/>
    <x v="49"/>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x v="4"/>
    <x v="0"/>
    <n v="30"/>
    <s v="Media"/>
    <n v="0.6"/>
    <s v="     El riesgo afecta la imagen de la entidad con algunos usuarios de relevancia frente al logro de los objetivos"/>
    <s v="Moderado"/>
    <n v="0.6"/>
    <s v="Moderado"/>
    <s v="Reducir"/>
    <s v="C 50.2"/>
    <s v="SUPERVISOR DEL CONTRATO Y/O CONVENIO"/>
    <s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
    <x v="2"/>
    <s v="Impacto"/>
    <s v="Manual"/>
    <s v="30%"/>
    <s v="Documentado"/>
    <s v="Continua"/>
    <s v="Con registro"/>
    <n v="0.36"/>
    <s v="Baja"/>
    <n v="0.42"/>
    <s v="Moderado"/>
    <s v="Moderado"/>
    <s v="Reducir"/>
    <s v="P 50.2"/>
    <n v="0"/>
    <s v=""/>
    <n v="0"/>
    <n v="0"/>
    <n v="0"/>
    <m/>
    <s v="En curso"/>
    <n v="0"/>
    <n v="0"/>
    <n v="0"/>
    <n v="0"/>
    <n v="0"/>
    <e v="#DIV/0!"/>
    <e v="#DIV/0!"/>
    <n v="0"/>
    <n v="0"/>
    <n v="0"/>
    <n v="0"/>
    <e v="#DIV/0!"/>
    <n v="1"/>
  </r>
  <r>
    <x v="11"/>
    <x v="14"/>
    <s v="Desde la verificación de los documentos de liquidación, hasta la liquidación del contrato "/>
    <s v="GRUPO CONTRATOS"/>
    <x v="49"/>
    <x v="49"/>
    <s v="Pérdida Reputacional"/>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d v="2022-05-20T00:00:00"/>
    <x v="4"/>
    <x v="0"/>
    <n v="30"/>
    <s v="Media"/>
    <n v="0.6"/>
    <s v="     El riesgo afecta la imagen de la entidad con algunos usuarios de relevancia frente al logro de los objetivos"/>
    <s v="Moderado"/>
    <n v="0.6"/>
    <s v="Moderado"/>
    <s v="Reducir"/>
    <s v="C 50.3"/>
    <s v="GRUPO CONTRATOS"/>
    <s v="Grupo Contratos proyecta la finalización del contrato a través del Acta de cierre donde se presenta las claridades del porque se finaliza el contrato y los temrinos de este, además, es insumo para realizar la reunion del analisis de causas de inclumpimiento y formular las oportunidades de mejora correspondientes"/>
    <x v="1"/>
    <s v="Impacto"/>
    <s v="Manual"/>
    <s v="25%"/>
    <s v="Sin documentar"/>
    <s v="Continua"/>
    <s v="Con registro"/>
    <n v="0"/>
    <s v=""/>
    <n v="0"/>
    <s v=""/>
    <s v=""/>
    <e v="#N/A"/>
    <s v="P 50.3"/>
    <n v="0"/>
    <s v=""/>
    <n v="0"/>
    <n v="0"/>
    <n v="0"/>
    <m/>
    <s v="En curso"/>
    <n v="0"/>
    <n v="0"/>
    <n v="0"/>
    <n v="0"/>
    <n v="0"/>
    <e v="#DIV/0!"/>
    <e v="#DIV/0!"/>
    <n v="0"/>
    <n v="0"/>
    <n v="0"/>
    <n v="0"/>
    <e v="#DIV/0!"/>
    <n v="1"/>
  </r>
  <r>
    <x v="11"/>
    <x v="14"/>
    <s v="Desde la verificación de los documentos de liquidación, hasta la liquidación del contrato "/>
    <s v="GRUPO CONTRATOS"/>
    <x v="50"/>
    <x v="50"/>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d v="2022-05-20T00:00:00"/>
    <x v="4"/>
    <x v="3"/>
    <n v="12"/>
    <s v="Baja"/>
    <n v="0.4"/>
    <s v="Entre 10 y menor a 50 SMLMV"/>
    <s v="Menor"/>
    <n v="0.4"/>
    <s v="Moderado"/>
    <s v="Reducir"/>
    <s v="C 51.1"/>
    <s v="SUPERVISOR DEL CONTRATO"/>
    <s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
    <x v="2"/>
    <s v="Impacto"/>
    <s v="Manual"/>
    <s v="30%"/>
    <s v="Documentado"/>
    <s v="Continua"/>
    <s v="Con registro"/>
    <n v="0.4"/>
    <s v="Baja"/>
    <n v="0.28000000000000003"/>
    <s v="Menor"/>
    <s v="Moderado"/>
    <s v="Reducir"/>
    <s v="P 51.1"/>
    <s v="Realizar capacitaciones a los supervisores de contratos"/>
    <s v="GRUPO CONTRATOS"/>
    <s v="Lista de asistencia de la capacitación"/>
    <n v="1"/>
    <n v="0"/>
    <n v="0"/>
    <s v="En curso"/>
    <n v="0"/>
    <n v="0"/>
    <n v="0"/>
    <n v="0"/>
    <n v="0"/>
    <e v="#DIV/0!"/>
    <e v="#DIV/0!"/>
    <n v="0"/>
    <n v="0"/>
    <n v="0"/>
    <n v="0"/>
    <e v="#DIV/0!"/>
    <n v="1"/>
  </r>
  <r>
    <x v="11"/>
    <x v="14"/>
    <s v="Desde la verificación de los documentos de liquidación, hasta la liquidación del contrato "/>
    <s v="GRUPO CONTRATOS"/>
    <x v="50"/>
    <x v="50"/>
    <s v="Afectación Económica o presupuestal"/>
    <s v="Posibilidad de afectación económica por costos en liquidación de contrato y pago de prestaciones de ley debido a demandas o reclamaciones judiciales por la constitución de dependencia, subordinación y horarios de la labor por parte del supervisor del contrato"/>
    <d v="2022-05-20T00:00:00"/>
    <x v="4"/>
    <x v="3"/>
    <n v="12"/>
    <s v="Baja"/>
    <n v="0.4"/>
    <s v="Entre 10 y menor a 50 SMLMV"/>
    <s v="Menor"/>
    <n v="0.4"/>
    <s v="Moderado"/>
    <s v="Reducir"/>
    <s v="C 51.2"/>
    <s v="SUBDIRECIÓN ADMINISTRATIVA Y FINANCIERA"/>
    <s v="Subdire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
    <x v="1"/>
    <s v="Impacto"/>
    <s v="Manual"/>
    <s v="25%"/>
    <s v="Documentado"/>
    <s v="Continua"/>
    <s v="Con registro"/>
    <n v="0"/>
    <s v=""/>
    <n v="0"/>
    <s v=""/>
    <s v=""/>
    <e v="#N/A"/>
    <s v="P 51.2"/>
    <n v="0"/>
    <s v=""/>
    <n v="0"/>
    <n v="0"/>
    <n v="0"/>
    <m/>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1"/>
    <x v="51"/>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d v="2022-05-20T00:00:00"/>
    <x v="3"/>
    <x v="0"/>
    <n v="260"/>
    <s v="Media"/>
    <n v="0.6"/>
    <s v="Desde los 500 SMLMV"/>
    <s v="Catastrófico"/>
    <n v="1"/>
    <s v="Extremo"/>
    <s v="Reducir"/>
    <s v="C 52.3"/>
    <s v="PERSONA ENCARGADA DEL ALMACEN "/>
    <s v="Persona encargada del Almacen  realiza el inventario a los bienes de la entidad a través de la forma Entrada y Salida de Bienes y Servicios ADMBS-F-079 de manera aleatoria para cotejar el inventario registrado"/>
    <x v="2"/>
    <s v="Impacto"/>
    <s v="Manual"/>
    <s v="30%"/>
    <s v="Sin documentar"/>
    <s v="Aleatorio"/>
    <s v="Con registro"/>
    <n v="0.6"/>
    <s v="Media"/>
    <n v="0.7"/>
    <s v="Mayor"/>
    <s v="Alto"/>
    <s v="Reducir"/>
    <s v="P 52.3"/>
    <s v="Diseñar y aprobar los lineamientos para el manejo y control administrativo de los bienes de la Agencia (Procedimiento)"/>
    <s v="SUBDIRECCIÓN ADMINISTRATIVA Y FINANCIERA (ALMACÉN)"/>
    <s v="Procedimiento aprobado para el proceso Administración de Bienes y Servicios ADMBS"/>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1"/>
    <x v="51"/>
    <s v="Afectación Económica o presupuestal"/>
    <s v="Posibilidad de afectación económica por generar incertidumbre en los estados financieros y/o posible apertura a procesos disciplinarios y/o sancionatorios debido falta de control y lineamientos en el manejo de los bienes de la Entidad"/>
    <d v="2022-05-20T00:00:00"/>
    <x v="3"/>
    <x v="0"/>
    <n v="260"/>
    <s v="Media"/>
    <n v="0.6"/>
    <s v="Desde los 500 SMLMV"/>
    <s v="Catastrófico"/>
    <n v="1"/>
    <s v="Extremo"/>
    <s v="Reducir"/>
    <s v="C 52.4"/>
    <s v="PERSONA ENCARGADA DEL ALMACEN "/>
    <s v="Persona encargada del Almacen  verifica los inventarios de los bienes de la entidad a través del informe del estado actual del inventario de bienes y servicios que se genera del analisis del reporte del sistema APOTEOSYS y las tomas fisicas del inventario, donde se evidencia las novedades y realizar las conciliaciones necesarias para actualizar el inventario."/>
    <x v="1"/>
    <s v="Impacto"/>
    <s v="Manual"/>
    <s v="25%"/>
    <s v="Sin documentar"/>
    <s v="Continua"/>
    <s v="Con registro"/>
    <n v="0"/>
    <s v=""/>
    <n v="0"/>
    <s v=""/>
    <s v=""/>
    <e v="#N/A"/>
    <s v="P 52.4"/>
    <n v="0"/>
    <s v=""/>
    <n v="0"/>
    <n v="0"/>
    <n v="0"/>
    <m/>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2"/>
    <x v="52"/>
    <s v="Afectación Económica o presupuestal"/>
    <s v="Posibilidad de afectación económica por sobrecostos en mantenimientos debido a la falta de control en la implementación de mantenimientos de acuerdo a sus fichas técnicas"/>
    <d v="2022-05-20T00:00:00"/>
    <x v="3"/>
    <x v="0"/>
    <n v="260"/>
    <s v="Media"/>
    <n v="0.6"/>
    <s v="Entre 100 y menor a 500 SMLMV"/>
    <s v="Mayor"/>
    <n v="0.8"/>
    <s v="Alto"/>
    <s v="Reducir"/>
    <s v="C 53.1"/>
    <s v="SUBDIRECCIÓN ADMINISTRATIVA Y FINANCIERA"/>
    <s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
    <x v="2"/>
    <s v="Impacto"/>
    <s v="Manual"/>
    <s v="30%"/>
    <s v="Documentado"/>
    <s v="Continua"/>
    <s v="Con registro"/>
    <n v="0.6"/>
    <s v="Media"/>
    <n v="0.56000000000000005"/>
    <s v="Moderado"/>
    <s v="Moderado"/>
    <s v="Reducir"/>
    <s v="P 53.1"/>
    <s v="Celebrar contrato de adecuaciones y mantenimiento de las sedes"/>
    <s v="SUBDIRECCIÓN ADMINISTRATIVA Y FINANCIERA"/>
    <s v="Contrato suscrito"/>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2"/>
    <x v="52"/>
    <s v="Afectación Económica o presupuestal"/>
    <s v="Posibilidad de afectación económica por sobrecostos en mantenimientos debido a la falta de control en la implementación de mantenimientos de acuerdo a sus fichas técnicas"/>
    <d v="2022-05-20T00:00:00"/>
    <x v="3"/>
    <x v="0"/>
    <n v="260"/>
    <s v="Media"/>
    <n v="0.6"/>
    <s v="Entre 100 y menor a 500 SMLMV"/>
    <s v="Mayor"/>
    <n v="0.8"/>
    <s v="Alto"/>
    <s v="Reducir"/>
    <s v="C 53.2"/>
    <s v="SUBDIRECCIÓN ADMINISTRATIVA Y FINANCIERA"/>
    <s v="Subdirección Administrativa y Financiera informa al contratista que suscribio el contrato a través de un correo electrónico la priorización de aquellos mantenimientos no ejecutados y actualizar el cronograma implementado"/>
    <x v="1"/>
    <s v="Impacto"/>
    <s v="Manual"/>
    <s v="25%"/>
    <s v="Documentado"/>
    <s v="Continua"/>
    <s v="Con registro"/>
    <n v="0"/>
    <s v=""/>
    <n v="0"/>
    <s v=""/>
    <s v=""/>
    <e v="#N/A"/>
    <s v="P 53.2"/>
    <n v="0"/>
    <s v=""/>
    <n v="0"/>
    <n v="0"/>
    <n v="0"/>
    <m/>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3"/>
    <x v="53"/>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x v="3"/>
    <x v="0"/>
    <n v="365"/>
    <s v="Media"/>
    <n v="0.6"/>
    <s v="Entre 10 y menor a 50 SMLMV"/>
    <s v="Menor"/>
    <n v="0.4"/>
    <s v="Moderado"/>
    <s v="Reducir"/>
    <s v="C 54.1"/>
    <s v="SUBDIRECCIÓN ADMINISTRATIVA Y FINANCIERA"/>
    <s v="Subdirección Administrativa y Financiera verifica el cumplimiento de las aprobaciones realizadas por el Jefe directo o supervisor de contrato del solicitante y ordenador de gasto a través del aplicativo KLIC las solicitudes de comisión o viaticos que estan cargadas para la generar la legalización de estas"/>
    <x v="0"/>
    <s v="Probabilidad"/>
    <s v="Manual"/>
    <s v="40%"/>
    <s v="Documentado"/>
    <s v="Continua"/>
    <s v="Con registro"/>
    <n v="0.36"/>
    <s v="Baja"/>
    <n v="0.4"/>
    <s v="Menor"/>
    <s v="Moderado"/>
    <s v="Reducir"/>
    <s v="P 54.1"/>
    <s v="Identificar las solicitudes de comisiones o viáticos que no cumplan con los requisitos dentro de las revisiones que realiza la Secretaría General, antes de su aprobación "/>
    <s v="SUBDIRECCIÓN ADMINISTRATIVA Y FINANCIERA"/>
    <s v="Reporte de KLIC con las devoluciones de solicitudes"/>
    <n v="6"/>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3"/>
    <x v="53"/>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x v="3"/>
    <x v="0"/>
    <n v="365"/>
    <s v="Media"/>
    <n v="0.6"/>
    <s v="Entre 10 y menor a 50 SMLMV"/>
    <s v="Menor"/>
    <n v="0.4"/>
    <s v="Moderado"/>
    <s v="Reducir"/>
    <s v="C 54.2"/>
    <s v="SUBDIRECCIÓN ADMINISTRATIVA Y FINANCIERA"/>
    <s v="Subdirección Administrativa y Financiera devuelve la legalización de comisión o viatico a través del rechazo en el aplicativo KLIC para que el funcionario o contrarista que presenta los soportes y actualice en cumplimiento de los requisitos para la legalización"/>
    <x v="1"/>
    <s v="Impacto"/>
    <s v="Manual"/>
    <s v="25%"/>
    <s v="Documentado"/>
    <s v="Continua"/>
    <s v="Con registro"/>
    <n v="0"/>
    <s v=""/>
    <n v="0"/>
    <s v=""/>
    <s v=""/>
    <e v="#N/A"/>
    <s v="P 54.2"/>
    <s v="Capacitar en el procedimiento de solicitud, autorización, legalización y pago de desplazamientos al interior"/>
    <s v="SUBDIRECCIÓN ADMINISTRATIVA Y FINANCIERA"/>
    <s v="Listado de asistencia a capacit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3"/>
    <x v="53"/>
    <s v="Afectación Económica o presupuestal"/>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d v="2022-05-20T00:00:00"/>
    <x v="3"/>
    <x v="0"/>
    <n v="365"/>
    <s v="Media"/>
    <n v="0.6"/>
    <s v="Entre 10 y menor a 50 SMLMV"/>
    <s v="Menor"/>
    <n v="0.4"/>
    <s v="Moderado"/>
    <s v="Reducir"/>
    <s v="C 54.3"/>
    <m/>
    <m/>
    <x v="3"/>
    <s v=""/>
    <m/>
    <s v=""/>
    <m/>
    <m/>
    <m/>
    <s v=""/>
    <s v=""/>
    <s v=""/>
    <s v=""/>
    <s v=""/>
    <e v="#N/A"/>
    <s v="P 54.3"/>
    <s v="Enviar alertas trimestrales informando los requisitos de solicitudes de comisión a los funcionarios y contratistas de la Entidad"/>
    <s v="SUBDIRECCIÓN ADMINISTRATIVA Y FINANCIERA"/>
    <s v="Banners enviados"/>
    <n v="4"/>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x v="54"/>
    <s v="Pérdida Reputacional"/>
    <s v="Posibilidad de pérdida reputacional en la imagen institucional ante los grupos de interés debido a la falta de control para los lineamientos de manejo y de conservación en documentos"/>
    <d v="2022-05-20T00:00:00"/>
    <x v="3"/>
    <x v="0"/>
    <n v="8155"/>
    <s v="Muy Alta"/>
    <n v="1"/>
    <s v="     El riesgo afecta la imagen de la entidad con algunos usuarios de relevancia frente al logro de los objetivos"/>
    <s v="Moderado"/>
    <n v="0.6"/>
    <s v="Alto"/>
    <s v="Reducir"/>
    <s v="C 55.1"/>
    <s v="EQUIPO DE GESTIÓN DOCUMENTAL DE LA SUBDIRECCIÓN ADMINISTRATIVA Y FINANCIERA"/>
    <s v="Equipo de gestión documental de la Subdirección Administrativa y Financiera realiza actividades establecidas en el Sistema Integrado de conservación a traves de la adquisición del servicio de Saneamiento ambiental en los dépositos de archivo de Americas y CAN, con el animo de evitar el deterioro de la documentación custodiada por la Agencia"/>
    <x v="0"/>
    <s v="Probabilidad"/>
    <s v="Manual"/>
    <s v="40%"/>
    <s v="Documentado"/>
    <s v="Continuo"/>
    <s v="Con registro"/>
    <n v="0.6"/>
    <s v="Media"/>
    <n v="0.6"/>
    <s v="Moderado"/>
    <s v="Moderado"/>
    <s v="Reducir"/>
    <s v="P 55.1"/>
    <s v="Actualizar instructivo ADMBS-I-011-SUMINISTRO DE LOS SERVICIOS DE PRÉSTAMO, DEVOLUCIÓN Y CONSULTA DE DOCUMENTOS EN LOS DEPÓSITOS DE ARCHIVO CENTRAL DE LA AGENCIA"/>
    <s v="SUBDIRECCIÓN ADMINISTRATIVA Y FINANCIERA - EQUIPO DE GESTIÓN DOCUMENTAL"/>
    <s v="instructivo ADMBS-I-011-SUMINISTRO DE LOS SERVICIOS DE PRÉSTAMO, DEVOLUCIÓN Y CONSULTA DE DOCUMENTOS EN LOS DEPÓSITOS DE ARCHIVO CENTRAL DE LA AGENCIA"/>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x v="54"/>
    <s v="Pérdida Reputacional"/>
    <s v="Posibilidad de pérdida reputacional en la imagen institucional ante los grupos de interés debido a la falta de control para los lineamientos de manejo y de conservación en documentos"/>
    <d v="2022-05-20T00:00:00"/>
    <x v="3"/>
    <x v="0"/>
    <n v="8155"/>
    <s v="Muy Alta"/>
    <n v="1"/>
    <s v="     El riesgo afecta la imagen de la entidad con algunos usuarios de relevancia frente al logro de los objetivos"/>
    <s v="Moderado"/>
    <n v="0.6"/>
    <s v="Alto"/>
    <s v="Reducir"/>
    <s v="C 55.2"/>
    <s v="EQUIPO DE GESTIÓN DOCUMENTAL DE LA SUBDIRECCIÓN ADMINISTRATIVA Y FINANCIERA"/>
    <s v="Equipo de gestión documental de la Subdirección Administrativa y Financiera revisa inmediatamente a traves de la forma ADMBS-F-029-Forma PRÉSTAMO Y DEVOLUCIÓN DE DOCUMENTOS que los documentos devueltos por la dependencia correspondan al invetario incial entregado, esta devolución puede ser parcial o total y debe cumplir con la calidad del documento en su entrega"/>
    <x v="2"/>
    <s v="Impacto"/>
    <s v="Manual"/>
    <s v="30%"/>
    <s v="Documentado"/>
    <s v="Continuo"/>
    <s v="Con registro"/>
    <n v="0.6"/>
    <s v="Media"/>
    <n v="0.42"/>
    <s v="Moderado"/>
    <s v="Moderado"/>
    <s v="Reducir"/>
    <s v="P 55.2"/>
    <s v="CREACIÓN DEL ACTA DE para la revisión y búsqueda"/>
    <s v="SUBDIRECCIÓN ADMINISTRATIVA Y FINANCIERA - EQUIPO DE GESTIÓN DOCUMENTAL"/>
    <s v="FORMA ACTA DE para la revisión y búsqueda"/>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x v="54"/>
    <s v="Pérdida Reputacional"/>
    <s v="Posibilidad de pérdida reputacional en la imagen institucional ante los grupos de interés debido a la falta de control para los lineamientos de manejo y de conservación en documentos"/>
    <d v="2022-05-20T00:00:00"/>
    <x v="3"/>
    <x v="0"/>
    <n v="8155"/>
    <s v="Muy Alta"/>
    <n v="1"/>
    <s v="     El riesgo afecta la imagen de la entidad con algunos usuarios de relevancia frente al logro de los objetivos"/>
    <s v="Moderado"/>
    <n v="0.6"/>
    <s v="Alto"/>
    <s v="Reducir"/>
    <s v="C 55.3"/>
    <s v="EQUIPO DE GESTIÓN DOCUMENTAL DE LA SUBDIRECCIÓN ADMINISTRATIVA Y FINANCIERA"/>
    <s v="Equipo de gestión documental de la Subdirección Administrativa y Financiera crea la alerta de perdida o daño del documento a traves de un acta para la revisión y búsqueda en las bases de datos de préstamos y la busqueda fisica en los depositos de archivo de Americas y CAN, generando un Informe sobre la novedad y en caso dado la solicitud de una denuncia"/>
    <x v="1"/>
    <s v="Impacto"/>
    <s v="Manual"/>
    <s v="25%"/>
    <s v="Sin documentar"/>
    <s v="Continuo"/>
    <s v="Con registro"/>
    <n v="0"/>
    <s v=""/>
    <n v="0"/>
    <s v=""/>
    <s v=""/>
    <e v="#N/A"/>
    <s v="P 55.3"/>
    <s v="Adquirir el servicio de saneamiento ambiental del Sistema Integrado de Conservación"/>
    <s v="SUBDIRECCIÓN ADMINISTRATIVA Y FINANCIERA - EQUIPO DE GESTIÓN DOCUMENTAL"/>
    <s v="Contrato suscrito"/>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4"/>
    <x v="54"/>
    <s v="Pérdida Reputacional"/>
    <s v="Posibilidad de pérdida reputacional en la imagen institucional ante los grupos de interés debido a la falta de control para los lineamientos de manejo y de conservación en documentos"/>
    <d v="2022-05-20T00:00:00"/>
    <x v="3"/>
    <x v="0"/>
    <n v="8155"/>
    <s v="Muy Alta"/>
    <n v="1"/>
    <s v="     El riesgo afecta la imagen de la entidad con algunos usuarios de relevancia frente al logro de los objetivos"/>
    <s v="Moderado"/>
    <n v="0.6"/>
    <s v="Alto"/>
    <s v="Reducir"/>
    <s v="C 55.4"/>
    <m/>
    <m/>
    <x v="3"/>
    <s v=""/>
    <m/>
    <s v=""/>
    <m/>
    <m/>
    <m/>
    <s v=""/>
    <s v=""/>
    <s v=""/>
    <s v=""/>
    <s v=""/>
    <e v="#N/A"/>
    <s v="P 55.4"/>
    <s v="Seguimiento a la ejecución del contrato de servicio de saneamiento ambiental del Sistema Integrado de Conservación"/>
    <s v="SUBDIRECCIÓN ADMINISTRATIVA Y FINANCIERA - EQUIPO DE GESTIÓN DOCUMENTAL"/>
    <s v="Informe de seguimiento a la ejecución del contrato de servicio de saneamiento ambiental del Sistema Integrado de Conservación"/>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x v="55"/>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x v="3"/>
    <x v="1"/>
    <n v="154477"/>
    <s v="Muy Alta"/>
    <n v="1"/>
    <s v="     El riesgo afecta la imagen de la entidad con algunos usuarios de relevancia frente al logro de los objetivos"/>
    <s v="Moderado"/>
    <n v="0.6"/>
    <s v="Alto"/>
    <s v="Reducir"/>
    <s v="C 56.1"/>
    <s v="EQUIPO DE GESTIÓN DOCUMENTAL DE LA SUBDIRECCIÓN ADMINISTRATIVA Y FINANCIERA"/>
    <s v="Equipo de gestión documental de la Subdirección Administrativa y Financiera valida que los parametros de clasificación a traves del instructivo que permita identificar la asignación correcta de las comunicaciones oficiales recibidas, de acuerdo con las funciones de las dependencias de la Agencia"/>
    <x v="0"/>
    <s v="Probabilidad"/>
    <s v="Manual"/>
    <s v="40%"/>
    <s v="Sin documentar"/>
    <s v="Continuo"/>
    <s v="Con registro"/>
    <n v="0.6"/>
    <s v="Media"/>
    <n v="0.6"/>
    <s v="Moderado"/>
    <s v="Moderado"/>
    <s v="Reducir"/>
    <s v="P 56.1"/>
    <s v="Realizar capacitaciones para fortalecer los conocimientos establecidos en el instructivo y dar claridad frente a las competencias y funciones asignadas a la Agencia y sus dependencias (Decreto 2363) y el Acuerdo 060 del 2001."/>
    <s v="SUBDIRECCIÓN ADMINISTRATIVA Y FINANCIERA - EQUIPO DE GESTIÓN DOCUMENTAL"/>
    <s v="Listados de asistencia"/>
    <n v="3"/>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x v="55"/>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x v="3"/>
    <x v="1"/>
    <n v="154477"/>
    <s v="Muy Alta"/>
    <n v="1"/>
    <s v="     El riesgo afecta la imagen de la entidad con algunos usuarios de relevancia frente al logro de los objetivos"/>
    <s v="Moderado"/>
    <n v="0.6"/>
    <s v="Alto"/>
    <s v="Reducir"/>
    <s v="C 56.2"/>
    <s v="EQUIPO DE GESTIÓN DOCUMENTAL DE LA SUBDIRECCIÓN ADMINISTRATIVA Y FINANCIERA"/>
    <s v="lider del Equipo de gestión documental de la Subdirección Administrativa y Financiera verifica la productividad y el margen de error a traves del reporte del sistema ORFEO donde se evidencia la cantidad de comunicaciones oficiales asignadas a las depedencias por el personal de correspondencia"/>
    <x v="2"/>
    <s v="Impacto"/>
    <s v="Manual"/>
    <s v="30%"/>
    <s v="Sin documentar"/>
    <s v="Continuo"/>
    <s v="Con registro"/>
    <n v="0.6"/>
    <s v="Media"/>
    <n v="0.42"/>
    <s v="Moderado"/>
    <s v="Moderado"/>
    <s v="Reducir"/>
    <s v="P 56.2"/>
    <s v="Elaborar el instructivo que establece los parámetros para la asignación de las comunicaciones oficiales recibidas de acuerdo con las funciones de las dependencias de la Agencia"/>
    <s v="SUBDIRECCIÓN ADMINISTRATIVA Y FINANCIERA - EQUIPO DE GESTIÓN DOCUMENTAL"/>
    <s v="Instructivo elaborado"/>
    <n v="1"/>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5"/>
    <x v="55"/>
    <s v="Pérdida Reputacional"/>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d v="2022-05-20T00:00:00"/>
    <x v="3"/>
    <x v="1"/>
    <n v="154477"/>
    <s v="Muy Alta"/>
    <n v="1"/>
    <s v="     El riesgo afecta la imagen de la entidad con algunos usuarios de relevancia frente al logro de los objetivos"/>
    <s v="Moderado"/>
    <n v="0.6"/>
    <s v="Alto"/>
    <s v="Reducir"/>
    <s v="C 56.3"/>
    <s v="EQUIPO DE GESTIÓN DOCUMENTAL DE LA SUBDIRECCIÓN ADMINISTRATIVA Y FINANCIERA"/>
    <s v="Equipo de gestión documental de la Subdirección Administrativa y Financiera actualiza la asignación de la comunicación oficial que presenta error de entrega (devolución) a traves del reporte del sistema ORFEO donde se evidenció la asignación incorrecta y se envía a la nueva dependencia la comunicación oficial, garantizando la entrega de esta."/>
    <x v="1"/>
    <s v="Impacto"/>
    <s v="Manual"/>
    <s v="25%"/>
    <s v="Sin documentar"/>
    <s v="Continuo"/>
    <s v="Con registro"/>
    <n v="0"/>
    <s v=""/>
    <n v="0"/>
    <s v=""/>
    <s v=""/>
    <e v="#N/A"/>
    <s v="P 56.3"/>
    <s v="Realizar informe de seguimiento a la productividad y el margen de error del personal de correspondencia "/>
    <s v="SUBDIRECCIÓN ADMINISTRATIVA Y FINANCIERA - EQUIPO DE GESTIÓN DOCUMENTAL"/>
    <s v="Informe de seguimiento a la productividad y el margen de error"/>
    <n v="2"/>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6"/>
    <x v="56"/>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d v="2022-05-20T00:00:00"/>
    <x v="3"/>
    <x v="1"/>
    <n v="8715"/>
    <s v="Muy Alta"/>
    <n v="1"/>
    <s v="     El riesgo afecta la imagen de la entidad con algunos usuarios de relevancia frente al logro de los objetivos"/>
    <s v="Moderado"/>
    <n v="0.6"/>
    <s v="Alto"/>
    <s v="Reducir"/>
    <s v="C 57.1"/>
    <s v="LIDER DEL EQUIPO DE GESTIÓN DOCUMENTAL DE LA SUBDIRECCIÓN ADMINISTRATIVA Y FINANCIERA"/>
    <s v="lider del Equipo de gestión documental de la Subdirección Administrativa y Financiera valida las solicitudes de información y/o expedientes a traves del reporte generado por el aplicativo CAS donde se evidencia la cantidad de solicitudes recibidas o asignadas a gestión documental y las demoras en respuesta por parte de gestión documental"/>
    <x v="2"/>
    <s v="Impacto"/>
    <s v="Manual"/>
    <s v="30%"/>
    <s v="Sin documentar"/>
    <s v="Continuo"/>
    <s v="Con registro"/>
    <n v="1"/>
    <s v="Muy Alta"/>
    <n v="0.42"/>
    <s v="Moderado"/>
    <s v="Alto"/>
    <s v="Reducir"/>
    <s v="P 57.1"/>
    <s v="Realizar informe a los tiempos de respuesta de las solicitudes presentadas por las dependencias en el aplicativo CAS"/>
    <s v="SUBDIRECCIÓN ADMINISTRATIVA Y FINANCIERA - EQUIPO DE GESTIÓN DOCUMENTAL"/>
    <s v="Informe de gestión a respuesta de solicitudes"/>
    <n v="2"/>
    <n v="0"/>
    <n v="0"/>
    <s v="En curso"/>
    <n v="0"/>
    <n v="0"/>
    <n v="0"/>
    <n v="0"/>
    <n v="0"/>
    <e v="#DIV/0!"/>
    <e v="#DIV/0!"/>
    <n v="0"/>
    <n v="0"/>
    <n v="0"/>
    <n v="0"/>
    <e v="#DIV/0!"/>
    <n v="1"/>
  </r>
  <r>
    <x v="12"/>
    <x v="16"/>
    <s v="Desde la recepción de los bienes y servicios, hasta la disposición final de los bienes y el recibido a satisfacción de los servicios_x000a_"/>
    <s v="SUBDIRECCIÓN ADMINISTRATIVA Y FINANCIERA_x000a_"/>
    <x v="56"/>
    <x v="56"/>
    <s v="Pérdida Reputacional"/>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d v="2022-05-20T00:00:00"/>
    <x v="3"/>
    <x v="1"/>
    <n v="8715"/>
    <s v="Muy Alta"/>
    <n v="1"/>
    <s v="     El riesgo afecta la imagen de la entidad con algunos usuarios de relevancia frente al logro de los objetivos"/>
    <s v="Moderado"/>
    <n v="0.6"/>
    <s v="Alto"/>
    <s v="Reducir"/>
    <s v="C 57.2"/>
    <s v="EQUIPO DE GESTIÓN DOCUMENTAL DE LA SUBDIRECCIÓN ADMINISTRATIVA Y FINANCIERA"/>
    <s v="Equipo de gestión documental de la Subdirección Administrativa y Financiera prioriza las solicitudes de información y/o expedientes con demoras a traves de la visualización del cuadro de gestión en el aplicativo CAS donde se presentan las que estan en rojo y realizan la gestión inmediata de la solicitud y se actualiza el reporte de gestión del aplicativo CAS"/>
    <x v="1"/>
    <s v="Impacto"/>
    <s v="Manual"/>
    <s v="25%"/>
    <s v="Sin documentar"/>
    <s v="Continuo"/>
    <s v="Con registro"/>
    <n v="0"/>
    <s v=""/>
    <n v="0"/>
    <s v=""/>
    <s v=""/>
    <e v="#N/A"/>
    <s v="P 57.2"/>
    <n v="0"/>
    <s v=""/>
    <n v="0"/>
    <n v="0"/>
    <n v="0"/>
    <m/>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7"/>
    <x v="57"/>
    <s v="Afectación Económica o presupuestal"/>
    <s v="Posibilidad de afectación económica por sanciones legales por entes de control debido al desconocimiento en la normatividad ambiental aplicable"/>
    <d v="2022-05-20T00:00:00"/>
    <x v="3"/>
    <x v="0"/>
    <n v="1"/>
    <s v="Muy Baja"/>
    <n v="0.2"/>
    <s v="Entre 10 y menor a 50 SMLMV"/>
    <s v="Menor"/>
    <n v="0.4"/>
    <s v="Bajo"/>
    <s v="Aceptar"/>
    <s v="C 58.1"/>
    <s v="SUBDIRECCIÓN ADMINISTRATIVA Y FINANCIERA (GESTIÓN AMBIENTAL)"/>
    <s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
    <x v="2"/>
    <s v="Impacto"/>
    <s v="Manual"/>
    <s v="30%"/>
    <s v="Documentado"/>
    <s v="Continua"/>
    <s v="Con registro"/>
    <n v="0.2"/>
    <s v="Muy Baja"/>
    <n v="0.28000000000000003"/>
    <s v="Menor"/>
    <s v="Bajo"/>
    <s v="Aceptar"/>
    <s v="P 58.1"/>
    <s v="Realizar seguimiento a la generación de residuos peligrosos al interior de la entidad "/>
    <s v="SUBDIRECCIÓN ADMINISTRATIVA Y FINANCIERA (GESTIÓN AMBIENTAL)"/>
    <s v="Bitácora de generación de residuos"/>
    <n v="2"/>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7"/>
    <x v="57"/>
    <s v="Afectación Económica o presupuestal"/>
    <s v="Posibilidad de afectación económica por sanciones legales por entes de control debido al desconocimiento en la normatividad ambiental aplicable"/>
    <d v="2022-05-20T00:00:00"/>
    <x v="3"/>
    <x v="0"/>
    <n v="1"/>
    <s v="Muy Baja"/>
    <n v="0.2"/>
    <s v="Entre 10 y menor a 50 SMLMV"/>
    <s v="Menor"/>
    <n v="0.4"/>
    <s v="Bajo"/>
    <s v="Aceptar"/>
    <s v="C 58.2"/>
    <s v="SUBDIRECCIÓN ADMINISTRATIVA Y FINANCIERA (GESTIÓN AMBIENTAL)"/>
    <s v="Subdirección administrativa y financiera (Gestión Ambiental) actualiza el documento para la implementación a traves del nuevo Plan de Gestión Integral de Residuos donde se reformula el plan con base a las novedades, observaciones y/u oportunidades de mejora"/>
    <x v="1"/>
    <s v="Impacto"/>
    <s v="Manual"/>
    <s v="25%"/>
    <s v="Documentado"/>
    <s v="Continua"/>
    <s v="Con registro"/>
    <n v="0"/>
    <s v=""/>
    <n v="0"/>
    <s v=""/>
    <s v=""/>
    <e v="#N/A"/>
    <s v="P 58.2"/>
    <s v="Realizar sensibilizaciones sobre el manejo de residuos peligrosos a los colaboradores de la ANT"/>
    <s v="SUBDIRECCIÓN ADMINISTRATIVA Y FINANCIERA (GESTIÓN AMBIENTAL)"/>
    <s v="Listado de asistencia a capacitación (sensibiliz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8"/>
    <x v="58"/>
    <s v="Afectación Económica o presupuestal"/>
    <s v="Posibilidad de afectación económica por sanciones legales por entes de control debido al desconocimiento e incumplimiento de la normatividad ambiental aplicable"/>
    <d v="2022-05-20T00:00:00"/>
    <x v="4"/>
    <x v="0"/>
    <n v="260"/>
    <s v="Media"/>
    <n v="0.6"/>
    <s v="Entre 100 y menor a 500 SMLMV"/>
    <s v="Mayor"/>
    <n v="0.8"/>
    <s v="Alto"/>
    <s v="Reducir"/>
    <s v="C 59.1"/>
    <s v="SUBDIRECCIÓN ADMINISTRATIVA Y FINANCIERA (GESTIÓN AMBIENTAL)"/>
    <s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
    <x v="0"/>
    <s v="Probabilidad"/>
    <s v="Manual"/>
    <s v="40%"/>
    <s v="Sin documentar"/>
    <s v="Continua"/>
    <s v="Sin registro"/>
    <n v="0.36"/>
    <s v="Baja"/>
    <n v="0.8"/>
    <s v="Mayor"/>
    <s v="Alto"/>
    <s v="Reducir"/>
    <s v="P 59.1"/>
    <s v="Formular y formalizar lineamientos internos ambientales para la contratación de bienes y servicios"/>
    <s v="SUBDIRECCIÓN ADMINISTRATIVA Y FINANCIERA (GESTIÓN AMBIENTAL)"/>
    <s v="Publicación del lineamiento ambiental aprobado"/>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8"/>
    <x v="58"/>
    <s v="Afectación Económica o presupuestal"/>
    <s v="Posibilidad de afectación económica por sanciones legales por entes de control debido al desconocimiento e incumplimiento de la normatividad ambiental aplicable"/>
    <d v="2022-05-20T00:00:00"/>
    <x v="4"/>
    <x v="0"/>
    <n v="260"/>
    <s v="Media"/>
    <n v="0.6"/>
    <s v="Entre 100 y menor a 500 SMLMV"/>
    <s v="Mayor"/>
    <n v="0.8"/>
    <s v="Alto"/>
    <s v="Reducir"/>
    <s v="C 59.2"/>
    <s v="SUBDIRECCIÓN ADMINISTRATIVA Y FINANCIERA (GESTIÓN AMBIENTAL)"/>
    <s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neto, solicita la cancelación del contrato"/>
    <x v="1"/>
    <s v="Impacto"/>
    <s v="Manual"/>
    <s v="25%"/>
    <s v="Sin documentar"/>
    <s v="Continua"/>
    <s v="Con registro"/>
    <n v="0"/>
    <s v=""/>
    <n v="0"/>
    <s v=""/>
    <s v=""/>
    <e v="#N/A"/>
    <s v="P 59.2"/>
    <s v="Realizar sensibilizaciones sobre los lineamientos internos ambientales a los colaboradores de la ANT"/>
    <s v="SUBDIRECCIÓN ADMINISTRATIVA Y FINANCIERA (GESTIÓN AMBIENTAL)"/>
    <s v="Listado de asistencia a capacitación (sensibiliz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9"/>
    <x v="59"/>
    <s v="Afectación Económica o presupuestal"/>
    <s v="Posibilidad de afectación económica por sanciones legales por entes de control debido al desconocimiento de la normatividad ambiental y la insuficiencia de recursos físicos, financieros y de talento humanos"/>
    <d v="2022-05-20T00:00:00"/>
    <x v="4"/>
    <x v="0"/>
    <n v="1"/>
    <s v="Muy Baja"/>
    <n v="0.2"/>
    <s v="Entre 10 y menor a 50 SMLMV"/>
    <s v="Menor"/>
    <n v="0.4"/>
    <s v="Bajo"/>
    <s v="Aceptar"/>
    <s v="C 60.1"/>
    <s v="PERSONA ENCARGADA DE LA GESTIÓN AMBIENTAL"/>
    <s v="Persona encargada de la Gestión Ambiental verifica y realiza el seguimiento del cumplimiento de los requisitos ambientales  a travez de la Matriz de requisitos legales ambientales  establecida por la ANT"/>
    <x v="2"/>
    <s v="Impacto"/>
    <s v="Manual"/>
    <s v="30%"/>
    <s v="Documentado"/>
    <s v="Continua"/>
    <s v="Con registro"/>
    <n v="0.2"/>
    <s v="Muy Baja"/>
    <n v="0.28000000000000003"/>
    <s v="Menor"/>
    <s v="Bajo"/>
    <s v="Aceptar"/>
    <s v="P 60.1"/>
    <s v="Actualizar los programas ambientales para la Agencia"/>
    <s v="SUBDIRECCIÓN ADMINISTRATIVA Y FINANCIERA (GESTIÓN AMBIENTAL)"/>
    <s v="Programa Ambiental actualizado "/>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59"/>
    <x v="59"/>
    <s v="Afectación Económica o presupuestal"/>
    <s v="Posibilidad de afectación económica por sanciones legales por entes de control debido al desconocimiento de la normatividad ambiental y la insuficiencia de recursos físicos, financieros y de talento humanos"/>
    <d v="2022-05-20T00:00:00"/>
    <x v="4"/>
    <x v="0"/>
    <n v="1"/>
    <s v="Muy Baja"/>
    <n v="0.2"/>
    <s v="Entre 10 y menor a 50 SMLMV"/>
    <s v="Menor"/>
    <n v="0.4"/>
    <s v="Bajo"/>
    <s v="Aceptar"/>
    <s v="C 60.2"/>
    <s v="PERSONA ENCARGADA DE LA GESTIÓN AMBIENTAL"/>
    <s v="Persona encargada de la Gestión Ambiental actualiza Plan Institucional de Gestión Ambiental a traves del documento y la Matriz de requisitos legales ambientales  donde se modifica los paramtetros que presentan desactualización de normativa y plan de ejecución"/>
    <x v="1"/>
    <s v="Impacto"/>
    <s v="Manual"/>
    <s v="25%"/>
    <s v="Documentado"/>
    <s v="Continua"/>
    <s v="Con registro"/>
    <n v="0"/>
    <s v=""/>
    <n v="0"/>
    <s v=""/>
    <s v=""/>
    <e v="#N/A"/>
    <s v="P 60.2"/>
    <s v="Realizar sensibilizaciones sobre programas ambientales a los colaboradores de la ANT"/>
    <s v="SUBDIRECCIÓN ADMINISTRATIVA Y FINANCIERA (GESTIÓN AMBIENTAL)"/>
    <s v="Listado de asistencia a capacitación (sensibiliz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60"/>
    <x v="60"/>
    <s v="Afectación Económica o presupuestal"/>
    <s v="Posibilidad de afectación económica por sanciones legales por entes de control debido a la disposición incorrecta para los residuos ordinarios de acuerdo con las prácticas establecidas en la entidad"/>
    <d v="2022-05-20T00:00:00"/>
    <x v="3"/>
    <x v="0"/>
    <n v="365"/>
    <s v="Media"/>
    <n v="0.6"/>
    <s v="Entre 10 y menor a 50 SMLMV"/>
    <s v="Menor"/>
    <n v="0.4"/>
    <s v="Moderado"/>
    <s v="Reducir"/>
    <s v="C 61.1"/>
    <s v="PERSONA ENCARGADA DE LA GESTIÓN AMBIENTAL"/>
    <s v="Persona encargada de la Gestión Ambiental verifica el manejo de los residuos que ingresan al cuarto de acopio a través de la observación donde se evidencia la correcta sepración de residuos"/>
    <x v="2"/>
    <s v="Impacto"/>
    <s v="Manual"/>
    <s v="30%"/>
    <s v="Sin documentar"/>
    <s v="Continua"/>
    <s v="Sin registro"/>
    <n v="0.6"/>
    <s v="Media"/>
    <n v="0.28000000000000003"/>
    <s v="Menor"/>
    <s v="Moderado"/>
    <s v="Reducir"/>
    <s v="P 61.1"/>
    <s v="Realizar sensibilizaciones sobre el cumplimiento en la disposición final de residuos a los colaboradores de la ANT"/>
    <s v="SUBDIRECCIÓN ADMINISTRATIVA Y FINANCIERA (GESTIÓN AMBIENTAL)"/>
    <s v="Listado de asistencia a capacitación (sensibilización)"/>
    <n v="1"/>
    <n v="0"/>
    <n v="0"/>
    <s v="En curso"/>
    <n v="0"/>
    <n v="0"/>
    <n v="0"/>
    <n v="0"/>
    <n v="0"/>
    <e v="#DIV/0!"/>
    <e v="#DIV/0!"/>
    <n v="0"/>
    <n v="0"/>
    <n v="0"/>
    <n v="0"/>
    <e v="#DIV/0!"/>
    <n v="1"/>
  </r>
  <r>
    <x v="12"/>
    <x v="15"/>
    <s v="Desde la recepción de los bienes y servicios, hasta la disposición final de los bienes y el recibido a satisfacción de los servicios"/>
    <s v="SUBDIRECCIÓN ADMINISTRATIVA Y FINANCIERA"/>
    <x v="60"/>
    <x v="60"/>
    <s v="Afectación Económica o presupuestal"/>
    <s v="Posibilidad de afectación económica por sanciones legales por entes de control debido a la disposición incorrecta para los residuos ordinarios de acuerdo con las prácticas establecidas en la entidad"/>
    <d v="2022-05-20T00:00:00"/>
    <x v="3"/>
    <x v="0"/>
    <n v="365"/>
    <s v="Media"/>
    <n v="0.6"/>
    <s v="Entre 10 y menor a 50 SMLMV"/>
    <s v="Menor"/>
    <n v="0.4"/>
    <s v="Moderado"/>
    <s v="Reducir"/>
    <s v="C 61.1"/>
    <s v="PERSONA ENCARGADA DE LA GESTIÓN AMBIENTAL"/>
    <s v="Persona encargada de la Gestión Ambiental reasigna los residuos de acuerdo a su clasificación a través de una manipulación manual donde separa los residuos que han sido mal clasificados y organiza de manera corrrecta para su posterior recolección"/>
    <x v="1"/>
    <s v="Impacto"/>
    <s v="Manual"/>
    <s v="25%"/>
    <s v="Sin documentar"/>
    <s v="Continua"/>
    <s v="Sin registro"/>
    <n v="0"/>
    <s v=""/>
    <n v="0"/>
    <s v=""/>
    <s v=""/>
    <e v="#N/A"/>
    <s v="P 61.1"/>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1"/>
    <x v="61"/>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d v="2022-05-20T00:00:00"/>
    <x v="7"/>
    <x v="0"/>
    <n v="365"/>
    <s v="Media"/>
    <n v="0.6"/>
    <s v="Desde los 500 SMLMV"/>
    <s v="Catastrófico"/>
    <n v="1"/>
    <s v="Extremo"/>
    <s v="Reducir"/>
    <s v="C 62.1"/>
    <s v="SUBDIRECCIÓN ADMINISTRATIVA Y FINANCIERA (TESORERIA)"/>
    <s v="Subdirección Administrativa y Financiera (Tesoreria) verifica el cumplimiento de requisitos para el pago a través de las listas de chequeo actualizadas y publicadas en la Intranet donde valida la información para registrar el gasto y generar los pagos en la plataforma de SIIF-Nación "/>
    <x v="2"/>
    <s v="Impacto"/>
    <s v="Manual"/>
    <s v="30%"/>
    <s v="Documentado"/>
    <s v="Continua"/>
    <s v="Con registro"/>
    <n v="0.6"/>
    <s v="Media"/>
    <n v="0.7"/>
    <s v="Mayor"/>
    <s v="Alto"/>
    <s v="Reducir"/>
    <s v="P 62.1"/>
    <s v="Realizar auditorias trimestrales a una muestra del uno (1%) por ciento de los pagos de contratos de prestación de servicios realizados en el periodo"/>
    <s v="SUBDIRECCIÓN ADMINISTRATIVA Y FINANCIERA (TESORERÍA)"/>
    <s v="Informe de auditoría"/>
    <n v="4"/>
    <n v="0"/>
    <n v="0"/>
    <s v="En curso"/>
    <n v="0"/>
    <n v="0"/>
    <n v="0"/>
    <n v="0"/>
    <n v="0"/>
    <e v="#DIV/0!"/>
    <e v="#DIV/0!"/>
    <n v="0"/>
    <n v="0"/>
    <n v="0"/>
    <n v="0"/>
    <e v="#DIV/0!"/>
    <n v="1"/>
  </r>
  <r>
    <x v="13"/>
    <x v="15"/>
    <s v="Desde la elaboración del anteproyecto de presupuesto de la ANT, hasta la presentación de los estados financieros"/>
    <s v="SUBDIRECCIÓN ADMINISTRATIVA Y FINANCIERA"/>
    <x v="61"/>
    <x v="61"/>
    <s v="Afectación Económica o presupuestal"/>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d v="2022-05-20T00:00:00"/>
    <x v="7"/>
    <x v="0"/>
    <n v="365"/>
    <s v="Media"/>
    <n v="0.6"/>
    <s v="Desde los 500 SMLMV"/>
    <s v="Catastrófico"/>
    <n v="1"/>
    <s v="Extremo"/>
    <s v="Reducir"/>
    <s v="C 62.2"/>
    <s v="SUBDIRECCIÓN ADMINISTRATIVA Y FINANCIERA (TESORERIA)"/>
    <s v="Subdirección Administrativa y Financiera (Tesoreria) devuelve el resgistro del pago a través de un correo electronico a la dependencia que presenta la novedad donde se explica el porque de la observación y el rechazo de la plataforma de SIIF-Nación "/>
    <x v="1"/>
    <s v="Impacto"/>
    <s v="Manual"/>
    <s v="25%"/>
    <s v="Documentado"/>
    <s v="Continua"/>
    <s v="Con registro"/>
    <n v="0"/>
    <s v=""/>
    <n v="0"/>
    <s v=""/>
    <s v=""/>
    <e v="#N/A"/>
    <s v="P 62.2"/>
    <s v="Realizar capacitaciones sobre el procedimiento de pagos y las listas de chequeo asociadas al procedimiento a los colaboradores de la ANT"/>
    <s v="SUBDIRECCIÓN ADMINISTRATIVA Y FINANCIERA (TESORERÍA)"/>
    <s v="Listado de asistencia a capacitación"/>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2"/>
    <x v="62"/>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x v="7"/>
    <x v="0"/>
    <n v="1"/>
    <s v="Muy Baja"/>
    <n v="0.2"/>
    <s v="Desde los 500 SMLMV"/>
    <s v="Catastrófico"/>
    <n v="1"/>
    <s v="Extremo"/>
    <s v="Reducir"/>
    <s v="C 63.1"/>
    <s v="SUBDIRECCIÓN ADMINISTRATIVA Y FINANCIERA (TESORERIA)"/>
    <s v="Subdirección Administrativa y Financiera (Tesoreria) valida y consolida la programación del PAC generado por las dependencias a través de un acto administrativo para generar la aprobacion ante el Ministerio de Hacienda y al inscripción en la plataforma de SIIF-Nación "/>
    <x v="0"/>
    <s v="Probabilidad"/>
    <s v="Manual"/>
    <s v="40%"/>
    <s v="Documentado"/>
    <s v="Continua"/>
    <s v="Con registro"/>
    <n v="0.12"/>
    <s v="Muy Baja"/>
    <n v="1"/>
    <s v="Catastrófico"/>
    <s v="Extremo"/>
    <s v="Reducir"/>
    <s v="P 63.1"/>
    <s v="Realizar capacitaciones a las dependencias, sobre la solicitud correcta del PAC para programar"/>
    <s v="SUBDIRECCIÓN ADMINISTRATIVA Y FINANCIERA (TESORERÍA)"/>
    <s v="Listado de asistencia a capacitación"/>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2"/>
    <x v="62"/>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x v="7"/>
    <x v="0"/>
    <n v="1"/>
    <s v="Muy Baja"/>
    <n v="0.2"/>
    <s v="Desde los 500 SMLMV"/>
    <s v="Catastrófico"/>
    <n v="1"/>
    <s v="Extremo"/>
    <s v="Reducir"/>
    <s v="C 63.2"/>
    <s v="SUBDIRECCIÓN ADMINISTRATIVA Y FINANCIERA (TESORERIA)"/>
    <s v="Subdirección Administrativa y Financiera (Tesoreria) ajusta la programación del PAC a través de un nuevo acto administrativo para generar la aprobacion ante el Ministerio de Hacienda de acuerdo a las observaciones encontradas con el PAC original"/>
    <x v="1"/>
    <s v="Impacto"/>
    <s v="Manual"/>
    <s v="25%"/>
    <s v="Documentado"/>
    <s v="Continua"/>
    <s v="Con registro"/>
    <n v="0"/>
    <s v=""/>
    <n v="0"/>
    <s v=""/>
    <s v=""/>
    <e v="#N/A"/>
    <s v="P 63.2"/>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3"/>
    <x v="63"/>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x v="7"/>
    <x v="0"/>
    <n v="12"/>
    <s v="Baja"/>
    <n v="0.4"/>
    <s v="Entre 100 y menor a 500 SMLMV"/>
    <s v="Mayor"/>
    <n v="0.8"/>
    <s v="Alto"/>
    <s v="Reducir"/>
    <s v="C 64.1"/>
    <s v="SUBDIRECCIÓN ADMINISTRATIVA Y FINANCIERA (CONTABILIDAD)"/>
    <s v="Subdirección Administrativa y Financiera (Contabilidad) verifica con el seguimiento a través de las cuentas presentadas por los contratistas en la plataforma de SIIF-Nación  la identificación de las deducciones que se aplican y sean las correctas tributariamente"/>
    <x v="2"/>
    <s v="Impacto"/>
    <s v="Manual"/>
    <s v="30%"/>
    <s v="Documentado"/>
    <s v="Continua"/>
    <s v="Con registro"/>
    <n v="0.4"/>
    <s v="Baja"/>
    <n v="0.56000000000000005"/>
    <s v="Moderado"/>
    <s v="Moderado"/>
    <s v="Reducir"/>
    <s v="P 64.1"/>
    <s v="Elaborar informe mensual de retención en la fuente"/>
    <s v="SUBDIRECCIÓN ADMINISTRATIVA Y FINANCIERA (CONTABILIDAD)"/>
    <s v="Informe mensual de retención en la fuente"/>
    <n v="1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3"/>
    <x v="63"/>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x v="7"/>
    <x v="0"/>
    <n v="12"/>
    <s v="Baja"/>
    <n v="0.4"/>
    <s v="Entre 100 y menor a 500 SMLMV"/>
    <s v="Mayor"/>
    <n v="0.8"/>
    <s v="Alto"/>
    <s v="Reducir"/>
    <s v="C 64.2"/>
    <s v="SUBDIRECCIÓN ADMINISTRATIVA Y FINANCIERA (CONTABILIDAD)"/>
    <s v="Subdirección Administrativa y Financiera (Contabilidad) actualiza las cuentas presentadas por los contratistas con observaciones a través del reporte de pago actualizado donde corrige las deducciones tributarias que se generan para la plataforma de SIIF-Nación "/>
    <x v="1"/>
    <s v="Impacto"/>
    <s v="Manual"/>
    <s v="25%"/>
    <s v="Documentado"/>
    <s v="Continua"/>
    <s v="Con registro"/>
    <n v="0"/>
    <s v=""/>
    <n v="0"/>
    <s v=""/>
    <s v=""/>
    <e v="#N/A"/>
    <s v="P 64.2"/>
    <s v="Realizar la socialización sobre la actualización tributaria enfocada en las personas encargadas de liquidar las cuentas"/>
    <s v="SUBDIRECCIÓN ADMINISTRATIVA Y FINANCIERA (CONTABILIDAD)"/>
    <s v="Acta de socialización sobre la actualización tributaria"/>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3"/>
    <x v="63"/>
    <s v="Afectación Económica o presupuestal"/>
    <s v="Posibilidad de afectación económica por sanción del Ministerio de Hacienda debido al  el envío inoportuno y/o inexacto de las solicitudes de pago a la Subdirección Administrativa y Financiera por parte de los supervisores de los contratos"/>
    <d v="2022-05-20T00:00:00"/>
    <x v="7"/>
    <x v="0"/>
    <n v="12"/>
    <s v="Baja"/>
    <n v="0.4"/>
    <s v="Entre 100 y menor a 500 SMLMV"/>
    <s v="Mayor"/>
    <n v="0.8"/>
    <s v="Alto"/>
    <s v="Reducir"/>
    <s v="C 64.3"/>
    <m/>
    <m/>
    <x v="3"/>
    <s v=""/>
    <m/>
    <s v=""/>
    <m/>
    <m/>
    <m/>
    <s v=""/>
    <s v=""/>
    <s v=""/>
    <s v=""/>
    <s v=""/>
    <e v="#N/A"/>
    <s v="P 64.3"/>
    <s v="Realizar la socialización del calendario tributario a los colaboradores de la Entidad"/>
    <s v="SUBDIRECCIÓN ADMINISTRATIVA Y FINANCIERA (CONTABILIDAD)"/>
    <s v="Listado de asistencia de la socialización"/>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4"/>
    <x v="64"/>
    <s v="Pérdida Reputacional"/>
    <s v="Posibilidad de pérdida reputacional en la imagen institucional debido al reporte con insuficiencia en la información financiera de los saldos y movimientos al SIIF-Nación"/>
    <d v="2022-05-20T00:00:00"/>
    <x v="7"/>
    <x v="0"/>
    <n v="12"/>
    <s v="Baja"/>
    <n v="0.4"/>
    <s v="     El riesgo afecta la imagen de la entidad internamente, de conocimiento general, nivel interno, de junta directiva y accionistas y/o de proveedores"/>
    <s v="Menor"/>
    <n v="0.4"/>
    <s v="Moderado"/>
    <s v="Reducir"/>
    <s v="C 65.1"/>
    <s v="CONTADOR(A) DE LA SUBIDRECCIÓN ADMINSITRATIVA Y FINANCIERA"/>
    <s v="Contador(a) de la Subidrección Adminsitrativa y Financiera verifica y concilia la razonabilidad de la información contable a través del reporte de la cuenta Consulta Saldos y Movimientos en la plataforma de SIIF-Nación donde se garantiza la correcta medicion y calculos contables en el momento de elaborar los Estados Financieros (Estado de Situación Financiera, Estado de resultado, Nota Financieras y Cambio en el Patrimonio)."/>
    <x v="2"/>
    <s v="Impacto"/>
    <s v="Manual"/>
    <s v="30%"/>
    <s v="Documentado"/>
    <s v="Continua"/>
    <s v="Con registro"/>
    <n v="0.4"/>
    <s v="Baja"/>
    <n v="0.28000000000000003"/>
    <s v="Menor"/>
    <s v="Moderado"/>
    <s v="Reducir"/>
    <s v="P 65.1"/>
    <s v="Realizar memorando con las fechas de cierre establecidas para la oportuna entrega de la información, dirigido a las dependencias encargadas de proveerla y su respectivo seguimiento"/>
    <s v="EQUIPO DE CONTABILIDAD_x000a_(SUBDIRECCIÓN ADMINISTRATIVA Y FINANCIERA)"/>
    <s v="Banner publicado a través de la intranet de la Entidad"/>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4"/>
    <x v="64"/>
    <s v="Pérdida Reputacional"/>
    <s v="Posibilidad de pérdida reputacional en la imagen institucional debido al reporte con insuficiencia en la información financiera de los saldos y movimientos al SIIF-Nación"/>
    <d v="2022-05-20T00:00:00"/>
    <x v="7"/>
    <x v="0"/>
    <n v="12"/>
    <s v="Baja"/>
    <n v="0.4"/>
    <s v="     El riesgo afecta la imagen de la entidad internamente, de conocimiento general, nivel interno, de junta directiva y accionistas y/o de proveedores"/>
    <s v="Menor"/>
    <n v="0.4"/>
    <s v="Moderado"/>
    <s v="Reducir"/>
    <s v="C 65.2"/>
    <s v="CONTADOR(A) DE LA SUBIDRECCIÓN ADMINSITRATIVA Y FINANCIERA"/>
    <s v="Contador(a) de la Subidrección Adminsitrativa y Financiera verifica los Estados Financieros a través del documento elaborado (Estados Financieros) donde revisa la razonabilidad de la información en Estado de Situación Financiera, Estado de resultado, Nota Financieras y Cambio en el Patrimonio"/>
    <x v="2"/>
    <s v="Impacto"/>
    <s v="Manual"/>
    <s v="30%"/>
    <s v="Documentado"/>
    <s v="Continua"/>
    <s v="Con registro"/>
    <n v="0.4"/>
    <s v="Baja"/>
    <n v="0.19600000000000001"/>
    <s v="Leve"/>
    <s v="Bajo"/>
    <s v="Aceptar"/>
    <s v="P 65.2"/>
    <s v="Realizar solicitud del estado de los convenios ejecutados en la Entidad"/>
    <s v="EQUIPO DE CONTABILIDAD_x000a_(SUBDIRECCIÓN ADMINISTRATIVA Y FINANCIERA)"/>
    <s v="Memorando del estado de los convenios ejecutados en la Entidad"/>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4"/>
    <x v="64"/>
    <s v="Pérdida Reputacional"/>
    <s v="Posibilidad de pérdida reputacional en la imagen institucional debido al reporte con insuficiencia en la información financiera de los saldos y movimientos al SIIF-Nación"/>
    <d v="2022-05-20T00:00:00"/>
    <x v="7"/>
    <x v="0"/>
    <n v="12"/>
    <s v="Baja"/>
    <n v="0.4"/>
    <s v="     El riesgo afecta la imagen de la entidad internamente, de conocimiento general, nivel interno, de junta directiva y accionistas y/o de proveedores"/>
    <s v="Menor"/>
    <n v="0.4"/>
    <s v="Moderado"/>
    <s v="Reducir"/>
    <s v="C 65.3"/>
    <s v="CONTADOR(A) DE LA SUBIDRECCIÓN ADMINSITRATIVA Y FINANCIERA"/>
    <s v="Contador(a) de la Subidrección Adminsitrativa y Financiera concilia la razonabilidad de la información contable a través del reporte de la cuenta Consulta Saldos y Movimientos en la plataforma de SIIF-Nación donde valida que la medicion y calculos contables en el momento de elaborar los Estados Financieros (Estado de Situación Financiera, Estado de resultado, Nota Financieras y Cambio en el Patrimonio) ya no presenten novedades"/>
    <x v="1"/>
    <s v="Impacto"/>
    <s v="Manual"/>
    <s v="25%"/>
    <s v="Documentado"/>
    <s v="Continua"/>
    <s v="Con registro"/>
    <n v="0"/>
    <s v=""/>
    <n v="0"/>
    <s v=""/>
    <s v=""/>
    <e v="#N/A"/>
    <s v="P 65.3"/>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5"/>
    <x v="65"/>
    <s v="Pérdida Reputacional"/>
    <s v="Posibilidad de pérdida reputacional en la imagen institucional debido a la afectación de la razonabilidad de los estados financieros"/>
    <d v="2022-05-20T00:00:00"/>
    <x v="7"/>
    <x v="0"/>
    <n v="12"/>
    <s v="Baja"/>
    <n v="0.4"/>
    <s v="     El riesgo afecta la imagen de la entidad con algunos usuarios de relevancia frente al logro de los objetivos"/>
    <s v="Moderado"/>
    <n v="0.6"/>
    <s v="Moderado"/>
    <s v="Reducir"/>
    <s v="C 66.1"/>
    <s v="PERSONA ENCARGADA DE CARTERA"/>
    <s v="Persona encargada de Cartera realiza las conciliaciones a través de Actas de conciliación mensual donde se valida los saldos que existen en cartera"/>
    <x v="2"/>
    <s v="Impacto"/>
    <s v="Manual"/>
    <s v="30%"/>
    <s v="Documentado"/>
    <s v="Continua"/>
    <s v="Con registro"/>
    <n v="0.4"/>
    <s v="Baja"/>
    <n v="0.42"/>
    <s v="Moderado"/>
    <s v="Moderado"/>
    <s v="Reducir"/>
    <s v="P 66.1"/>
    <s v="Elaborar reporte de cartera con los saldos pendientes por pagar"/>
    <s v="CARTERA_x000a_(SUBDIRECCIÓN ADMINISTRATIVA Y FINANCIERA)"/>
    <s v="Reporte de cartera con los saldos pendientes por pagar"/>
    <n v="12"/>
    <n v="0"/>
    <n v="0"/>
    <s v="En curso"/>
    <n v="0"/>
    <n v="0"/>
    <n v="0"/>
    <n v="0"/>
    <n v="0"/>
    <e v="#DIV/0!"/>
    <e v="#DIV/0!"/>
    <n v="0"/>
    <n v="0"/>
    <n v="0"/>
    <n v="0"/>
    <e v="#DIV/0!"/>
    <n v="1"/>
  </r>
  <r>
    <x v="13"/>
    <x v="15"/>
    <s v="Desde la elaboración del anteproyecto de presupuesto de la ANT, hasta la presentación de los estados financieros"/>
    <s v="SUBDIRECCIÓN ADMINISTRATIVA Y FINANCIERA"/>
    <x v="65"/>
    <x v="65"/>
    <s v="Pérdida Reputacional"/>
    <s v="Posibilidad de pérdida reputacional en la imagen institucional debido a la afectación de la razonabilidad de los estados financieros"/>
    <d v="2022-05-20T00:00:00"/>
    <x v="7"/>
    <x v="0"/>
    <n v="12"/>
    <s v="Baja"/>
    <n v="0.4"/>
    <s v="     El riesgo afecta la imagen de la entidad con algunos usuarios de relevancia frente al logro de los objetivos"/>
    <s v="Moderado"/>
    <n v="0.6"/>
    <s v="Moderado"/>
    <s v="Reducir"/>
    <s v="C 66.2"/>
    <s v="PERSONA ENCARGADA DE CARTERA"/>
    <s v="Persona encargada de Cartera modifica la información reportada a Tesorería  a través de la forma GEFIN-F-009 FORMA DETALLADA DE INGRESOS donde se actualiza los datos con base los reportes con novedades"/>
    <x v="1"/>
    <s v="Impacto"/>
    <s v="Manual"/>
    <s v="25%"/>
    <s v="Documentado"/>
    <s v="Continua"/>
    <s v="Con registro"/>
    <n v="0"/>
    <s v=""/>
    <n v="0"/>
    <s v=""/>
    <s v=""/>
    <e v="#N/A"/>
    <s v="P 66.2"/>
    <s v="Comunicar el estado de cuenta de la cartera a los usuarios"/>
    <s v="CARTERA_x000a_(SUBDIRECCIÓN ADMINISTRATIVA Y FINANCIERA)"/>
    <s v="Correos electrónicos oficiales mensuales de la entidad"/>
    <n v="12"/>
    <n v="0"/>
    <n v="0"/>
    <s v="En curso"/>
    <n v="0"/>
    <n v="0"/>
    <n v="0"/>
    <n v="0"/>
    <n v="0"/>
    <e v="#DIV/0!"/>
    <e v="#DIV/0!"/>
    <n v="0"/>
    <n v="0"/>
    <n v="0"/>
    <n v="0"/>
    <e v="#DIV/0!"/>
    <n v="1"/>
  </r>
  <r>
    <x v="13"/>
    <x v="15"/>
    <s v="Desde la elaboración del anteproyecto de presupuesto de la ANT, hasta la presentación de los estados financieros"/>
    <s v="SUBDIRECCIÓN ADMINISTRATIVA Y FINANCIERA"/>
    <x v="66"/>
    <x v="66"/>
    <s v="Afectación Económica o presupuestal"/>
    <s v="Posibilidad de afectación económica por reducción en la asignación del presupuesto de la vigencia debido un mal seguimiento y control de la reserva constituida por parte de los supervisores de los contratos"/>
    <d v="2022-05-20T00:00:00"/>
    <x v="7"/>
    <x v="0"/>
    <n v="365"/>
    <s v="Media"/>
    <n v="0.6"/>
    <s v="Entre 50 y menor a 100 SMLMV"/>
    <s v="Moderado"/>
    <n v="0.6"/>
    <s v="Moderado"/>
    <s v="Reducir"/>
    <s v="C 67.1"/>
    <s v="PERSONA ENCARGADA DE PRESUPUESTO"/>
    <s v="Persona encargada de Presupuesto realiza la constitución de Reserva Presupuestal a través del reporte generado por el SIIF-Nación de Reserva Presupuestal de acuerdo a las solicitudes de reduccion y construcción de reserva enviada por todas las dependencias"/>
    <x v="0"/>
    <s v="Probabilidad"/>
    <s v="Manual"/>
    <s v="40%"/>
    <s v="Documentado"/>
    <s v="Continua"/>
    <s v="Con registro"/>
    <n v="0.36"/>
    <s v="Baja"/>
    <n v="0.6"/>
    <s v="Moderado"/>
    <s v="Moderado"/>
    <s v="Reducir"/>
    <s v="P 67.1"/>
    <s v="Realizar socializaciones sobre el tramite de solicitudes de construcción y reducción de la reserva presupuestal con cada una de las dependencias "/>
    <s v="EQUIPO DE PRESUPUESTO_x000a_(SUBDIRECCIÓN ADMINISTRATIVA Y FINANCIERA)"/>
    <s v="Listado de asistencia de la socialización"/>
    <n v="4"/>
    <n v="0"/>
    <n v="0"/>
    <s v="En curso"/>
    <n v="0"/>
    <n v="0"/>
    <n v="0"/>
    <n v="0"/>
    <n v="0"/>
    <e v="#DIV/0!"/>
    <e v="#DIV/0!"/>
    <n v="0"/>
    <n v="0"/>
    <n v="0"/>
    <n v="0"/>
    <e v="#DIV/0!"/>
    <n v="1"/>
  </r>
  <r>
    <x v="13"/>
    <x v="15"/>
    <s v="Desde la elaboración del anteproyecto de presupuesto de la ANT, hasta la presentación de los estados financieros"/>
    <s v="SUBDIRECCIÓN ADMINISTRATIVA Y FINANCIERA"/>
    <x v="66"/>
    <x v="66"/>
    <s v="Afectación Económica o presupuestal"/>
    <s v="Posibilidad de afectación económica por reducción en la asignación del presupuesto de la vigencia debido un mal seguimiento y control de la reserva constituida por parte de los supervisores de los contratos"/>
    <d v="2022-05-20T00:00:00"/>
    <x v="7"/>
    <x v="0"/>
    <n v="365"/>
    <s v="Media"/>
    <n v="0.6"/>
    <s v="Entre 50 y menor a 100 SMLMV"/>
    <s v="Moderado"/>
    <n v="0.6"/>
    <s v="Moderado"/>
    <s v="Reducir"/>
    <s v="C 67.2"/>
    <s v="PERSONA ENCARGADA DE PRESUPUESTO"/>
    <s v="Persona encargada de Presupuesto realiza seguimiento a la ejecución de la reserva presupuestal  a través de memorandos, reuniones y correo institucional  informando a todas las dependencias resposables la ejecución de la reserva presupuestal"/>
    <x v="2"/>
    <s v="Impacto"/>
    <s v="Manual"/>
    <s v="30%"/>
    <s v="Documentado"/>
    <s v="Continua"/>
    <s v="Con registro"/>
    <n v="0.36"/>
    <s v="Baja"/>
    <n v="0.42"/>
    <s v="Moderado"/>
    <s v="Moderado"/>
    <s v="Reducir"/>
    <s v="P 67.2"/>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6"/>
    <x v="66"/>
    <s v="Afectación Económica o presupuestal"/>
    <s v="Posibilidad de afectación económica por reducción en la asignación del presupuesto de la vigencia debido un mal seguimiento y control de la reserva constituida por parte de los supervisores de los contratos"/>
    <d v="2022-05-20T00:00:00"/>
    <x v="7"/>
    <x v="0"/>
    <n v="365"/>
    <s v="Media"/>
    <n v="0.6"/>
    <s v="Entre 50 y menor a 100 SMLMV"/>
    <s v="Moderado"/>
    <n v="0.6"/>
    <s v="Moderado"/>
    <s v="Reducir"/>
    <s v="C 67.3"/>
    <s v="PERSONA ENCARGADA DE PRESUPUESTO"/>
    <s v="Persona encargada de Presupuesto corrige los datos a través del documento Reserva Presupuestal actualizado donde se asigna el nuevo presupuesto a la (s) dependencia (s) que presento observación (es) y se notifica por memorando en ORFEO"/>
    <x v="1"/>
    <s v="Impacto"/>
    <s v="Manual"/>
    <s v="25%"/>
    <s v="Documentado"/>
    <s v="Continua"/>
    <s v="Con registro"/>
    <n v="0"/>
    <s v=""/>
    <n v="0"/>
    <s v=""/>
    <s v=""/>
    <e v="#N/A"/>
    <s v="P 67.3"/>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7"/>
    <x v="67"/>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d v="2022-05-20T00:00:00"/>
    <x v="3"/>
    <x v="0"/>
    <n v="1"/>
    <s v="Muy Baja"/>
    <n v="0.2"/>
    <s v="Entre 50 y menor a 100 SMLMV"/>
    <s v="Moderado"/>
    <n v="0.6"/>
    <s v="Moderado"/>
    <s v="Reducir"/>
    <s v="C 68.1"/>
    <s v="PERSONA ENCARGADA DE PRESUPUESTO"/>
    <s v="Persona encargada de Presupuesto solicita la información presepuestal a las depedencias a traves de comunicaciones oficiales (correos electronicos y memorandos) para revisar y verificar la información recibida sobre el rubro de funcionamiento del presupuesto"/>
    <x v="0"/>
    <s v="Probabilidad"/>
    <s v="Manual"/>
    <s v="40%"/>
    <s v="Documentado"/>
    <s v="Continua"/>
    <s v="Con registro"/>
    <n v="0.12"/>
    <s v="Muy Baja"/>
    <n v="0.6"/>
    <s v="Moderado"/>
    <s v="Moderado"/>
    <s v="Reducir"/>
    <s v="P 68.1"/>
    <s v="Realizar mesa de trabajo para definición del presupuesto del anteproyecto"/>
    <s v="EQUIPO DE PRESUPUESTO_x000a_(SUBDIRECCIÓN ADMINISTRATIVA Y FINANCIERA)"/>
    <s v="Acta de mesa de trabajo para definición del presupuesto del anteproyecto"/>
    <n v="1"/>
    <n v="0"/>
    <n v="0"/>
    <s v="En curso"/>
    <n v="0"/>
    <n v="0"/>
    <n v="0"/>
    <n v="0"/>
    <n v="0"/>
    <e v="#DIV/0!"/>
    <e v="#DIV/0!"/>
    <n v="0"/>
    <n v="0"/>
    <n v="0"/>
    <n v="0"/>
    <e v="#DIV/0!"/>
    <n v="1"/>
  </r>
  <r>
    <x v="13"/>
    <x v="15"/>
    <s v="Desde la elaboración del anteproyecto de presupuesto de la ANT, hasta la presentación de los estados financieros"/>
    <s v="SUBDIRECCIÓN ADMINISTRATIVA Y FINANCIERA"/>
    <x v="67"/>
    <x v="67"/>
    <s v="Afectación Económica o presupuestal"/>
    <s v="Posibilidad de afectación económica por la limitación en la ejecución para los  objetivos planteados en el rubro de funcionamiento del presupuesto debido a que no se cumple con una actividad de planeación de las actividades a desarrollar en una vigencia"/>
    <d v="2022-05-20T00:00:00"/>
    <x v="3"/>
    <x v="0"/>
    <n v="1"/>
    <s v="Muy Baja"/>
    <n v="0.2"/>
    <s v="Entre 50 y menor a 100 SMLMV"/>
    <s v="Moderado"/>
    <n v="0.6"/>
    <s v="Moderado"/>
    <s v="Reducir"/>
    <s v="C 68.2"/>
    <s v="PERSONA ENCARGADA DEL PRESUPUESTO"/>
    <s v="Persona encargada del Presupuesto modiffica el presupuesto de la vigencia  a través de las solicitudes de modificaciones presupuetales  las cuales deben estar debidamente justificadas y aprobadas por los responsables del proceso"/>
    <x v="1"/>
    <s v="Impacto"/>
    <s v="Manual"/>
    <s v="25%"/>
    <s v="Documentado"/>
    <s v="Continua"/>
    <s v="Con registro"/>
    <n v="0"/>
    <s v=""/>
    <n v="0"/>
    <s v=""/>
    <s v=""/>
    <e v="#N/A"/>
    <s v="P 68.2"/>
    <n v="0"/>
    <s v=""/>
    <n v="0"/>
    <n v="0"/>
    <n v="0"/>
    <m/>
    <s v="En curso"/>
    <n v="0"/>
    <n v="0"/>
    <n v="0"/>
    <n v="0"/>
    <n v="0"/>
    <e v="#DIV/0!"/>
    <e v="#DIV/0!"/>
    <n v="0"/>
    <n v="0"/>
    <n v="0"/>
    <n v="0"/>
    <e v="#DIV/0!"/>
    <n v="1"/>
  </r>
  <r>
    <x v="13"/>
    <x v="15"/>
    <s v="Desde la elaboración del anteproyecto de presupuesto de la ANT, hasta la presentación de los estados financieros"/>
    <s v="SUBDIRECCIÓN ADMINISTRATIVA Y FINANCIERA"/>
    <x v="68"/>
    <x v="68"/>
    <s v="Afectación Económica o presupuestal"/>
    <s v="Posibilidad de afectación económica en sanciones disciplinarias y hallazgos en los entes de control por una mala interpretación de las solicitudes"/>
    <d v="2022-05-20T00:00:00"/>
    <x v="3"/>
    <x v="0"/>
    <n v="365"/>
    <s v="Media"/>
    <n v="0.6"/>
    <s v="Entre 50 y menor a 100 SMLMV"/>
    <s v="Moderado"/>
    <n v="0.6"/>
    <s v="Moderado"/>
    <s v="Reducir"/>
    <s v="C 69.1"/>
    <s v="PERSONA ENCARGADA DEL PRESUPUESTO"/>
    <s v="Persona encargada del Presupuesto verifica el registro elaborado  a través del reporte que se genera SIIF-Nación con base a los documentos de la solicitud de registro"/>
    <x v="0"/>
    <s v="Probabilidad"/>
    <s v="Manual"/>
    <s v="40%"/>
    <s v="Documentado"/>
    <s v="Continua"/>
    <s v="Con registro"/>
    <n v="0.36"/>
    <s v="Baja"/>
    <n v="0.6"/>
    <s v="Moderado"/>
    <s v="Moderado"/>
    <s v="Reducir"/>
    <s v="P 69.1"/>
    <s v="Capacitaciones al personal de Presupuesto en el registro de los Registros Presupuestales"/>
    <s v="EQUIPO DE PRESUPUESTO_x000a_(SUBDIRECCIÓN ADMINISTRATIVA Y FINANCIERA)"/>
    <s v="Listado de asistencia de capacitación al personal de Presupuesto"/>
    <n v="2"/>
    <n v="0"/>
    <n v="0"/>
    <s v="En curso"/>
    <n v="0"/>
    <n v="0"/>
    <n v="0"/>
    <n v="0"/>
    <n v="0"/>
    <e v="#DIV/0!"/>
    <e v="#DIV/0!"/>
    <n v="0"/>
    <n v="0"/>
    <n v="0"/>
    <n v="0"/>
    <e v="#DIV/0!"/>
    <n v="1"/>
  </r>
  <r>
    <x v="13"/>
    <x v="15"/>
    <s v="Desde la elaboración del anteproyecto de presupuesto de la ANT, hasta la presentación de los estados financieros"/>
    <s v="SUBDIRECCIÓN ADMINISTRATIVA Y FINANCIERA"/>
    <x v="68"/>
    <x v="68"/>
    <s v="Afectación Económica o presupuestal"/>
    <s v="Posibilidad de afectación económica en sanciones disciplinarias y hallazgos en los entes de control por una mala interpretación de las solicitudes"/>
    <d v="2022-05-20T00:00:00"/>
    <x v="3"/>
    <x v="0"/>
    <n v="365"/>
    <s v="Media"/>
    <n v="0.6"/>
    <s v="Entre 50 y menor a 100 SMLMV"/>
    <s v="Moderado"/>
    <n v="0.6"/>
    <s v="Moderado"/>
    <s v="Reducir"/>
    <s v="C 69.2"/>
    <s v="PERSONA ENCARGADA DEL PRESUPUESTO"/>
    <s v="Persona encargada del Presupuesto ajusta el registro presupuestal  a través de acto administrativo donde se actualiza el registro presupuestal al que debe estar asignado en el SIIF-Nación _x000a_"/>
    <x v="1"/>
    <s v="Impacto"/>
    <s v="Manual"/>
    <s v="25%"/>
    <s v="Documentado"/>
    <s v="Continua"/>
    <s v="Con registro"/>
    <n v="0"/>
    <s v=""/>
    <n v="0"/>
    <s v=""/>
    <s v=""/>
    <e v="#N/A"/>
    <s v="P 69.2"/>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69"/>
    <x v="69"/>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d v="2022-05-20T00:00:00"/>
    <x v="3"/>
    <x v="0"/>
    <n v="12"/>
    <s v="Baja"/>
    <n v="0.4"/>
    <s v="     El riesgo afecta la imagen de la entidad con algunos usuarios de relevancia frente al logro de los objetivos"/>
    <s v="Moderado"/>
    <n v="0.6"/>
    <s v="Moderado"/>
    <s v="Reducir"/>
    <s v="C 70.1"/>
    <s v="LA OFICINA DE PLANEACIÓN"/>
    <s v="La Oficina de Planeación revisa la información de la dependencias a través de las presentaciones de avance donde se valida que se este ejecutando los planes para generar el informe de avance"/>
    <x v="2"/>
    <s v="Impacto"/>
    <s v="Manual"/>
    <s v="30%"/>
    <s v="Documentado"/>
    <s v="Continua"/>
    <s v="Sin registro"/>
    <n v="0.4"/>
    <s v="Baja"/>
    <n v="0.42"/>
    <s v="Moderado"/>
    <s v="Moderado"/>
    <s v="Reducir"/>
    <s v="P 70.1"/>
    <s v="Realizar seguimiento oportuno a la información cargada mensualmente al Sistema  de Seguimiento a Proyectos de Inversión - SPI"/>
    <s v="OFICINA DE PLANEACIÓN"/>
    <s v="Soporte visual (pantallazo) del cargue mensual realizado"/>
    <n v="12"/>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69"/>
    <x v="69"/>
    <s v="Pérdida Reputacional"/>
    <s v="Posibilidad de pérdida reputacional en la imagen institucional debido a la omisión de la tarea referente al reporte de ejecución presupuestal y físico de proyectos de inversión, del procedimiento SEYM-P-006 SEGUIMIENTO A LA EJECUCIÓN PRESUPUESTAL Y DE METAS"/>
    <d v="2022-05-20T00:00:00"/>
    <x v="3"/>
    <x v="0"/>
    <m/>
    <s v=""/>
    <s v=""/>
    <m/>
    <s v=""/>
    <s v=""/>
    <s v=""/>
    <e v="#N/A"/>
    <s v="C 70.2"/>
    <s v="LA OFICINA DE PLANEACIÓN"/>
    <s v="La Oficina de Planeación informa a la dependencia responsable del plan de acción y/o proyecto de inversión a través de una comunicación por correo electrónico las observaciones encontradas en el informe de avance"/>
    <x v="1"/>
    <s v="Impacto"/>
    <s v="Manual"/>
    <s v="25%"/>
    <s v="Documentado"/>
    <s v="Continua"/>
    <s v="Sin registro"/>
    <n v="0"/>
    <s v=""/>
    <n v="0"/>
    <s v=""/>
    <s v=""/>
    <e v="#N/A"/>
    <s v="P 70.2"/>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0"/>
    <x v="70"/>
    <s v="Pérdida Reputacional"/>
    <s v="Posibilidad de pérdida reputacional en la imagen institucional por el desconocimiento de cambios normativos, requisitos y/o lineamientos para el desarrollo de productos y/o salidas"/>
    <d v="2022-05-20T00:00:00"/>
    <x v="5"/>
    <x v="1"/>
    <n v="365"/>
    <s v="Media"/>
    <n v="0.6"/>
    <s v="     El riesgo afecta la imagen de la entidad a nivel nacional, con efecto publicitarios sostenible a nivel país"/>
    <s v="Catastrófico"/>
    <n v="1"/>
    <s v="Extremo"/>
    <s v="Reducir"/>
    <s v="C 71.1"/>
    <s v="LA OFICINA DE PLANEACIÓN"/>
    <s v="La Oficina de Planeación verifica la conformidad de Salidas o Productos a través de las &quot;Tareas de Control&quot; establecidas en procedimientos, instructivos, políticas, manuales y otros documentos del Sistema de Gestión donde valida r la conformidad de las salidas o productos generados por el proceso, en sus fases finales e intermedias, con base en las especificaciones técnicas previamente establecidas en las Fichas Técnicas correspondientes"/>
    <x v="0"/>
    <s v="Probabilidad"/>
    <s v="Manual"/>
    <s v="40%"/>
    <s v="Documentado"/>
    <s v="Continua"/>
    <s v="Sin registro"/>
    <n v="0.36"/>
    <s v="Baja"/>
    <n v="1"/>
    <s v="Catastrófico"/>
    <s v="Extremo"/>
    <s v="Reducir"/>
    <s v="P 71.1"/>
    <s v="Socialización en el procedimiento actualizado de Liberación y Control de productos no Conformes"/>
    <s v="OFICINA DE PLANEACIÓN"/>
    <s v="listados de asistencia de la socialización"/>
    <n v="1"/>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0"/>
    <x v="70"/>
    <s v="Pérdida Reputacional"/>
    <s v="Posibilidad de pérdida reputacional en la imagen institucional por el desconocimiento de cambios normativos, requisitos y/o lineamientos para el desarrollo de productos y/o salidas"/>
    <d v="2022-05-20T00:00:00"/>
    <x v="5"/>
    <x v="1"/>
    <m/>
    <s v=""/>
    <s v=""/>
    <m/>
    <s v=""/>
    <s v=""/>
    <s v=""/>
    <e v="#N/A"/>
    <s v="C 71.2"/>
    <s v="LA OFICINA DE PLANEACIÓN"/>
    <s v="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
    <x v="1"/>
    <s v="Impacto"/>
    <s v="Manual"/>
    <s v="25%"/>
    <s v="Documentado"/>
    <s v="Continua"/>
    <s v="Sin registro"/>
    <n v="0"/>
    <s v=""/>
    <n v="0"/>
    <s v=""/>
    <s v=""/>
    <e v="#N/A"/>
    <s v="P 71.2"/>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1"/>
    <x v="71"/>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d v="2022-05-20T00:00:00"/>
    <x v="0"/>
    <x v="1"/>
    <n v="12"/>
    <s v="Baja"/>
    <n v="0.4"/>
    <s v="     El riesgo afecta la imagen de la entidad con algunos usuarios de relevancia frente al logro de los objetivos"/>
    <s v="Moderado"/>
    <n v="0.6"/>
    <s v="Moderado"/>
    <s v="Reducir"/>
    <s v="C 72.1"/>
    <s v="LA OFICINA DE PLANEACIÓN"/>
    <s v="La Oficina de Planeación revisa el avance de los planes de acción y proyectos de inversión a través del reporte de avance donde se valida que se este ejecutando los planes con base a la planeación aprobada y en caso contrario, emitir las observaciones que haya a lugar"/>
    <x v="2"/>
    <s v="Impacto"/>
    <s v="Manual"/>
    <s v="30%"/>
    <s v="Documentado"/>
    <s v="Continua"/>
    <s v="Sin registro"/>
    <n v="0.4"/>
    <s v="Baja"/>
    <n v="0.42"/>
    <s v="Moderado"/>
    <s v="Moderado"/>
    <s v="Reducir"/>
    <s v="P 72.1"/>
    <s v="Realizar mesas de seguimiento  a la ejecución presupuestal, de plan de acción y plan anual de adquisiciones de bienes y servicios"/>
    <s v="OFICINA DE PLANEACIÓN"/>
    <s v="Actas de reunión de seguimiento elaboradas"/>
    <n v="11"/>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PLANEACIÓN"/>
    <x v="71"/>
    <x v="71"/>
    <s v="Pérdida Reputacional"/>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d v="2022-05-20T00:00:00"/>
    <x v="0"/>
    <x v="1"/>
    <m/>
    <s v=""/>
    <s v=""/>
    <m/>
    <s v=""/>
    <s v=""/>
    <s v=""/>
    <e v="#N/A"/>
    <s v="C 72.2"/>
    <s v="LA OFICINA DE PLANEACIÓN"/>
    <s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
    <x v="1"/>
    <s v="Impacto"/>
    <s v="Manual"/>
    <s v="25%"/>
    <s v="Documentado"/>
    <s v="Continua"/>
    <s v="Sin registro"/>
    <n v="0"/>
    <s v=""/>
    <n v="0"/>
    <s v=""/>
    <s v=""/>
    <e v="#N/A"/>
    <s v="P 72.2"/>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x v="72"/>
    <s v="Pérdida Reputacional"/>
    <s v="Posibilidad de pérdida reputacional en la credibilidad y confianza de las partes interesadas y organismos de control por falta de competencias y capacitaciones al personal de la entidad con respecto al trabajo en esta"/>
    <d v="2022-05-20T00:00:00"/>
    <x v="3"/>
    <x v="1"/>
    <n v="1"/>
    <s v="Muy Baja"/>
    <n v="0.2"/>
    <s v="     El riesgo afecta la imagen de la entidad con algunos usuarios de relevancia frente al logro de los objetivos"/>
    <s v="Moderado"/>
    <n v="0.6"/>
    <s v="Moderado"/>
    <s v="Reducir"/>
    <s v="C 73.1"/>
    <s v="COMITÉ DE COORDINACIÓN DE CONTROL INTERNO - CICCI"/>
    <s v="Comité de Coordinación de Control Interno - CICCI valida y aprueba el Programa/Plan Anual de Auditoría  a través del Acta de sesión del CICCI revisando que cumpla con los lineamientos de ley en la formualción del Plan Anual de Auditoría a desarrollar anualmente en la entidad"/>
    <x v="0"/>
    <s v="Probabilidad"/>
    <s v="Manual"/>
    <s v="40%"/>
    <s v="Documentado"/>
    <s v="Continua"/>
    <s v="Con registro"/>
    <n v="0.12"/>
    <s v="Muy Baja"/>
    <n v="0.6"/>
    <s v="Moderado"/>
    <s v="Moderado"/>
    <s v="Reducir"/>
    <s v="P 73.1"/>
    <s v="Formular el Plan Anual de Auditoría de la vigencia"/>
    <s v="OFICINA DE CONTROL INTERNO"/>
    <s v="Plan Anual de Auditoría formulado"/>
    <n v="1"/>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x v="72"/>
    <s v="Pérdida Reputacional"/>
    <s v="Posibilidad de pérdida reputacional en la credibilidad y confianza de las partes interesadas y organismos de control por falta de competencias y capacitaciones al personal de la entidad con respecto al trabajo en esta"/>
    <d v="2022-05-20T00:00:00"/>
    <x v="3"/>
    <x v="1"/>
    <n v="1"/>
    <s v="Muy Baja"/>
    <n v="0.2"/>
    <s v="     El riesgo afecta la imagen de la entidad con algunos usuarios de relevancia frente al logro de los objetivos"/>
    <s v="Moderado"/>
    <n v="0.6"/>
    <s v="Moderado"/>
    <s v="Reducir"/>
    <s v="C 73.2"/>
    <s v="OFICINA DE CONTROL INTERNO "/>
    <s v="Oficina de Control Interno  valida la publicación del Programa/Plan de Auditoría  a través de la url en la pagina de intranet donde se ubica para ser socializado a todas las dependecias de la Entidad y conozcan su cronograma"/>
    <x v="0"/>
    <s v="Probabilidad"/>
    <s v="Manual"/>
    <s v="40%"/>
    <s v="Documentado"/>
    <s v="Continua"/>
    <s v="Con registro"/>
    <n v="7.1999999999999995E-2"/>
    <s v="Muy Baja"/>
    <n v="0.6"/>
    <s v="Moderado"/>
    <s v="Moderado"/>
    <s v="Reducir"/>
    <s v="P 73.2"/>
    <s v="Socialización del Código de Ética y repercusiones disciplinarias para los auditores interno"/>
    <s v="OFICINA DE CONTROL INTERNO"/>
    <s v="Listado de asistencia a la socialización del Código de Ética y repercusiones disciplinarias para los auditores interno"/>
    <n v="2"/>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x v="72"/>
    <s v="Pérdida Reputacional"/>
    <s v="Posibilidad de pérdida reputacional en la credibilidad y confianza de las partes interesadas y organismos de control por falta de competencias y capacitaciones al personal de la entidad con respecto al trabajo en esta"/>
    <d v="2022-05-20T00:00:00"/>
    <x v="3"/>
    <x v="1"/>
    <n v="1"/>
    <s v="Muy Baja"/>
    <n v="0.2"/>
    <s v="     El riesgo afecta la imagen de la entidad con algunos usuarios de relevancia frente al logro de los objetivos"/>
    <s v="Moderado"/>
    <n v="0.6"/>
    <s v="Moderado"/>
    <s v="Reducir"/>
    <s v="C 73.3"/>
    <s v="OFICINA DE CONTROL INTERNO "/>
    <s v="Oficina de Control Interno  hace seguimiento al Programa/Plan de Auditoría  a través de la forma SEYM-F-005 FORMA PLAN DE AUDITORÍA donde se registra la gestión de las actividades que se desarrollan para el cumplimiento del Programa/ Plan de Auditoria en la vigencia"/>
    <x v="2"/>
    <s v="Impacto"/>
    <s v="Manual"/>
    <s v="30%"/>
    <s v="Documentado"/>
    <s v="Continua"/>
    <s v="Con registro"/>
    <n v="7.1999999999999995E-2"/>
    <s v="Muy Baja"/>
    <n v="0.42"/>
    <s v="Moderado"/>
    <s v="Moderado"/>
    <s v="Reducir"/>
    <s v="P 73.3"/>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2"/>
    <x v="72"/>
    <s v="Pérdida Reputacional"/>
    <s v="Posibilidad de pérdida reputacional en la credibilidad y confianza de las partes interesadas y organismos de control por falta de competencias y capacitaciones al personal de la entidad con respecto al trabajo en esta"/>
    <d v="2022-05-20T00:00:00"/>
    <x v="3"/>
    <x v="1"/>
    <m/>
    <s v=""/>
    <s v=""/>
    <m/>
    <s v=""/>
    <s v=""/>
    <s v=""/>
    <e v="#N/A"/>
    <s v="C 73.4"/>
    <s v="OFICINA DE CONTROL INTERNO "/>
    <s v="Oficina de Control Interno  prioriza las actividades retrasadas del Programa/ Plan de Auditoria a través de la actualización del cronograma del Programa/ Plan de Auditoria donde se ejecutan aquellas actividades con rezago y poder realizar los infomes de ley, seguimientos y/o auditorias"/>
    <x v="1"/>
    <s v="Impacto"/>
    <s v="Manual"/>
    <s v="25%"/>
    <s v="Documentado"/>
    <s v="Continua"/>
    <s v="Con registro"/>
    <n v="0"/>
    <s v=""/>
    <n v="0"/>
    <s v=""/>
    <s v=""/>
    <e v="#N/A"/>
    <s v="P 73.4"/>
    <n v="0"/>
    <s v=""/>
    <n v="0"/>
    <n v="0"/>
    <n v="0"/>
    <m/>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x v="73"/>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x v="3"/>
    <x v="0"/>
    <n v="4"/>
    <s v="Baja"/>
    <n v="0.4"/>
    <s v="     El riesgo afecta la imagen de la entidad a nivel nacional, con efecto publicitarios sostenible a nivel país"/>
    <s v="Catastrófico"/>
    <n v="1"/>
    <s v="Extremo"/>
    <s v="Reducir"/>
    <s v="C 74.1"/>
    <s v="OFICINA DE CONTROL INTERNO "/>
    <s v="Oficina de Control Interno  valida la ejecución del cronograma de monitoreo de los Planes de Mejoramiento a través del Informe de Seguimiento al Estado de los Planes de Mejoramiento Institucional donde revisa el estado de gestión a los planes de mejoramiento institucional"/>
    <x v="2"/>
    <s v="Impacto"/>
    <s v="Manual"/>
    <s v="30%"/>
    <s v="Documentado"/>
    <s v="Continua"/>
    <s v="Con registro"/>
    <n v="0.4"/>
    <s v="Baja"/>
    <n v="0.7"/>
    <s v="Mayor"/>
    <s v="Alto"/>
    <s v="Reducir"/>
    <s v="P 74.1"/>
    <s v="Divulgar piezas informativas para fomentar la cultura de autocontrol"/>
    <s v="OFICINA DE CONTROL INTERNO"/>
    <s v="Correo electrónico masivo (Píldoras informativas comunicadas)"/>
    <n v="6"/>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x v="73"/>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x v="3"/>
    <x v="0"/>
    <m/>
    <s v=""/>
    <s v=""/>
    <m/>
    <s v=""/>
    <s v=""/>
    <s v=""/>
    <e v="#N/A"/>
    <s v="C 74.2"/>
    <s v="OFICINA DE CONTROL INTERNO "/>
    <s v="Oficina de Control Interno  prioriza la revisión a los planes de mejoramiento que presentan incumplimiento a través de la matriz de seguimiento de las acciones de mejora producto de las auditorías realizadas por la Contraloría Gerneral de la Republica - CGR y la Oficina de Control Interno de la ANT donde valide la gestión oportuna a los planes de mejoramiento institucional con rezago"/>
    <x v="1"/>
    <s v="Impacto"/>
    <s v="Manual"/>
    <s v="25%"/>
    <s v="Documentado"/>
    <s v="Continua"/>
    <s v="Con registro"/>
    <n v="0"/>
    <s v=""/>
    <n v="0"/>
    <s v=""/>
    <s v=""/>
    <e v="#N/A"/>
    <s v="P 74.2"/>
    <s v="Capacitar en la metodología para la formulación de planes de mejoramiento a las dependencias"/>
    <s v="OFICINA DE CONTROL INTERNO"/>
    <s v="Listado de asistencia a la capacitación en la metodología para la formulación de planes de mejoramiento a las dependencias"/>
    <n v="1"/>
    <n v="0"/>
    <n v="0"/>
    <s v="En curso"/>
    <n v="0"/>
    <n v="0"/>
    <n v="0"/>
    <n v="0"/>
    <n v="0"/>
    <e v="#DIV/0!"/>
    <e v="#DIV/0!"/>
    <n v="0"/>
    <n v="0"/>
    <n v="0"/>
    <n v="0"/>
    <e v="#DIV/0!"/>
    <n v="1"/>
  </r>
  <r>
    <x v="14"/>
    <x v="17"/>
    <s v="Desde el reporte y análisis de información y datos, la determinación de las causas probables de los incumplimientos y tendencias negativas hasta la formulación de acciones correctivas, preventivas y de mejora"/>
    <s v="OFICINA DE CONTROL INTERNO"/>
    <x v="73"/>
    <x v="73"/>
    <s v="Pérdida Reputacional"/>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d v="2022-05-20T00:00:00"/>
    <x v="3"/>
    <x v="0"/>
    <n v="4"/>
    <s v="Baja"/>
    <n v="0.4"/>
    <s v="     El riesgo afecta la imagen de la entidad a nivel nacional, con efecto publicitarios sostenible a nivel país"/>
    <s v="Catastrófico"/>
    <n v="1"/>
    <s v="Extremo"/>
    <s v="Reducir"/>
    <s v="C 74.3"/>
    <m/>
    <m/>
    <x v="3"/>
    <s v=""/>
    <m/>
    <s v=""/>
    <m/>
    <m/>
    <m/>
    <s v=""/>
    <s v=""/>
    <s v=""/>
    <s v=""/>
    <s v=""/>
    <e v="#N/A"/>
    <s v="P 74.3"/>
    <s v="Comunicar los resultados alcanzados frente a la eficacia y/o efectividad de los Planes de mejoramiento"/>
    <s v="OFICINA DE CONTROL INTERNO"/>
    <s v="Memorando donde se comunica el Informe de resultados de la actividad ejecutada"/>
    <n v="4"/>
    <n v="0"/>
    <n v="0"/>
    <s v="En curso"/>
    <n v="0"/>
    <n v="0"/>
    <n v="0"/>
    <n v="0"/>
    <n v="0"/>
    <e v="#DIV/0!"/>
    <e v="#DIV/0!"/>
    <n v="0"/>
    <n v="0"/>
    <n v="0"/>
    <n v="0"/>
    <e v="#DIV/0!"/>
    <n v="1"/>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
  <r>
    <x v="0"/>
    <s v="OFICINA DE PLANEACIÓN"/>
    <x v="0"/>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s v="Afectación Económica o presupuestal"/>
    <n v="7"/>
    <x v="0"/>
    <s v="Reducir"/>
    <x v="0"/>
    <s v="Reducir"/>
  </r>
  <r>
    <x v="0"/>
    <s v="OFICINA DE PLANEACIÓN"/>
    <x v="0"/>
    <s v="Aprobar planes no pertinentes a la entidad"/>
    <s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
    <s v="Afectación Económica o presupuestal"/>
    <n v="7"/>
    <x v="0"/>
    <s v="Reducir"/>
    <x v="1"/>
    <m/>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7"/>
    <x v="0"/>
    <s v="Reducir"/>
    <x v="0"/>
    <s v="Reducir"/>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7"/>
    <x v="0"/>
    <s v="Reducir"/>
    <x v="0"/>
    <s v="Reducir"/>
  </r>
  <r>
    <x v="0"/>
    <s v="OFICINA DE PLANEACIÓN"/>
    <x v="1"/>
    <s v="Inscribir proyectos de inversión no adecuados a las necesidades de la entidad"/>
    <s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
    <s v="Afectación Económica o presupuestal"/>
    <n v="7"/>
    <x v="0"/>
    <s v="Reducir"/>
    <x v="1"/>
    <m/>
  </r>
  <r>
    <x v="0"/>
    <s v="OFICINA DE PLANEACIÓN"/>
    <x v="2"/>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s v="Pérdida Reputacional"/>
    <n v="7"/>
    <x v="1"/>
    <s v="Reducir"/>
    <x v="2"/>
    <s v="Reducir"/>
  </r>
  <r>
    <x v="0"/>
    <s v="OFICINA DE PLANEACIÓN"/>
    <x v="2"/>
    <s v="Planeación inoportuna de cada vigencia"/>
    <s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
    <s v="Pérdida Reputacional"/>
    <n v="7"/>
    <x v="1"/>
    <s v="Reducir"/>
    <x v="1"/>
    <m/>
  </r>
  <r>
    <x v="0"/>
    <s v="OFICINA DE PLANEACIÓN"/>
    <x v="3"/>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s v="Pérdida Reputacional"/>
    <m/>
    <x v="1"/>
    <s v="Reducir"/>
    <x v="2"/>
    <s v="Reducir"/>
  </r>
  <r>
    <x v="0"/>
    <s v="OFICINA DE PLANEACIÓN"/>
    <x v="3"/>
    <s v="Reporte de información no pertinente a las necesidades de la Dirección General"/>
    <s v="Posibilidad de pérdida reputacional en la imagen institucional debido al desconocimiento de las dependencias en la metodología, roles, responsabilidades y los criterios explícitos para reporte de indicadores, y además tener los Sistemas de información no unificados"/>
    <s v="Pérdida Reputacional"/>
    <m/>
    <x v="1"/>
    <s v="Reducir"/>
    <x v="1"/>
    <m/>
  </r>
  <r>
    <x v="0"/>
    <s v="OFICINA DE PLANEACIÓN"/>
    <x v="4"/>
    <s v="Planeación y gestión de procesos con inadecuada valoración de riesgos y oportunidades"/>
    <s v="Posibilidad de pérdida reputacional en la imagen institucional por la inadecuada identificación y control de riesgos que afectan los procesos de la entidad"/>
    <s v="Pérdida Reputacional"/>
    <n v="7"/>
    <x v="1"/>
    <s v="Reducir"/>
    <x v="2"/>
    <s v="Reducir"/>
  </r>
  <r>
    <x v="0"/>
    <s v="OFICINA DE PLANEACIÓN"/>
    <x v="4"/>
    <s v="Planeación y gestión de procesos con inadecuada valoración de riesgos y oportunidades"/>
    <s v="Posibilidad de pérdida reputacional en la imagen institucional por la inadecuada identificación y control de riesgos que afectan los procesos de la entidad"/>
    <s v="Pérdida Reputacional"/>
    <m/>
    <x v="1"/>
    <s v="Reducir"/>
    <x v="1"/>
    <m/>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m/>
    <x v="0"/>
    <s v="Reducir"/>
    <x v="0"/>
    <s v="Reducir"/>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n v="7"/>
    <x v="0"/>
    <s v="Reducir"/>
    <x v="1"/>
    <m/>
  </r>
  <r>
    <x v="1"/>
    <s v="DIRECCIÓN GENERAL (EQUIPO DE COMUNICACIONES)"/>
    <x v="5"/>
    <s v="Dar información imprecisa o errónea a la ciudadanía a través de cualquier medio de comunicación por parte de  personas autorizadas y NO autorizadas"/>
    <s v="Posibilidad de pérdida reputacional en la credibilidad y mala imagen institucional por deficiencia en la información interna y externa de la entidad"/>
    <s v="Pérdida Reputacional"/>
    <m/>
    <x v="0"/>
    <s v="Reducir"/>
    <x v="1"/>
    <m/>
  </r>
  <r>
    <x v="1"/>
    <s v="DIRECCIÓN GENERAL (EQUIPO DE COMUNICACIONES)"/>
    <x v="6"/>
    <s v="Inadecuada utilización de la imagen institucional"/>
    <s v="Posibilidad de pérdida reputacional en la imagen institucional por el manejo inadecuado de la imagen institucional (símbolos, nombre, colores, manual de imagen, entre otros)"/>
    <s v="Pérdida Reputacional"/>
    <m/>
    <x v="2"/>
    <s v="Reducir"/>
    <x v="2"/>
    <s v="Reducir"/>
  </r>
  <r>
    <x v="1"/>
    <s v="DIRECCIÓN GENERAL (EQUIPO DE COMUNICACIONES)"/>
    <x v="6"/>
    <s v="Inadecuada utilización de la imagen institucional"/>
    <s v="Posibilidad de pérdida reputacional en la imagen institucional por el manejo inadecuado de la imagen institucional (símbolos, nombre, colores, manual de imagen, entre otros)"/>
    <s v="Pérdida Reputacional"/>
    <n v="7"/>
    <x v="2"/>
    <s v="Reducir"/>
    <x v="1"/>
    <m/>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m/>
    <x v="0"/>
    <s v="Reducir"/>
    <x v="0"/>
    <s v="Reducir"/>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m/>
    <x v="0"/>
    <s v="Reducir"/>
    <x v="3"/>
    <s v="Reducir"/>
  </r>
  <r>
    <x v="1"/>
    <s v="DIRECCIÓN GENERAL (EQUIPO DE COMUNICACIONES)"/>
    <x v="7"/>
    <s v="Información de la ANT no llega al público objetivo"/>
    <s v="Posibilidad de pérdida reputacional en la imagen institucional en los grupo de interés por que los canales de comunicación no son efectivos y su es limitado"/>
    <s v="Pérdida Reputacional"/>
    <n v="7"/>
    <x v="0"/>
    <s v="Reducir"/>
    <x v="1"/>
    <m/>
  </r>
  <r>
    <x v="1"/>
    <s v="OFICINA DEL INSPECTOR DE LA GESTIÓN DE TIERRAS"/>
    <x v="8"/>
    <s v="Omitir la gestión y/o respuesta  a las denuncias por posibles hechos de corrupción"/>
    <s v="Posibilidad de pérdida reputacional en la imagen institucional por el desconocimiento en el registro, gestión y tramite de denuncias"/>
    <s v="Pérdida Reputacional"/>
    <m/>
    <x v="0"/>
    <s v="Reducir"/>
    <x v="0"/>
    <s v="Reducir"/>
  </r>
  <r>
    <x v="1"/>
    <s v="OFICINA DEL INSPECTOR DE LA GESTIÓN DE TIERRAS"/>
    <x v="8"/>
    <s v="Omitir la gestión y/o respuesta  a las denuncias por posibles hechos de corrupción"/>
    <s v="Posibilidad de pérdida reputacional en la imagen institucional por el desconocimiento en el registro, gestión y tramite de denuncias"/>
    <s v="Pérdida Reputacional"/>
    <m/>
    <x v="0"/>
    <s v="Reducir"/>
    <x v="1"/>
    <m/>
  </r>
  <r>
    <x v="2"/>
    <s v="OFICINA DE PLANEACIÓN"/>
    <x v="9"/>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s v="Pérdida Reputacional"/>
    <n v="7"/>
    <x v="1"/>
    <s v="Reducir"/>
    <x v="2"/>
    <s v="Reducir"/>
  </r>
  <r>
    <x v="2"/>
    <s v="OFICINA DE PLANEACIÓN"/>
    <x v="9"/>
    <s v="Aprobación y publicación de información documentada no pertinente a los Procesos de la entidad"/>
    <s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
    <s v="Pérdida Reputacional"/>
    <m/>
    <x v="1"/>
    <s v="Reducir"/>
    <x v="1"/>
    <m/>
  </r>
  <r>
    <x v="2"/>
    <s v="DIRECCIÓN GENERAL / GESTIÓN DEL CONOCIMIENTO"/>
    <x v="10"/>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s v="Pérdida Reputacional"/>
    <m/>
    <x v="0"/>
    <s v="Reducir"/>
    <x v="3"/>
    <s v="Reducir"/>
  </r>
  <r>
    <x v="2"/>
    <s v="DIRECCIÓN GENERAL / GESTIÓN DEL CONOCIMIENTO"/>
    <x v="10"/>
    <s v="Fuga parcial o completa del conocimiento tácito o explicito de la Entidad"/>
    <s v="Posibilidad de pérdida reputacional en la desaparición del conocimiento organizacional por falta de mecanismos que permitan retener el conocimiento tácito y explícito tanto individual como grupal u organizacional"/>
    <s v="Pérdida Reputacional"/>
    <n v="7"/>
    <x v="0"/>
    <s v="Reducir"/>
    <x v="1"/>
    <m/>
  </r>
  <r>
    <x v="2"/>
    <s v="SUBDIRECCIÓN DE SISTEMAS DE INFORMACIÓN DE TIERRAS"/>
    <x v="11"/>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s v="Afectación Económica o presupuestal"/>
    <m/>
    <x v="0"/>
    <s v="Reducir"/>
    <x v="3"/>
    <s v="Reducir"/>
  </r>
  <r>
    <x v="2"/>
    <s v="SUBDIRECCIÓN DE SISTEMAS DE INFORMACIÓN DE TIERRAS"/>
    <x v="11"/>
    <s v="Incumplimiento en la implementación del PETI"/>
    <s v="Posibilidad de afectación económica en los costos de la ejecución de las actividades de la política de gobierno digital y arquitectura de TI  de la entidad por una ejecución inadecuada debido a inconsistencias presupuestales en la planeación de los proyectos PETI"/>
    <s v="Afectación Económica o presupuestal"/>
    <m/>
    <x v="0"/>
    <s v="Reducir"/>
    <x v="1"/>
    <m/>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n v="7"/>
    <x v="2"/>
    <s v="Reducir"/>
    <x v="2"/>
    <s v="Reducir"/>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m/>
    <x v="2"/>
    <s v="Reducir"/>
    <x v="2"/>
    <s v="Reducir"/>
  </r>
  <r>
    <x v="2"/>
    <s v="SUBDIRECCIÓN DE SISTEMAS DE INFORMACIÓN DE TIERRAS"/>
    <x v="12"/>
    <s v="Definición y evolución de la arquitectura empresarial de TI que no responda a las necesidades de la entidad"/>
    <s v="Posibilidad de pérdida reputacional en la imagen institucional para los usuarios dado el incumplimiento en la misión y visión, afectando la prestación de los servicios debido a un diagnóstico equivocado e incompleto de las necesidades de la entidad y su entorno"/>
    <s v="Pérdida Reputacional"/>
    <m/>
    <x v="2"/>
    <s v="Reducir"/>
    <x v="1"/>
    <m/>
  </r>
  <r>
    <x v="2"/>
    <s v="SUBDIRECCIÓN DE SISTEMAS DE INFORMACIÓN DE TIERRAS"/>
    <x v="13"/>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s v="Pérdida Reputacional"/>
    <n v="7"/>
    <x v="2"/>
    <s v="Reducir"/>
    <x v="3"/>
    <s v="Reducir"/>
  </r>
  <r>
    <x v="2"/>
    <s v="SUBDIRECCIÓN DE SISTEMAS DE INFORMACIÓN DE TIERRAS"/>
    <x v="13"/>
    <s v="Incumplimiento en la implementación del Modelo de Seguridad y Privacidad  de la información de la estrategia de Gobierno Digital"/>
    <s v="Posibilidad de pérdida reputacional en la imagen institucional debido a la inadecuada priorización de las tareas necesarias para planificar e implementar el componente de seguridad digital de la estrategia de gobierno digital"/>
    <s v="Pérdida Reputacional"/>
    <m/>
    <x v="2"/>
    <s v="Reducir"/>
    <x v="1"/>
    <m/>
  </r>
  <r>
    <x v="3"/>
    <s v="DIRECCIÓN DE GESTIÓN DEL ORDENAMIENTO SOCIAL DE LA PROPIEDAD"/>
    <x v="14"/>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s v="Afectación Económica o presupuestal"/>
    <m/>
    <x v="0"/>
    <s v="Reducir"/>
    <x v="0"/>
    <s v="Reducir"/>
  </r>
  <r>
    <x v="3"/>
    <s v="DIRECCIÓN DE GESTIÓN DEL ORDENAMIENTO SOCIAL DE LA PROPIEDAD"/>
    <x v="14"/>
    <s v="Programar municipios que posteriormente presenten limitantes para su intervención"/>
    <s v="Posibilidad de afectación económica en los sobrecostos de la operación debido a las Inconsistencias de la información considerada para la programación de los municipios frente a la situación real del territorio"/>
    <s v="Afectación Económica o presupuestal"/>
    <n v="7"/>
    <x v="0"/>
    <s v="Reducir"/>
    <x v="1"/>
    <m/>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m/>
    <x v="0"/>
    <s v="Reducir"/>
    <x v="3"/>
    <s v="Reducir"/>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m/>
    <x v="0"/>
    <s v="Reducir"/>
    <x v="3"/>
    <s v="Reducir"/>
  </r>
  <r>
    <x v="3"/>
    <s v="SECRETARÍA GENERAL"/>
    <x v="15"/>
    <s v="Respuesta inoportuna a las PQRSD"/>
    <s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
    <s v="Pérdida Reputacional"/>
    <n v="7"/>
    <x v="0"/>
    <s v="Reducir"/>
    <x v="1"/>
    <m/>
  </r>
  <r>
    <x v="4"/>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s v="Pérdida Reputacional"/>
    <m/>
    <x v="0"/>
    <s v="Reducir"/>
    <x v="0"/>
    <s v="Reducir"/>
  </r>
  <r>
    <x v="4"/>
    <s v="SUBDIRECCIÓN DE SISTEMAS DE INFORMACIÓN DE TIERRAS"/>
    <x v="16"/>
    <s v="Expedir Acto administrativo que resuelve solicitud de inclusión en el RESO, sin la completitud del análisis dentro del proceso de valoración para determinar el cumplimiento de requisitos mínimos (omisión de validaciones en bases de datos/soportes documentales) "/>
    <s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
    <s v="Pérdida Reputacional"/>
    <m/>
    <x v="0"/>
    <s v="Reducir"/>
    <x v="1"/>
    <m/>
  </r>
  <r>
    <x v="4"/>
    <s v="SUBDIRECCIÓN DE PLANEACIÓN OPERATIVA"/>
    <x v="17"/>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s v="Afectación Económica o presupuestal"/>
    <n v="7"/>
    <x v="0"/>
    <s v="Reducir"/>
    <x v="0"/>
    <s v="Reducir"/>
  </r>
  <r>
    <x v="4"/>
    <s v="SUBDIRECCIÓN DE PLANEACIÓN OPERATIVA"/>
    <x v="17"/>
    <s v="Incumplimiento en la formulación e implementación de los POSPR en los municipios programados por razones técnicas y operativas"/>
    <s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
    <s v="Afectación Económica o presupuestal"/>
    <m/>
    <x v="0"/>
    <s v="Reducir"/>
    <x v="1"/>
    <m/>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m/>
    <x v="0"/>
    <s v="Reducir"/>
    <x v="0"/>
    <s v="Reducir"/>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n v="7"/>
    <x v="0"/>
    <s v="Reducir"/>
    <x v="0"/>
    <s v="Reducir"/>
  </r>
  <r>
    <x v="4"/>
    <s v="SUBDIRECCIÓN DE PLANEACIÓN OPERATIVA"/>
    <x v="18"/>
    <s v="Retrasos o suspensión en la formulación e implementación de POSPR en los municipios programados por condiciones de seguridad adversas a la operación"/>
    <s v="Posibilidad de afectación económica en sobrecostos de operación debido a las situaciones de orden público sobrevinientes, que impidan desarrollar las actividades operativas en la formulación e implementación de POSPR en los municipios programados"/>
    <s v="Afectación Económica o presupuestal"/>
    <m/>
    <x v="0"/>
    <s v="Reducir"/>
    <x v="1"/>
    <m/>
  </r>
  <r>
    <x v="4"/>
    <s v="SUBDIRECCIÓN DE PLANEACIÓN OPERATIVA"/>
    <x v="19"/>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s v="Afectación Económica o presupuestal"/>
    <m/>
    <x v="0"/>
    <s v="Reducir"/>
    <x v="3"/>
    <s v="Reducir"/>
  </r>
  <r>
    <x v="4"/>
    <s v="SUBDIRECCIÓN DE PLANEACIÓN OPERATIVA"/>
    <x v="19"/>
    <s v="Incumplimientos por parte de los socios estratégicos y/u operadores de catastro en la entrega de insumos / productos requeridos para la formulación e implementación de POSPR, en el marco de los convenios celebrados"/>
    <s v="Posibilidad de afectación económica por multa y sanción del ente regulador debido al inadecuado seguimiento a la ejecución en las actividades desarrolladas por socios estratégicos y/u operadores de catastro en la formulación e implementación de POSPR"/>
    <s v="Afectación Económica o presupuestal"/>
    <n v="7"/>
    <x v="0"/>
    <s v="Reducir"/>
    <x v="1"/>
    <m/>
  </r>
  <r>
    <x v="5"/>
    <s v="DIRECCIÓN DE GESTIÓN JURÍDICA DE TIERRAS"/>
    <x v="20"/>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s v="Pérdida Reputacional"/>
    <m/>
    <x v="2"/>
    <s v="Reducir"/>
    <x v="3"/>
    <s v="Reducir"/>
  </r>
  <r>
    <x v="5"/>
    <s v="DIRECCIÓN DE GESTIÓN JURÍDICA DE TIERRAS"/>
    <x v="20"/>
    <s v="Tomar decisiones incorrectas en los procesos agrarios y la formalización de la propiedad privada rural (zonas no focalizadas)"/>
    <s v="Posibilidad de pérdida reputacional en la credibilidad institucional por la decisión generada erradamente en el acto administrativo para las zonas no focalizadas"/>
    <s v="Pérdida Reputacional"/>
    <m/>
    <x v="2"/>
    <s v="Reducir"/>
    <x v="1"/>
    <m/>
  </r>
  <r>
    <x v="5"/>
    <s v="DIRECCIÓN DE GESTIÓN JURÍDICA DE TIERRAS"/>
    <x v="21"/>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s v="Pérdida Reputacional"/>
    <n v="7"/>
    <x v="2"/>
    <s v="Reducir"/>
    <x v="3"/>
    <s v="Reducir"/>
  </r>
  <r>
    <x v="5"/>
    <s v="DIRECCIÓN DE GESTIÓN JURÍDICA DE TIERRAS"/>
    <x v="21"/>
    <s v="Tomar decisiones incorrectas en los procesos agrarios y la formalización de la propiedad privada rural (zonas focalizadas)"/>
    <s v="Posibilidad de pérdida reputacional en la credibilidad institucional por la decisión generada erradamente en el acto administrativo para las zonas focalizadas y formalización de la propiedad privada rural"/>
    <s v="Pérdida Reputacional"/>
    <m/>
    <x v="2"/>
    <s v="Reducir"/>
    <x v="1"/>
    <m/>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0"/>
    <s v="Reducir"/>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n v="7"/>
    <x v="0"/>
    <s v="Reducir"/>
    <x v="0"/>
    <s v="Reducir"/>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1"/>
    <m/>
  </r>
  <r>
    <x v="5"/>
    <s v="DIRECCIÓN DE GESTIÓN JURÍDICA DE TIERRAS"/>
    <x v="22"/>
    <s v="Incumplimiento de términos para dar respuesta a las nuevas solicitudes de recursos, de decisiones finales de procesos agrarios y formalización de la propiedad privada rural"/>
    <s v="Posibilidad de pérdida reputacional en la credibilidad institucional por el incumpliendo de los términos para resolver un recurso"/>
    <s v="Pérdida Reputacional"/>
    <m/>
    <x v="0"/>
    <s v="Reducir"/>
    <x v="1"/>
    <m/>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n v="7"/>
    <x v="1"/>
    <s v="Reducir"/>
    <x v="2"/>
    <s v="Reducir"/>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m/>
    <x v="1"/>
    <s v="Reducir"/>
    <x v="2"/>
    <s v="Reducir"/>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m/>
    <x v="1"/>
    <s v="Reducir"/>
    <x v="1"/>
    <m/>
  </r>
  <r>
    <x v="5"/>
    <s v="DIRECCIÓN DE GESTIÓN JURÍDICA DE TIERRAS"/>
    <x v="23"/>
    <s v="Realizar el reparto de una solicitud a dos o más, diferentes dependencias"/>
    <s v="Posibilidad de pérdida reputacional en la credibilidad institucional por falta de bases de datos unificadas y estandarizadas como única matriz de control y seguimiento a respuestas"/>
    <s v="Pérdida Reputacional"/>
    <n v="7"/>
    <x v="1"/>
    <s v="Reducir"/>
    <x v="1"/>
    <m/>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m/>
    <x v="0"/>
    <s v="Reducir"/>
    <x v="3"/>
    <s v="Reducir"/>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m/>
    <x v="0"/>
    <s v="Reducir"/>
    <x v="1"/>
    <m/>
  </r>
  <r>
    <x v="6"/>
    <s v="EQUIPO INICIATIVAS COMUNITARIAS DAE"/>
    <x v="24"/>
    <s v="Incumplimiento por parte de los proveedores de servicios e insumos de las Iniciativas Cofinanciadas"/>
    <s v="Posibilidad de afectación económica  presentando incrementos en los costos por la suspensión de la iniciativa cofinanciada debido a la falta de verificación de la capacidad operativa de los proveedores en la región"/>
    <s v="Afectación Económica o presupuestal"/>
    <n v="7"/>
    <x v="0"/>
    <s v="Reducir"/>
    <x v="1"/>
    <m/>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m/>
    <x v="0"/>
    <s v="Reducir"/>
    <x v="0"/>
    <s v="Reducir"/>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m/>
    <x v="0"/>
    <s v="Reducir"/>
    <x v="0"/>
    <s v="Reducir"/>
  </r>
  <r>
    <x v="6"/>
    <s v="EQUIPO DE ADQUISICIONES DE PREDIOS Y/O MEJORAS DAE"/>
    <x v="25"/>
    <s v="Interrupción del proceso de compra directa de un predio y/o mejora"/>
    <s v="Posibilidad de afectación económica  en los incrementos de los costos por el desarrollo del procedimiento y/o el cumplimiento a Fallos judiciales debido a falta de articulación entre los diversos actores que inciden en el procedimiento de compra directa de un predio y/o mejora"/>
    <s v="Afectación Económica o presupuestal"/>
    <n v="7"/>
    <x v="0"/>
    <s v="Reducir"/>
    <x v="1"/>
    <m/>
  </r>
  <r>
    <x v="6"/>
    <s v="EQUIPO SISTEMAS DE INFORMACIÓN DAE"/>
    <x v="26"/>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s v="Pérdida Reputacional"/>
    <m/>
    <x v="1"/>
    <s v="Reducir"/>
    <x v="2"/>
    <s v="Reducir"/>
  </r>
  <r>
    <x v="6"/>
    <s v="EQUIPO SISTEMAS DE INFORMACIÓN DAE"/>
    <x v="26"/>
    <s v="Falta de unificación en la información reportada"/>
    <s v="Posibilidad de Pérdida Reputacional por reporte de información imprecisa y variada debido a las diferentes archivos de datos para almacenamiento de la información y las distintas fuentes finales para el envío de la información"/>
    <s v="Pérdida Reputacional"/>
    <m/>
    <x v="1"/>
    <s v="Reducir"/>
    <x v="1"/>
    <m/>
  </r>
  <r>
    <x v="6"/>
    <s v="EQUIPO SISTEMAS DE INFORMACIÓN DAE"/>
    <x v="27"/>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s v="Pérdida Reputacional"/>
    <n v="7"/>
    <x v="0"/>
    <s v="Reducir"/>
    <x v="0"/>
    <s v="Reducir"/>
  </r>
  <r>
    <x v="6"/>
    <s v="EQUIPO SISTEMAS DE INFORMACIÓN DAE"/>
    <x v="27"/>
    <s v="Demora en la revisión de las diferentes peticiones presentadas por las comunidades étnic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_x000a_"/>
    <s v="Pérdida Reputacional"/>
    <m/>
    <x v="0"/>
    <s v="Reducir"/>
    <x v="1"/>
    <m/>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m/>
    <x v="0"/>
    <s v="Reducir"/>
    <x v="0"/>
    <s v="Reducir"/>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n v="7"/>
    <x v="0"/>
    <s v="Reducir"/>
    <x v="0"/>
    <s v="Reducir"/>
  </r>
  <r>
    <x v="6"/>
    <s v="DIRECCIÓN DE ACCESO A TIERRAS"/>
    <x v="28"/>
    <s v="Incumplimiento  de adquisición de predios en el marco de Políticas del Gobierno"/>
    <s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
    <s v="Pérdida Reputacional"/>
    <m/>
    <x v="0"/>
    <s v="Reducir"/>
    <x v="1"/>
    <m/>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0"/>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n v="7"/>
    <x v="0"/>
    <s v="Reducir"/>
    <x v="0"/>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3"/>
    <s v="Reducir"/>
  </r>
  <r>
    <x v="6"/>
    <s v="SUBDIRECCIÓN DE ACCESO A TIERRAS EN ZONAS FOCALIZADAS"/>
    <x v="29"/>
    <s v="Materializar un subsidio que no cumpla con los requisitos establecidos"/>
    <s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
    <s v="Afectación Económica o presupuestal"/>
    <m/>
    <x v="0"/>
    <s v="Reducir"/>
    <x v="1"/>
    <m/>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n v="7"/>
    <x v="0"/>
    <s v="Reducir"/>
    <x v="0"/>
    <s v="Reducir"/>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m/>
    <x v="0"/>
    <s v="Reducir"/>
    <x v="0"/>
    <s v="Reducir"/>
  </r>
  <r>
    <x v="6"/>
    <s v="SUBDIRECCIÓN DE ACCESO A TIERRAS EN ZONAS FOCALIZADAS"/>
    <x v="30"/>
    <s v="Adjudicación de baldíos a persona natural, sin el cumplimiento de requisitos jurídicos, agronómicos y catastrales en los municipios focalizados"/>
    <s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
    <s v="Pérdida Reputacional"/>
    <m/>
    <x v="0"/>
    <s v="Reducir"/>
    <x v="1"/>
    <m/>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n v="7"/>
    <x v="0"/>
    <s v="Reducir"/>
    <x v="0"/>
    <s v="Reducir"/>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3"/>
    <s v="Reducir"/>
  </r>
  <r>
    <x v="6"/>
    <s v="SUBDIRECCIÓN DE ACCESO A TIERRAS POR DEMANDA Y DESCONGESTIÓN"/>
    <x v="31"/>
    <s v="Demoras en ejecutar las etapas propias del procedimiento por causas internas de revocatoria de predios no focalizados "/>
    <s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1"/>
    <m/>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n v="7"/>
    <x v="0"/>
    <s v="Reducir"/>
    <x v="0"/>
    <s v="Reducir"/>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3"/>
    <s v="Reducir"/>
  </r>
  <r>
    <x v="6"/>
    <s v="SUBDIRECCIÓN DE ACCESO A TIERRAS EN ZONAS FOCALIZADAS"/>
    <x v="32"/>
    <s v="Demoras en ejecutar las etapas propias del procedimiento por causas internas de revocatoria de predios focalizados "/>
    <s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
    <s v="Pérdida Reputacional"/>
    <m/>
    <x v="0"/>
    <s v="Reducir"/>
    <x v="1"/>
    <m/>
  </r>
  <r>
    <x v="6"/>
    <s v="DIRECCIÓN DE ACCESO A TIERRAS"/>
    <x v="33"/>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s v="Pérdida Reputacional"/>
    <n v="7"/>
    <x v="0"/>
    <s v="Reducir"/>
    <x v="0"/>
    <s v="Reducir"/>
  </r>
  <r>
    <x v="6"/>
    <s v="DIRECCIÓN DE ACCESO A TIERRAS"/>
    <x v="33"/>
    <s v="Redireccionamiento equivocado de las solicitudes que ingresan a la DAT"/>
    <s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
    <s v="Pérdida Reputacional"/>
    <m/>
    <x v="0"/>
    <s v="Reducir"/>
    <x v="1"/>
    <m/>
  </r>
  <r>
    <x v="7"/>
    <s v="EQUIPO SISTEMAS DE INFORMACIÓN DAE"/>
    <x v="34"/>
    <s v="Demora en la revisión de las diferentes peticiones presentadas por las comunidades y/o resguardos indígen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s v="Pérdida Reputacional"/>
    <m/>
    <x v="0"/>
    <s v="Reducir"/>
    <x v="0"/>
    <s v="Reducir"/>
  </r>
  <r>
    <x v="7"/>
    <s v="EQUIPO SISTEMAS DE INFORMACIÓN DAE"/>
    <x v="34"/>
    <s v="Demora en la revisión de las diferentes peticiones presentadas por las comunidades y/o resguardos indígenas a cargo de la DAE"/>
    <s v="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_x000a_"/>
    <s v="Pérdida Reputacional"/>
    <n v="7"/>
    <x v="0"/>
    <s v="Reducir"/>
    <x v="1"/>
    <m/>
  </r>
  <r>
    <x v="7"/>
    <s v="SUBDIRECCIÓN DE ADMINISTRACIÓN DE TIERRAS DE LA NACIÓN"/>
    <x v="35"/>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s v="Pérdida Reputacional"/>
    <m/>
    <x v="0"/>
    <s v="Reducir"/>
    <x v="3"/>
    <s v="Reducir"/>
  </r>
  <r>
    <x v="7"/>
    <s v="SUBDIRECCIÓN DE ADMINISTRACIÓN DE TIERRAS DE LA NACIÓN"/>
    <x v="35"/>
    <s v="Inventario de predios desactualizado de Fondo de Tierras para la Reforma Rural Integral"/>
    <s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
    <s v="Pérdida Reputacional"/>
    <m/>
    <x v="0"/>
    <s v="Reducir"/>
    <x v="1"/>
    <m/>
  </r>
  <r>
    <x v="8"/>
    <s v="DIRECCIÓN GENERAL - GEOGRAFÍA, TOPOGRAFÍA Y CATASTRO"/>
    <x v="36"/>
    <s v="Entrega de información Topográfica fuera de los tiempos requeridos"/>
    <s v="Posibilidad de pérdida reputacional en la imagen de la entidad de manera interna o externa por falta de planeación del área misional en la entrega de información para validación"/>
    <s v="Pérdida Reputacional"/>
    <n v="7"/>
    <x v="2"/>
    <s v="Reducir"/>
    <x v="2"/>
    <s v="Reducir"/>
  </r>
  <r>
    <x v="8"/>
    <s v="DIRECCIÓN GENERAL - GEOGRAFÍA, TOPOGRAFÍA Y CATASTRO"/>
    <x v="36"/>
    <s v="Entrega de información Topográfica fuera de los tiempos requeridos"/>
    <s v="Posibilidad de pérdida reputacional en la imagen de la entidad de manera interna o externa por falta de planeación del área misional en la entrega de información para validación"/>
    <s v="Pérdida Reputacional"/>
    <m/>
    <x v="2"/>
    <s v="Reducir"/>
    <x v="1"/>
    <m/>
  </r>
  <r>
    <x v="8"/>
    <s v="DIRECCIÓN GENERAL - GEOGRAFÍA, TOPOGRAFÍA Y CATASTRO"/>
    <x v="37"/>
    <s v="Entrega de información fuera de los estándares y requisitos técnicos mínimos"/>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s v="Pérdida Reputacional"/>
    <m/>
    <x v="2"/>
    <s v="Reducir"/>
    <x v="2"/>
    <s v="Reducir"/>
  </r>
  <r>
    <x v="8"/>
    <s v="DIRECCIÓN GENERAL - GEOGRAFÍA, TOPOGRAFÍA Y CATASTRO"/>
    <x v="37"/>
    <s v="Entrega de información fuera de los estándares y requisitos técnicos mínimos"/>
    <s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
    <s v="Pérdida Reputacional"/>
    <n v="7"/>
    <x v="2"/>
    <s v="Reducir"/>
    <x v="1"/>
    <m/>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0"/>
    <s v="Reducir"/>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2"/>
    <s v="Reducir"/>
  </r>
  <r>
    <x v="8"/>
    <s v="SUBDIRECCIÓN DE SISTEMAS DE INFORMACIÓN DE TIERRAS"/>
    <x v="38"/>
    <s v="Incumplimiento en la entrega de productos y servicios en la construcción de soluciones de software"/>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n v="7"/>
    <x v="0"/>
    <s v="Reducir"/>
    <x v="1"/>
    <m/>
  </r>
  <r>
    <x v="8"/>
    <s v="SUBDIRECCIÓN DE SISTEMAS DE INFORMACIÓN DE TIERRAS"/>
    <x v="39"/>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0"/>
    <s v="Reducir"/>
  </r>
  <r>
    <x v="8"/>
    <s v="SUBDIRECCIÓN DE SISTEMAS DE INFORMACIÓN DE TIERRAS"/>
    <x v="39"/>
    <s v="Incumplir los tiempos de entrega de desarrollo y ajustes a las aplicaciones de la Agencia"/>
    <s v="Posibilidad de afectación económica en los costos que han sido definidos en los rubros presupuestales para los proyectos de desarrollo de software debido a la estimación errada para cada una de las etapas del ciclo de desarrollo de la solución"/>
    <s v="Afectación Económica o presupuestal"/>
    <m/>
    <x v="0"/>
    <s v="Reducir"/>
    <x v="1"/>
    <m/>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n v="7"/>
    <x v="0"/>
    <s v="Reducir"/>
    <x v="0"/>
    <s v="Reducir"/>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m/>
    <x v="0"/>
    <s v="Reducir"/>
    <x v="2"/>
    <s v="Reducir"/>
  </r>
  <r>
    <x v="8"/>
    <s v="SUBDIRECCIÓN DE SISTEMAS DE INFORMACIÓN DE TIERRAS"/>
    <x v="40"/>
    <s v="Realizar actividades relacionadas con los procedimientos misionales fuera del sistema integrado de tierras (SIT), dispuesto  por la Entidad"/>
    <s v="Posibilidad de afectación económica en los costos que han sido definidos en los rubros presupuestales para los proyectos de desarrollo de software debido al desconocimiento que tiene las áreas misionales de gestionar sus procesos por medio del Sistema Integrado de Tierras "/>
    <s v="Afectación Económica o presupuestal"/>
    <m/>
    <x v="0"/>
    <s v="Reducir"/>
    <x v="1"/>
    <m/>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n v="7"/>
    <x v="1"/>
    <s v="Reducir"/>
    <x v="2"/>
    <s v="Reducir"/>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m/>
    <x v="1"/>
    <s v="Reducir"/>
    <x v="2"/>
    <s v="Reducir"/>
  </r>
  <r>
    <x v="9"/>
    <s v="SUBDIRECCIÓN DE TALENTO HUMANO"/>
    <x v="41"/>
    <s v="Posibilidad de incumplir metas del Plan Estratégico de Talento Humano"/>
    <s v="Posibilidad de pérdida reputacional en la imagen institucional debido  a falta de ejecución de las actividades y de recursos para el Plan Estratégico de Talento Humano"/>
    <s v="Pérdida Reputacional"/>
    <m/>
    <x v="1"/>
    <s v="Reducir"/>
    <x v="1"/>
    <m/>
  </r>
  <r>
    <x v="9"/>
    <s v="SUBDIRECCIÓN DE TALENTO HUMANO"/>
    <x v="42"/>
    <s v="Inconsistencias en el reporte y liquidación de las novedades laborales y prestacionales"/>
    <s v="Posibilidad de afectación económica por errores en la liquidación de la nomina y presentando fallas en el pago debido al desconocimiento del reporte de novedades"/>
    <s v="Afectación Económica o presupuestal"/>
    <n v="7"/>
    <x v="0"/>
    <s v="Reducir"/>
    <x v="0"/>
    <s v="Reducir"/>
  </r>
  <r>
    <x v="9"/>
    <s v="SUBDIRECCIÓN DE TALENTO HUMANO"/>
    <x v="42"/>
    <s v="Inconsistencias en el reporte y liquidación de las novedades laborales y prestacionales"/>
    <s v="Posibilidad de afectación económica por errores en la liquidación de la nomina y presentando fallas en el pago debido al desconocimiento del reporte de novedades"/>
    <s v="Afectación Económica o presupuestal"/>
    <m/>
    <x v="0"/>
    <s v="Reducir"/>
    <x v="1"/>
    <m/>
  </r>
  <r>
    <x v="9"/>
    <s v="OFICINA JURÍDICA"/>
    <x v="43"/>
    <s v="Prescripción de la acción disciplinaria"/>
    <s v="Posibilidad de pérdida reputacional en la imagen interna de Control Interno Disciplinario de la Oficina Jurídica por falta de impulso procesal en los expedientes a prescribir"/>
    <s v="Pérdida Reputacional"/>
    <m/>
    <x v="1"/>
    <s v="Reducir"/>
    <x v="2"/>
    <s v="Reducir"/>
  </r>
  <r>
    <x v="9"/>
    <s v="OFICINA JURÍDICA"/>
    <x v="43"/>
    <s v="Prescripción de la acción disciplinaria"/>
    <s v="Posibilidad de pérdida reputacional en la imagen interna de Control Interno Disciplinario de la Oficina Jurídica por falta de impulso procesal en los expedientes a prescribir"/>
    <s v="Pérdida Reputacional"/>
    <n v="7"/>
    <x v="1"/>
    <s v="Reducir"/>
    <x v="1"/>
    <m/>
  </r>
  <r>
    <x v="9"/>
    <s v="OFICINA JURÍDICA"/>
    <x v="44"/>
    <s v="Caducidad de la acción disciplinaria"/>
    <s v="Posibilidad de pérdida reputacional en la imagen interna de Control Interno Disciplinario de la Oficina Jurídica por falta de impulso procesal en los expedientes a caducar"/>
    <s v="Pérdida Reputacional"/>
    <m/>
    <x v="1"/>
    <s v="Reducir"/>
    <x v="2"/>
    <s v="Reducir"/>
  </r>
  <r>
    <x v="9"/>
    <s v="OFICINA JURÍDICA"/>
    <x v="44"/>
    <s v="Caducidad de la acción disciplinaria"/>
    <s v="Posibilidad de pérdida reputacional en la imagen interna de Control Interno Disciplinario de la Oficina Jurídica por falta de impulso procesal en los expedientes a caducar"/>
    <s v="Pérdida Reputacional"/>
    <m/>
    <x v="1"/>
    <s v="Reducir"/>
    <x v="1"/>
    <m/>
  </r>
  <r>
    <x v="9"/>
    <s v="OFICINA JURÍDICA"/>
    <x v="45"/>
    <s v="Perdida de expedientes disciplinarios"/>
    <s v="Posibilidad de pérdida reputacional en la imagen interna de Control Interno Disciplinario de la Oficina Jurídica por el indebido tramite de los expedientes en gestión documental"/>
    <s v="Pérdida Reputacional"/>
    <n v="7"/>
    <x v="1"/>
    <s v="Reducir"/>
    <x v="2"/>
    <s v="Reducir"/>
  </r>
  <r>
    <x v="9"/>
    <s v="OFICINA JURÍDICA"/>
    <x v="45"/>
    <s v="Perdida de expedientes disciplinarios"/>
    <s v="Posibilidad de pérdida reputacional en la imagen interna de Control Interno Disciplinario de la Oficina Jurídica por el indebido tramite de los expedientes en gestión documental"/>
    <s v="Pérdida Reputacional"/>
    <m/>
    <x v="1"/>
    <s v="Reducir"/>
    <x v="1"/>
    <m/>
  </r>
  <r>
    <x v="10"/>
    <s v="OFICINA JURÍDICA"/>
    <x v="46"/>
    <s v="Emitir conceptos sobre el mismo tema con distinta interpretación"/>
    <s v="Posibilidad de pérdida reputacional en la imagen institucional interna y externa por falta de razonabilidad y búsqueda de unificación de criterios o línea de interpretación para la toma de decisiones"/>
    <s v="Pérdida Reputacional"/>
    <m/>
    <x v="0"/>
    <s v="Reducir"/>
    <x v="0"/>
    <s v="Reducir"/>
  </r>
  <r>
    <x v="10"/>
    <s v="OFICINA JURÍDICA"/>
    <x v="46"/>
    <s v="Emitir conceptos sobre el mismo tema con distinta interpretación"/>
    <s v="Posibilidad de pérdida reputacional en la imagen institucional interna y externa por falta de razonabilidad y búsqueda de unificación de criterios o línea de interpretación para la toma de decisiones"/>
    <s v="Pérdida Reputacional"/>
    <n v="7"/>
    <x v="0"/>
    <s v="Reducir"/>
    <x v="1"/>
    <m/>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m/>
    <x v="0"/>
    <s v="Reducir"/>
    <x v="0"/>
    <s v="Reducir"/>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m/>
    <x v="0"/>
    <s v="Reducir"/>
    <x v="0"/>
    <s v="Reducir"/>
  </r>
  <r>
    <x v="10"/>
    <s v="OFICINA JURÍDICA"/>
    <x v="47"/>
    <s v="Vencimiento de términos"/>
    <s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
    <s v="Afectación Económica o presupuestal"/>
    <n v="7"/>
    <x v="0"/>
    <s v="Reducir"/>
    <x v="1"/>
    <m/>
  </r>
  <r>
    <x v="10"/>
    <s v="OFICINA JURÍDICA"/>
    <x v="48"/>
    <s v="Emisión de viabilidades positivas contrarias a la normatividad"/>
    <s v="Posibilidad de pérdida reputacional en la imagen de entidad por interpretaciones variadas a la normatividad y vacíos jurídicos que podrían generar la toma de decisiones erróneas"/>
    <s v="Pérdida Reputacional"/>
    <m/>
    <x v="0"/>
    <s v="Reducir"/>
    <x v="0"/>
    <s v="Reducir"/>
  </r>
  <r>
    <x v="10"/>
    <s v="OFICINA JURÍDICA"/>
    <x v="48"/>
    <s v="Emisión de viabilidades positivas contrarias a la normatividad"/>
    <s v="Posibilidad de pérdida reputacional en la imagen de entidad por interpretaciones variadas a la normatividad y vacíos jurídicos que podrían generar la toma de decisiones erróneas"/>
    <s v="Pérdida Reputacional"/>
    <m/>
    <x v="0"/>
    <s v="Reducir"/>
    <x v="1"/>
    <m/>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n v="7"/>
    <x v="1"/>
    <s v="Reducir"/>
    <x v="2"/>
    <s v="Reducir"/>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m/>
    <x v="1"/>
    <s v="Reducir"/>
    <x v="2"/>
    <s v="Reducir"/>
  </r>
  <r>
    <x v="11"/>
    <s v="GRUPO CONTRATOS"/>
    <x v="49"/>
    <s v="Liquidación de contratos y/o convenios fuera del plazo previsto."/>
    <s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
    <s v="Pérdida Reputacional"/>
    <m/>
    <x v="1"/>
    <s v="Reducir"/>
    <x v="1"/>
    <m/>
  </r>
  <r>
    <x v="11"/>
    <s v="GRUPO CONTRATOS"/>
    <x v="50"/>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s v="Afectación Económica o presupuestal"/>
    <n v="7"/>
    <x v="1"/>
    <s v="Reducir"/>
    <x v="2"/>
    <s v="Reducir"/>
  </r>
  <r>
    <x v="11"/>
    <s v="GRUPO CONTRATOS"/>
    <x v="50"/>
    <s v="Configuración del contrato realidad."/>
    <s v="Posibilidad de afectación económica por costos en liquidación de contrato y pago de prestaciones de ley debido a demandas o reclamaciones judiciales por la constitución de dependencia, subordinación y horarios de la labor por parte del supervisor del contrato"/>
    <s v="Afectación Económica o presupuestal"/>
    <m/>
    <x v="1"/>
    <s v="Reducir"/>
    <x v="1"/>
    <m/>
  </r>
  <r>
    <x v="12"/>
    <s v="SUBDIRECCIÓN ADMINISTRATIVA Y FINANCIERA"/>
    <x v="51"/>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s v="Afectación Económica o presupuestal"/>
    <m/>
    <x v="0"/>
    <s v="Reducir"/>
    <x v="3"/>
    <s v="Reducir"/>
  </r>
  <r>
    <x v="12"/>
    <s v="SUBDIRECCIÓN ADMINISTRATIVA Y FINANCIERA"/>
    <x v="51"/>
    <s v="Perdidas o daños en los bienes de la Entidad"/>
    <s v="Posibilidad de afectación económica por generar incertidumbre en los estados financieros y/o posible apertura a procesos disciplinarios y/o sancionatorios debido falta de control y lineamientos en el manejo de los bienes de la Entidad"/>
    <s v="Afectación Económica o presupuestal"/>
    <n v="7"/>
    <x v="0"/>
    <s v="Reducir"/>
    <x v="1"/>
    <m/>
  </r>
  <r>
    <x v="12"/>
    <s v="SUBDIRECCIÓN ADMINISTRATIVA Y FINANCIERA"/>
    <x v="52"/>
    <s v="Incumplimiento en la aplicación de los mantenimientos preventivos a los bienes de la Entidad"/>
    <s v="Posibilidad de afectación económica por sobrecostos en mantenimientos debido a la falta de control en la implementación de mantenimientos de acuerdo a sus fichas técnicas"/>
    <s v="Afectación Económica o presupuestal"/>
    <m/>
    <x v="2"/>
    <s v="Reducir"/>
    <x v="2"/>
    <s v="Reducir"/>
  </r>
  <r>
    <x v="12"/>
    <s v="SUBDIRECCIÓN ADMINISTRATIVA Y FINANCIERA"/>
    <x v="52"/>
    <s v="Incumplimiento en la aplicación de los mantenimientos preventivos a los bienes de la Entidad"/>
    <s v="Posibilidad de afectación económica por sobrecostos en mantenimientos debido a la falta de control en la implementación de mantenimientos de acuerdo a sus fichas técnicas"/>
    <s v="Afectación Económica o presupuestal"/>
    <m/>
    <x v="2"/>
    <s v="Reducir"/>
    <x v="1"/>
    <m/>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n v="7"/>
    <x v="1"/>
    <s v="Reducir"/>
    <x v="2"/>
    <s v="Reducir"/>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m/>
    <x v="1"/>
    <s v="Reducir"/>
    <x v="1"/>
    <m/>
  </r>
  <r>
    <x v="12"/>
    <s v="SUBDIRECCIÓN ADMINISTRATIVA Y FINANCIERA"/>
    <x v="53"/>
    <s v="Legalización de comisión o viáticos sin el cumplimiento de requisitos"/>
    <s v="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
    <s v="Afectación Económica o presupuestal"/>
    <m/>
    <x v="1"/>
    <s v="Reducir"/>
    <x v="1"/>
    <m/>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n v="7"/>
    <x v="2"/>
    <s v="Reducir"/>
    <x v="2"/>
    <s v="Reducir"/>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m/>
    <x v="2"/>
    <s v="Reducir"/>
    <x v="2"/>
    <s v="Reducir"/>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m/>
    <x v="2"/>
    <s v="Reducir"/>
    <x v="1"/>
    <m/>
  </r>
  <r>
    <x v="12"/>
    <s v="SUBDIRECCIÓN ADMINISTRATIVA Y FINANCIERA_x000a_"/>
    <x v="54"/>
    <s v="Pérdida o daño en la documentación de la Agencia"/>
    <s v="Posibilidad de pérdida reputacional en la imagen institucional ante los grupos de interés debido a la falta de control para los lineamientos de manejo y de conservación en documentos"/>
    <s v="Pérdida Reputacional"/>
    <n v="7"/>
    <x v="2"/>
    <s v="Reducir"/>
    <x v="1"/>
    <m/>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m/>
    <x v="2"/>
    <s v="Reducir"/>
    <x v="2"/>
    <s v="Reducir"/>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m/>
    <x v="2"/>
    <s v="Reducir"/>
    <x v="2"/>
    <s v="Reducir"/>
  </r>
  <r>
    <x v="12"/>
    <s v="SUBDIRECCIÓN ADMINISTRATIVA Y FINANCIERA_x000a_"/>
    <x v="55"/>
    <s v="Asignación incorrecta de comunicaciones oficiales recibidas (documentos) en el momento de la radicación. "/>
    <s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
    <s v="Pérdida Reputacional"/>
    <n v="7"/>
    <x v="2"/>
    <s v="Reducir"/>
    <x v="1"/>
    <m/>
  </r>
  <r>
    <x v="12"/>
    <s v="SUBDIRECCIÓN ADMINISTRATIVA Y FINANCIERA_x000a_"/>
    <x v="56"/>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s v="Pérdida Reputacional"/>
    <m/>
    <x v="2"/>
    <s v="Reducir"/>
    <x v="3"/>
    <s v="Reducir"/>
  </r>
  <r>
    <x v="12"/>
    <s v="SUBDIRECCIÓN ADMINISTRATIVA Y FINANCIERA_x000a_"/>
    <x v="56"/>
    <s v="Demoras en la respuesta a solicitudes internas de documentos en atención de los requerimientos de expedientes por parte de las dependencias"/>
    <s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
    <s v="Pérdida Reputacional"/>
    <m/>
    <x v="2"/>
    <s v="Reducir"/>
    <x v="1"/>
    <m/>
  </r>
  <r>
    <x v="12"/>
    <s v="SUBDIRECCIÓN ADMINISTRATIVA Y FINANCIERA"/>
    <x v="57"/>
    <s v="Incumplimiento del Plan de Gestión Integral de Residuos Peligrosos (PGIRESPEL)"/>
    <s v="Posibilidad de afectación económica por sanciones legales por entes de control debido al desconocimiento en la normatividad ambiental aplicable"/>
    <s v="Afectación Económica o presupuestal"/>
    <n v="7"/>
    <x v="3"/>
    <s v="Aceptar"/>
    <x v="4"/>
    <s v="Aceptar"/>
  </r>
  <r>
    <x v="12"/>
    <s v="SUBDIRECCIÓN ADMINISTRATIVA Y FINANCIERA"/>
    <x v="57"/>
    <s v="Incumplimiento del Plan de Gestión Integral de Residuos Peligrosos (PGIRESPEL)"/>
    <s v="Posibilidad de afectación económica por sanciones legales por entes de control debido al desconocimiento en la normatividad ambiental aplicable"/>
    <s v="Afectación Económica o presupuestal"/>
    <m/>
    <x v="3"/>
    <s v="Aceptar"/>
    <x v="1"/>
    <m/>
  </r>
  <r>
    <x v="12"/>
    <s v="SUBDIRECCIÓN ADMINISTRATIVA Y FINANCIERA"/>
    <x v="58"/>
    <s v="Incumplimiento de requisitos y trámites legales ambientales en la adquisición de bienes y servicios"/>
    <s v="Posibilidad de afectación económica por sanciones legales por entes de control debido al desconocimiento e incumplimiento de la normatividad ambiental aplicable"/>
    <s v="Afectación Económica o presupuestal"/>
    <m/>
    <x v="2"/>
    <s v="Reducir"/>
    <x v="3"/>
    <s v="Reducir"/>
  </r>
  <r>
    <x v="12"/>
    <s v="SUBDIRECCIÓN ADMINISTRATIVA Y FINANCIERA"/>
    <x v="58"/>
    <s v="Incumplimiento de requisitos y trámites legales ambientales en la adquisición de bienes y servicios"/>
    <s v="Posibilidad de afectación económica por sanciones legales por entes de control debido al desconocimiento e incumplimiento de la normatividad ambiental aplicable"/>
    <s v="Afectación Económica o presupuestal"/>
    <n v="7"/>
    <x v="2"/>
    <s v="Reducir"/>
    <x v="1"/>
    <m/>
  </r>
  <r>
    <x v="12"/>
    <s v="SUBDIRECCIÓN ADMINISTRATIVA Y FINANCIERA"/>
    <x v="59"/>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s v="Afectación Económica o presupuestal"/>
    <m/>
    <x v="3"/>
    <s v="Aceptar"/>
    <x v="4"/>
    <s v="Aceptar"/>
  </r>
  <r>
    <x v="12"/>
    <s v="SUBDIRECCIÓN ADMINISTRATIVA Y FINANCIERA"/>
    <x v="59"/>
    <s v="Desactualización del Sistema de Gestión Ambiental con requisitos legales ambientales"/>
    <s v="Posibilidad de afectación económica por sanciones legales por entes de control debido al desconocimiento de la normatividad ambiental y la insuficiencia de recursos físicos, financieros y de talento humanos"/>
    <s v="Afectación Económica o presupuestal"/>
    <m/>
    <x v="3"/>
    <s v="Aceptar"/>
    <x v="1"/>
    <m/>
  </r>
  <r>
    <x v="12"/>
    <s v="SUBDIRECCIÓN ADMINISTRATIVA Y FINANCIERA"/>
    <x v="60"/>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s v="Afectación Económica o presupuestal"/>
    <n v="7"/>
    <x v="1"/>
    <s v="Reducir"/>
    <x v="2"/>
    <s v="Reducir"/>
  </r>
  <r>
    <x v="12"/>
    <s v="SUBDIRECCIÓN ADMINISTRATIVA Y FINANCIERA"/>
    <x v="60"/>
    <s v="Disposición de residuos ordinarios sin cumplir las prácticas establecidas en la entidad"/>
    <s v="Posibilidad de afectación económica por sanciones legales por entes de control debido a la disposición incorrecta para los residuos ordinarios de acuerdo con las prácticas establecidas en la entidad"/>
    <s v="Afectación Económica o presupuestal"/>
    <m/>
    <x v="1"/>
    <s v="Reducir"/>
    <x v="1"/>
    <m/>
  </r>
  <r>
    <x v="13"/>
    <s v="SUBDIRECCIÓN ADMINISTRATIVA Y FINANCIERA"/>
    <x v="61"/>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s v="Afectación Económica o presupuestal"/>
    <m/>
    <x v="0"/>
    <s v="Reducir"/>
    <x v="3"/>
    <s v="Reducir"/>
  </r>
  <r>
    <x v="13"/>
    <s v="SUBDIRECCIÓN ADMINISTRATIVA Y FINANCIERA"/>
    <x v="61"/>
    <s v="Registro de gastos y pagos sin cumplimiento de requisitos legales"/>
    <s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
    <s v="Afectación Económica o presupuestal"/>
    <n v="7"/>
    <x v="0"/>
    <s v="Reducir"/>
    <x v="1"/>
    <m/>
  </r>
  <r>
    <x v="13"/>
    <s v="SUBDIRECCIÓN ADMINISTRATIVA Y FINANCIERA"/>
    <x v="62"/>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0"/>
    <s v="Reducir"/>
    <x v="0"/>
    <s v="Reducir"/>
  </r>
  <r>
    <x v="13"/>
    <s v="SUBDIRECCIÓN ADMINISTRATIVA Y FINANCIERA"/>
    <x v="62"/>
    <s v="Programación del PAC que no corresponde a las necesidades reales"/>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0"/>
    <s v="Reducir"/>
    <x v="1"/>
    <m/>
  </r>
  <r>
    <x v="13"/>
    <s v="SUBDIRECCIÓN ADMINISTRATIVA Y FINANCIERA"/>
    <x v="63"/>
    <s v="Generación de obligaciones con inconsistencias en la aplicación de las deducciones tributarias "/>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n v="7"/>
    <x v="2"/>
    <s v="Reducir"/>
    <x v="2"/>
    <s v="Reducir"/>
  </r>
  <r>
    <x v="13"/>
    <s v="SUBDIRECCIÓN ADMINISTRATIVA Y FINANCIERA"/>
    <x v="63"/>
    <s v="Generación de obligaciones con inconsistencias en la aplicación de las deducciones tributarias "/>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2"/>
    <s v="Reducir"/>
    <x v="1"/>
    <m/>
  </r>
  <r>
    <x v="13"/>
    <s v="SUBDIRECCIÓN ADMINISTRATIVA Y FINANCIERA"/>
    <x v="63"/>
    <s v="Generación de obligaciones con inconsistencias en la aplicación de las deducciones tributarias "/>
    <s v="Posibilidad de afectación económica por sanción del Ministerio de Hacienda debido al  el envío inoportuno y/o inexacto de las solicitudes de pago a la Subdirección Administrativa y Financiera por parte de los supervisores de los contratos"/>
    <s v="Afectación Económica o presupuestal"/>
    <m/>
    <x v="2"/>
    <s v="Reducir"/>
    <x v="1"/>
    <m/>
  </r>
  <r>
    <x v="13"/>
    <s v="SUBDIRECCIÓN ADMINISTRATIVA Y FINANCIERA"/>
    <x v="64"/>
    <s v="Generar Estados Financieros que no sean razonables"/>
    <s v="Posibilidad de pérdida reputacional en la imagen institucional debido al reporte con insuficiencia en la información financiera de los saldos y movimientos al SIIF-Nación"/>
    <s v="Pérdida Reputacional"/>
    <n v="7"/>
    <x v="1"/>
    <s v="Reducir"/>
    <x v="2"/>
    <s v="Reducir"/>
  </r>
  <r>
    <x v="13"/>
    <s v="SUBDIRECCIÓN ADMINISTRATIVA Y FINANCIERA"/>
    <x v="64"/>
    <s v="Generar Estados Financieros que no sean razonables"/>
    <s v="Posibilidad de pérdida reputacional en la imagen institucional debido al reporte con insuficiencia en la información financiera de los saldos y movimientos al SIIF-Nación"/>
    <s v="Pérdida Reputacional"/>
    <m/>
    <x v="1"/>
    <s v="Reducir"/>
    <x v="4"/>
    <s v="Aceptar"/>
  </r>
  <r>
    <x v="13"/>
    <s v="SUBDIRECCIÓN ADMINISTRATIVA Y FINANCIERA"/>
    <x v="64"/>
    <s v="Generar Estados Financieros que no sean razonables"/>
    <s v="Posibilidad de pérdida reputacional en la imagen institucional debido al reporte con insuficiencia en la información financiera de los saldos y movimientos al SIIF-Nación"/>
    <s v="Pérdida Reputacional"/>
    <m/>
    <x v="1"/>
    <s v="Reducir"/>
    <x v="1"/>
    <m/>
  </r>
  <r>
    <x v="13"/>
    <s v="SUBDIRECCIÓN ADMINISTRATIVA Y FINANCIERA"/>
    <x v="65"/>
    <s v="Imprecisiones en la información oficial de la cartera a cargo de la ANT"/>
    <s v="Posibilidad de pérdida reputacional en la imagen institucional debido a la afectación de la razonabilidad de los estados financieros"/>
    <s v="Pérdida Reputacional"/>
    <n v="7"/>
    <x v="1"/>
    <s v="Reducir"/>
    <x v="2"/>
    <s v="Reducir"/>
  </r>
  <r>
    <x v="13"/>
    <s v="SUBDIRECCIÓN ADMINISTRATIVA Y FINANCIERA"/>
    <x v="65"/>
    <s v="Imprecisiones en la información oficial de la cartera a cargo de la ANT"/>
    <s v="Posibilidad de pérdida reputacional en la imagen institucional debido a la afectación de la razonabilidad de los estados financieros"/>
    <s v="Pérdida Reputacional"/>
    <m/>
    <x v="1"/>
    <s v="Reducir"/>
    <x v="1"/>
    <m/>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m/>
    <x v="1"/>
    <s v="Reducir"/>
    <x v="2"/>
    <s v="Reducir"/>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n v="7"/>
    <x v="1"/>
    <s v="Reducir"/>
    <x v="2"/>
    <s v="Reducir"/>
  </r>
  <r>
    <x v="13"/>
    <s v="SUBDIRECCIÓN ADMINISTRATIVA Y FINANCIERA"/>
    <x v="66"/>
    <s v="Fallas en la ejecución de la reserva presupuestal constituida"/>
    <s v="Posibilidad de afectación económica por reducción en la asignación del presupuesto de la vigencia debido un mal seguimiento y control de la reserva constituida por parte de los supervisores de los contratos"/>
    <s v="Afectación Económica o presupuestal"/>
    <m/>
    <x v="1"/>
    <s v="Reducir"/>
    <x v="1"/>
    <m/>
  </r>
  <r>
    <x v="13"/>
    <s v="SUBDIRECCIÓN ADMINISTRATIVA Y FINANCIERA"/>
    <x v="67"/>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s v="Afectación Económica o presupuestal"/>
    <m/>
    <x v="1"/>
    <s v="Reducir"/>
    <x v="2"/>
    <s v="Reducir"/>
  </r>
  <r>
    <x v="13"/>
    <s v="SUBDIRECCIÓN ADMINISTRATIVA Y FINANCIERA"/>
    <x v="67"/>
    <s v="Falla en la formulación del anteproyecto de presupuesto en el rubro de Funcionamiento"/>
    <s v="Posibilidad de afectación económica por la limitación en la ejecución para los  objetivos planteados en el rubro de funcionamiento del presupuesto debido a que no se cumple con una actividad de planeación de las actividades a desarrollar en una vigencia"/>
    <s v="Afectación Económica o presupuestal"/>
    <n v="7"/>
    <x v="1"/>
    <s v="Reducir"/>
    <x v="1"/>
    <m/>
  </r>
  <r>
    <x v="13"/>
    <s v="SUBDIRECCIÓN ADMINISTRATIVA Y FINANCIERA"/>
    <x v="68"/>
    <s v="Falla en el registro de un Compromiso Presupuestal"/>
    <s v="Posibilidad de afectación económica en sanciones disciplinarias y hallazgos en los entes de control por una mala interpretación de las solicitudes"/>
    <s v="Afectación Económica o presupuestal"/>
    <m/>
    <x v="1"/>
    <s v="Reducir"/>
    <x v="2"/>
    <s v="Reducir"/>
  </r>
  <r>
    <x v="13"/>
    <s v="SUBDIRECCIÓN ADMINISTRATIVA Y FINANCIERA"/>
    <x v="68"/>
    <s v="Falla en el registro de un Compromiso Presupuestal"/>
    <s v="Posibilidad de afectación económica en sanciones disciplinarias y hallazgos en los entes de control por una mala interpretación de las solicitudes"/>
    <s v="Afectación Económica o presupuestal"/>
    <m/>
    <x v="1"/>
    <s v="Reducir"/>
    <x v="1"/>
    <m/>
  </r>
  <r>
    <x v="14"/>
    <s v="OFICINA DE PLANEACIÓN"/>
    <x v="69"/>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s v="Pérdida Reputacional"/>
    <n v="7"/>
    <x v="1"/>
    <s v="Reducir"/>
    <x v="2"/>
    <s v="Reducir"/>
  </r>
  <r>
    <x v="14"/>
    <s v="OFICINA DE PLANEACIÓN"/>
    <x v="69"/>
    <s v="Incumplimiento y no conformidad de reportes e informes de avance de planes de acción y proyectos de inversión "/>
    <s v="Posibilidad de pérdida reputacional en la imagen institucional debido a la omisión de la tarea referente al reporte de ejecución presupuestal y físico de proyectos de inversión, del procedimiento SEYM-P-006 SEGUIMIENTO A LA EJECUCIÓN PRESUPUESTAL Y DE METAS"/>
    <s v="Pérdida Reputacional"/>
    <m/>
    <x v="1"/>
    <s v="Reducir"/>
    <x v="1"/>
    <m/>
  </r>
  <r>
    <x v="14"/>
    <s v="OFICINA DE PLANEACIÓN"/>
    <x v="70"/>
    <s v="Liberación de productos no conformes con los requisitos"/>
    <s v="Posibilidad de pérdida reputacional en la imagen institucional por el desconocimiento de cambios normativos, requisitos y/o lineamientos para el desarrollo de productos y/o salidas"/>
    <s v="Pérdida Reputacional"/>
    <m/>
    <x v="0"/>
    <s v="Reducir"/>
    <x v="0"/>
    <s v="Reducir"/>
  </r>
  <r>
    <x v="14"/>
    <s v="OFICINA DE PLANEACIÓN"/>
    <x v="70"/>
    <s v="Liberación de productos no conformes con los requisitos"/>
    <s v="Posibilidad de pérdida reputacional en la imagen institucional por el desconocimiento de cambios normativos, requisitos y/o lineamientos para el desarrollo de productos y/o salidas"/>
    <s v="Pérdida Reputacional"/>
    <n v="7"/>
    <x v="0"/>
    <s v="Reducir"/>
    <x v="1"/>
    <m/>
  </r>
  <r>
    <x v="14"/>
    <s v="OFICINA DE PLANEACIÓN"/>
    <x v="71"/>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s v="Pérdida Reputacional"/>
    <m/>
    <x v="1"/>
    <s v="Reducir"/>
    <x v="2"/>
    <s v="Reducir"/>
  </r>
  <r>
    <x v="14"/>
    <s v="OFICINA DE PLANEACIÓN"/>
    <x v="71"/>
    <s v="Incumplimiento en la ejecución de los planes y proyectos Institucionales"/>
    <s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
    <s v="Pérdida Reputacional"/>
    <m/>
    <x v="1"/>
    <s v="Reducir"/>
    <x v="1"/>
    <m/>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n v="7"/>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m/>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m/>
    <x v="1"/>
    <s v="Reducir"/>
    <x v="2"/>
    <s v="Reducir"/>
  </r>
  <r>
    <x v="14"/>
    <s v="OFICINA DE CONTROL INTERNO"/>
    <x v="72"/>
    <s v="Incumplimiento del Plan Anual de Auditoría Interna"/>
    <s v="Posibilidad de pérdida reputacional en la credibilidad y confianza de las partes interesadas y organismos de control por falta de competencias y capacitaciones al personal de la entidad con respecto al trabajo en esta"/>
    <s v="Pérdida Reputacional"/>
    <n v="7"/>
    <x v="1"/>
    <s v="Reducir"/>
    <x v="1"/>
    <m/>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m/>
    <x v="0"/>
    <s v="Reducir"/>
    <x v="3"/>
    <s v="Reducir"/>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m/>
    <x v="0"/>
    <s v="Reducir"/>
    <x v="1"/>
    <m/>
  </r>
  <r>
    <x v="14"/>
    <s v="OFICINA DE CONTROL INTERNO"/>
    <x v="73"/>
    <s v="Incumplimiento en la ejecución del cronograma de monitoreo de los planes de mejoramiento"/>
    <s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
    <s v="Pérdida Reputacional"/>
    <n v="7"/>
    <x v="0"/>
    <s v="Reducir"/>
    <x v="1"/>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n v="1"/>
  </r>
  <r>
    <x v="0"/>
    <x v="0"/>
    <n v="1"/>
  </r>
  <r>
    <x v="0"/>
    <x v="0"/>
    <n v="1"/>
  </r>
  <r>
    <x v="0"/>
    <x v="0"/>
    <n v="1"/>
  </r>
  <r>
    <x v="0"/>
    <x v="0"/>
    <n v="1"/>
  </r>
  <r>
    <x v="0"/>
    <x v="1"/>
    <n v="1"/>
  </r>
  <r>
    <x v="0"/>
    <x v="2"/>
    <n v="1"/>
  </r>
  <r>
    <x v="0"/>
    <x v="2"/>
    <n v="1"/>
  </r>
  <r>
    <x v="0"/>
    <x v="3"/>
    <n v="1"/>
  </r>
  <r>
    <x v="0"/>
    <x v="4"/>
    <n v="1"/>
  </r>
  <r>
    <x v="0"/>
    <x v="4"/>
    <n v="1"/>
  </r>
  <r>
    <x v="0"/>
    <x v="5"/>
    <n v="1"/>
  </r>
  <r>
    <x v="0"/>
    <x v="5"/>
    <n v="1"/>
  </r>
  <r>
    <x v="1"/>
    <x v="0"/>
    <n v="1"/>
  </r>
  <r>
    <x v="1"/>
    <x v="0"/>
    <n v="1"/>
  </r>
  <r>
    <x v="2"/>
    <x v="6"/>
    <n v="1"/>
  </r>
  <r>
    <x v="2"/>
    <x v="6"/>
    <n v="1"/>
  </r>
  <r>
    <x v="2"/>
    <x v="6"/>
    <n v="1"/>
  </r>
  <r>
    <x v="2"/>
    <x v="6"/>
    <n v="1"/>
  </r>
  <r>
    <x v="2"/>
    <x v="6"/>
    <n v="1"/>
  </r>
  <r>
    <x v="2"/>
    <x v="6"/>
    <n v="1"/>
  </r>
  <r>
    <x v="2"/>
    <x v="6"/>
    <n v="1"/>
  </r>
  <r>
    <x v="2"/>
    <x v="6"/>
    <n v="1"/>
  </r>
  <r>
    <x v="2"/>
    <x v="6"/>
    <n v="1"/>
  </r>
  <r>
    <x v="2"/>
    <x v="0"/>
    <n v="1"/>
  </r>
  <r>
    <x v="2"/>
    <x v="7"/>
    <n v="1"/>
  </r>
  <r>
    <x v="2"/>
    <x v="7"/>
    <n v="1"/>
  </r>
  <r>
    <x v="2"/>
    <x v="8"/>
    <n v="1"/>
  </r>
  <r>
    <x v="2"/>
    <x v="8"/>
    <n v="1"/>
  </r>
  <r>
    <x v="2"/>
    <x v="8"/>
    <n v="1"/>
  </r>
  <r>
    <x v="2"/>
    <x v="1"/>
    <n v="1"/>
  </r>
  <r>
    <x v="2"/>
    <x v="1"/>
    <n v="1"/>
  </r>
  <r>
    <x v="2"/>
    <x v="1"/>
    <n v="1"/>
  </r>
  <r>
    <x v="2"/>
    <x v="9"/>
    <n v="1"/>
  </r>
  <r>
    <x v="2"/>
    <x v="9"/>
    <n v="1"/>
  </r>
  <r>
    <x v="2"/>
    <x v="2"/>
    <n v="1"/>
  </r>
  <r>
    <x v="2"/>
    <x v="2"/>
    <n v="1"/>
  </r>
  <r>
    <x v="2"/>
    <x v="2"/>
    <n v="1"/>
  </r>
  <r>
    <x v="2"/>
    <x v="10"/>
    <n v="1"/>
  </r>
  <r>
    <x v="2"/>
    <x v="10"/>
    <n v="1"/>
  </r>
  <r>
    <x v="2"/>
    <x v="11"/>
    <n v="1"/>
  </r>
  <r>
    <x v="2"/>
    <x v="3"/>
    <n v="1"/>
  </r>
  <r>
    <x v="2"/>
    <x v="3"/>
    <n v="1"/>
  </r>
  <r>
    <x v="2"/>
    <x v="4"/>
    <n v="1"/>
  </r>
  <r>
    <x v="2"/>
    <x v="4"/>
    <n v="1"/>
  </r>
  <r>
    <x v="2"/>
    <x v="12"/>
    <n v="1"/>
  </r>
  <r>
    <x v="2"/>
    <x v="12"/>
    <n v="1"/>
  </r>
  <r>
    <x v="2"/>
    <x v="12"/>
    <n v="1"/>
  </r>
  <r>
    <x v="2"/>
    <x v="12"/>
    <n v="1"/>
  </r>
  <r>
    <x v="2"/>
    <x v="13"/>
    <n v="1"/>
  </r>
  <r>
    <x v="2"/>
    <x v="13"/>
    <n v="1"/>
  </r>
  <r>
    <x v="2"/>
    <x v="5"/>
    <n v="1"/>
  </r>
  <r>
    <x v="3"/>
    <x v="6"/>
    <n v="1"/>
  </r>
  <r>
    <x v="3"/>
    <x v="0"/>
    <n v="1"/>
  </r>
  <r>
    <x v="3"/>
    <x v="0"/>
    <n v="1"/>
  </r>
  <r>
    <x v="3"/>
    <x v="14"/>
    <n v="1"/>
  </r>
  <r>
    <x v="3"/>
    <x v="14"/>
    <n v="1"/>
  </r>
  <r>
    <x v="3"/>
    <x v="9"/>
    <n v="1"/>
  </r>
  <r>
    <x v="3"/>
    <x v="9"/>
    <n v="1"/>
  </r>
  <r>
    <x v="3"/>
    <x v="9"/>
    <n v="1"/>
  </r>
  <r>
    <x v="3"/>
    <x v="11"/>
    <n v="1"/>
  </r>
  <r>
    <x v="3"/>
    <x v="11"/>
    <n v="1"/>
  </r>
  <r>
    <x v="3"/>
    <x v="11"/>
    <n v="1"/>
  </r>
  <r>
    <x v="3"/>
    <x v="11"/>
    <n v="1"/>
  </r>
  <r>
    <x v="3"/>
    <x v="3"/>
    <n v="1"/>
  </r>
  <r>
    <x v="3"/>
    <x v="3"/>
    <n v="1"/>
  </r>
  <r>
    <x v="3"/>
    <x v="3"/>
    <n v="1"/>
  </r>
  <r>
    <x v="3"/>
    <x v="3"/>
    <n v="1"/>
  </r>
  <r>
    <x v="3"/>
    <x v="3"/>
    <n v="1"/>
  </r>
  <r>
    <x v="3"/>
    <x v="4"/>
    <n v="1"/>
  </r>
  <r>
    <x v="3"/>
    <x v="13"/>
    <n v="1"/>
  </r>
  <r>
    <x v="3"/>
    <x v="13"/>
    <n v="1"/>
  </r>
  <r>
    <x v="3"/>
    <x v="13"/>
    <n v="1"/>
  </r>
  <r>
    <x v="3"/>
    <x v="5"/>
    <n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
  <r>
    <x v="0"/>
    <x v="0"/>
    <n v="1"/>
  </r>
  <r>
    <x v="1"/>
    <x v="1"/>
    <n v="1"/>
  </r>
  <r>
    <x v="2"/>
    <x v="1"/>
    <n v="1"/>
  </r>
  <r>
    <x v="2"/>
    <x v="1"/>
    <n v="1"/>
  </r>
  <r>
    <x v="1"/>
    <x v="1"/>
    <n v="1"/>
  </r>
  <r>
    <x v="2"/>
    <x v="1"/>
    <n v="1"/>
  </r>
  <r>
    <x v="0"/>
    <x v="2"/>
    <n v="1"/>
  </r>
  <r>
    <x v="2"/>
    <x v="2"/>
    <n v="1"/>
  </r>
  <r>
    <x v="0"/>
    <x v="3"/>
    <n v="1"/>
  </r>
  <r>
    <x v="0"/>
    <x v="3"/>
    <n v="1"/>
  </r>
  <r>
    <x v="0"/>
    <x v="3"/>
    <n v="1"/>
  </r>
  <r>
    <x v="0"/>
    <x v="0"/>
    <n v="1"/>
  </r>
  <r>
    <x v="2"/>
    <x v="3"/>
    <n v="1"/>
  </r>
  <r>
    <x v="2"/>
    <x v="4"/>
    <n v="1"/>
  </r>
  <r>
    <x v="2"/>
    <x v="4"/>
    <n v="1"/>
  </r>
  <r>
    <x v="0"/>
    <x v="4"/>
    <n v="1"/>
  </r>
  <r>
    <x v="1"/>
    <x v="4"/>
    <n v="1"/>
  </r>
  <r>
    <x v="2"/>
    <x v="5"/>
    <n v="1"/>
  </r>
  <r>
    <x v="0"/>
    <x v="5"/>
    <n v="1"/>
  </r>
  <r>
    <x v="1"/>
    <x v="5"/>
    <n v="1"/>
  </r>
  <r>
    <x v="0"/>
    <x v="5"/>
    <n v="1"/>
  </r>
  <r>
    <x v="0"/>
    <x v="5"/>
    <n v="1"/>
  </r>
  <r>
    <x v="1"/>
    <x v="0"/>
    <n v="1"/>
  </r>
  <r>
    <x v="2"/>
    <x v="5"/>
    <n v="1"/>
  </r>
  <r>
    <x v="0"/>
    <x v="5"/>
    <n v="1"/>
  </r>
  <r>
    <x v="2"/>
    <x v="5"/>
    <n v="1"/>
  </r>
  <r>
    <x v="2"/>
    <x v="5"/>
    <n v="1"/>
  </r>
  <r>
    <x v="0"/>
    <x v="5"/>
    <n v="1"/>
  </r>
  <r>
    <x v="0"/>
    <x v="6"/>
    <n v="1"/>
  </r>
  <r>
    <x v="2"/>
    <x v="6"/>
    <n v="1"/>
  </r>
  <r>
    <x v="1"/>
    <x v="7"/>
    <n v="1"/>
  </r>
  <r>
    <x v="1"/>
    <x v="7"/>
    <n v="1"/>
  </r>
  <r>
    <x v="0"/>
    <x v="7"/>
    <n v="1"/>
  </r>
  <r>
    <x v="1"/>
    <x v="0"/>
    <n v="1"/>
  </r>
  <r>
    <x v="0"/>
    <x v="7"/>
    <n v="1"/>
  </r>
  <r>
    <x v="0"/>
    <x v="7"/>
    <n v="1"/>
  </r>
  <r>
    <x v="1"/>
    <x v="8"/>
    <n v="1"/>
  </r>
  <r>
    <x v="0"/>
    <x v="8"/>
    <n v="1"/>
  </r>
  <r>
    <x v="1"/>
    <x v="8"/>
    <n v="1"/>
  </r>
  <r>
    <x v="1"/>
    <x v="8"/>
    <n v="1"/>
  </r>
  <r>
    <x v="1"/>
    <x v="8"/>
    <n v="1"/>
  </r>
  <r>
    <x v="0"/>
    <x v="9"/>
    <n v="1"/>
  </r>
  <r>
    <x v="0"/>
    <x v="9"/>
    <n v="1"/>
  </r>
  <r>
    <x v="0"/>
    <x v="9"/>
    <n v="1"/>
  </r>
  <r>
    <x v="1"/>
    <x v="0"/>
    <n v="1"/>
  </r>
  <r>
    <x v="1"/>
    <x v="10"/>
    <n v="1"/>
  </r>
  <r>
    <x v="1"/>
    <x v="10"/>
    <n v="1"/>
  </r>
  <r>
    <x v="2"/>
    <x v="11"/>
    <n v="1"/>
  </r>
  <r>
    <x v="1"/>
    <x v="11"/>
    <n v="1"/>
  </r>
  <r>
    <x v="1"/>
    <x v="11"/>
    <n v="1"/>
  </r>
  <r>
    <x v="1"/>
    <x v="11"/>
    <n v="1"/>
  </r>
  <r>
    <x v="1"/>
    <x v="11"/>
    <n v="1"/>
  </r>
  <r>
    <x v="2"/>
    <x v="11"/>
    <n v="1"/>
  </r>
  <r>
    <x v="3"/>
    <x v="11"/>
    <n v="1"/>
  </r>
  <r>
    <x v="2"/>
    <x v="11"/>
    <n v="1"/>
  </r>
  <r>
    <x v="0"/>
    <x v="12"/>
    <n v="1"/>
  </r>
  <r>
    <x v="3"/>
    <x v="11"/>
    <n v="1"/>
  </r>
  <r>
    <x v="1"/>
    <x v="11"/>
    <n v="1"/>
  </r>
  <r>
    <x v="2"/>
    <x v="13"/>
    <n v="1"/>
  </r>
  <r>
    <x v="0"/>
    <x v="13"/>
    <n v="1"/>
  </r>
  <r>
    <x v="1"/>
    <x v="13"/>
    <n v="1"/>
  </r>
  <r>
    <x v="3"/>
    <x v="13"/>
    <n v="1"/>
  </r>
  <r>
    <x v="1"/>
    <x v="13"/>
    <n v="1"/>
  </r>
  <r>
    <x v="1"/>
    <x v="13"/>
    <n v="1"/>
  </r>
  <r>
    <x v="1"/>
    <x v="13"/>
    <n v="1"/>
  </r>
  <r>
    <x v="1"/>
    <x v="13"/>
    <n v="1"/>
  </r>
  <r>
    <x v="1"/>
    <x v="12"/>
    <n v="1"/>
  </r>
  <r>
    <x v="1"/>
    <x v="14"/>
    <n v="1"/>
  </r>
  <r>
    <x v="0"/>
    <x v="14"/>
    <n v="1"/>
  </r>
  <r>
    <x v="1"/>
    <x v="14"/>
    <n v="1"/>
  </r>
  <r>
    <x v="1"/>
    <x v="14"/>
    <n v="1"/>
  </r>
  <r>
    <x v="2"/>
    <x v="14"/>
    <n v="1"/>
  </r>
  <r>
    <x v="2"/>
    <x v="12"/>
    <n v="1"/>
  </r>
  <r>
    <x v="0"/>
    <x v="1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D781C2-6480-493B-AAFB-8935F703DE17}" name="TablaDinámica2"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2">
  <location ref="D49:E58" firstHeaderRow="1" firstDataRow="1" firstDataCol="1"/>
  <pivotFields count="13">
    <pivotField showAll="0">
      <items count="20">
        <item x="6"/>
        <item x="12"/>
        <item m="1" x="17"/>
        <item x="11"/>
        <item x="10"/>
        <item x="1"/>
        <item x="0"/>
        <item x="8"/>
        <item x="3"/>
        <item m="1" x="18"/>
        <item x="13"/>
        <item m="1" x="16"/>
        <item x="4"/>
        <item x="14"/>
        <item x="5"/>
        <item h="1" x="15"/>
        <item x="2"/>
        <item x="7"/>
        <item h="1" x="9"/>
        <item t="default"/>
      </items>
    </pivotField>
    <pivotField showAll="0"/>
    <pivotField showAll="0"/>
    <pivotField showAll="0"/>
    <pivotField dataField="1" showAll="0"/>
    <pivotField showAll="0"/>
    <pivotField showAll="0"/>
    <pivotField showAll="0"/>
    <pivotField showAll="0"/>
    <pivotField showAll="0"/>
    <pivotField showAll="0"/>
    <pivotField showAll="0"/>
    <pivotField axis="axisRow" showAll="0">
      <items count="10">
        <item x="4"/>
        <item x="2"/>
        <item x="0"/>
        <item x="7"/>
        <item x="1"/>
        <item x="3"/>
        <item x="5"/>
        <item x="6"/>
        <item h="1" x="8"/>
        <item t="default"/>
      </items>
    </pivotField>
  </pivotFields>
  <rowFields count="1">
    <field x="12"/>
  </rowFields>
  <rowItems count="9">
    <i>
      <x/>
    </i>
    <i>
      <x v="1"/>
    </i>
    <i>
      <x v="2"/>
    </i>
    <i>
      <x v="3"/>
    </i>
    <i>
      <x v="4"/>
    </i>
    <i>
      <x v="5"/>
    </i>
    <i>
      <x v="6"/>
    </i>
    <i>
      <x v="7"/>
    </i>
    <i t="grand">
      <x/>
    </i>
  </rowItems>
  <colItems count="1">
    <i/>
  </colItems>
  <dataFields count="1">
    <dataField name="Cuenta de NÚMERO DE RIESGO" fld="4" subtotal="count" baseField="0" baseItem="0"/>
  </dataFields>
  <formats count="12">
    <format dxfId="147">
      <pivotArea type="all" dataOnly="0" outline="0" fieldPosition="0"/>
    </format>
    <format dxfId="146">
      <pivotArea outline="0" collapsedLevelsAreSubtotals="1" fieldPosition="0"/>
    </format>
    <format dxfId="145">
      <pivotArea field="12" type="button" dataOnly="0" labelOnly="1" outline="0" axis="axisRow" fieldPosition="0"/>
    </format>
    <format dxfId="144">
      <pivotArea dataOnly="0" labelOnly="1" fieldPosition="0">
        <references count="1">
          <reference field="12" count="0"/>
        </references>
      </pivotArea>
    </format>
    <format dxfId="143">
      <pivotArea dataOnly="0" labelOnly="1" grandRow="1" outline="0" fieldPosition="0"/>
    </format>
    <format dxfId="142">
      <pivotArea dataOnly="0" labelOnly="1" outline="0" axis="axisValues" fieldPosition="0"/>
    </format>
    <format dxfId="141">
      <pivotArea type="all" dataOnly="0" outline="0" fieldPosition="0"/>
    </format>
    <format dxfId="140">
      <pivotArea outline="0" collapsedLevelsAreSubtotals="1" fieldPosition="0"/>
    </format>
    <format dxfId="139">
      <pivotArea field="12" type="button" dataOnly="0" labelOnly="1" outline="0" axis="axisRow" fieldPosition="0"/>
    </format>
    <format dxfId="138">
      <pivotArea dataOnly="0" labelOnly="1" fieldPosition="0">
        <references count="1">
          <reference field="12" count="0"/>
        </references>
      </pivotArea>
    </format>
    <format dxfId="137">
      <pivotArea dataOnly="0" labelOnly="1" grandRow="1" outline="0" fieldPosition="0"/>
    </format>
    <format dxfId="136">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2F66B-60CD-4B7E-8B9B-3034E4557D0D}" name="TablaDinámica1" cacheId="3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6">
  <location ref="A49:B65" firstHeaderRow="1" firstDataRow="1" firstDataCol="1"/>
  <pivotFields count="13">
    <pivotField axis="axisRow" showAll="0">
      <items count="20">
        <item x="6"/>
        <item x="12"/>
        <item m="1" x="17"/>
        <item x="11"/>
        <item x="10"/>
        <item x="1"/>
        <item x="0"/>
        <item x="8"/>
        <item x="3"/>
        <item m="1" x="18"/>
        <item x="13"/>
        <item m="1" x="16"/>
        <item x="4"/>
        <item x="14"/>
        <item x="5"/>
        <item h="1" x="15"/>
        <item x="2"/>
        <item x="7"/>
        <item x="9"/>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0"/>
  </rowFields>
  <rowItems count="16">
    <i>
      <x/>
    </i>
    <i>
      <x v="1"/>
    </i>
    <i>
      <x v="3"/>
    </i>
    <i>
      <x v="4"/>
    </i>
    <i>
      <x v="5"/>
    </i>
    <i>
      <x v="6"/>
    </i>
    <i>
      <x v="7"/>
    </i>
    <i>
      <x v="8"/>
    </i>
    <i>
      <x v="10"/>
    </i>
    <i>
      <x v="12"/>
    </i>
    <i>
      <x v="13"/>
    </i>
    <i>
      <x v="14"/>
    </i>
    <i>
      <x v="16"/>
    </i>
    <i>
      <x v="17"/>
    </i>
    <i>
      <x v="18"/>
    </i>
    <i t="grand">
      <x/>
    </i>
  </rowItems>
  <colItems count="1">
    <i/>
  </colItems>
  <dataFields count="1">
    <dataField name="Cuenta de NÚMERO DE RIESGO" fld="4" subtotal="count" baseField="0" baseItem="0"/>
  </dataFields>
  <formats count="12">
    <format dxfId="159">
      <pivotArea type="all" dataOnly="0" outline="0" fieldPosition="0"/>
    </format>
    <format dxfId="158">
      <pivotArea outline="0" collapsedLevelsAreSubtotals="1" fieldPosition="0"/>
    </format>
    <format dxfId="157">
      <pivotArea field="0" type="button" dataOnly="0" labelOnly="1" outline="0" axis="axisRow" fieldPosition="0"/>
    </format>
    <format dxfId="156">
      <pivotArea dataOnly="0" labelOnly="1" fieldPosition="0">
        <references count="1">
          <reference field="0" count="0"/>
        </references>
      </pivotArea>
    </format>
    <format dxfId="155">
      <pivotArea dataOnly="0" labelOnly="1" grandRow="1" outline="0" fieldPosition="0"/>
    </format>
    <format dxfId="154">
      <pivotArea dataOnly="0" labelOnly="1" outline="0" axis="axisValues" fieldPosition="0"/>
    </format>
    <format dxfId="153">
      <pivotArea type="all" dataOnly="0" outline="0" fieldPosition="0"/>
    </format>
    <format dxfId="152">
      <pivotArea outline="0" collapsedLevelsAreSubtotals="1" fieldPosition="0"/>
    </format>
    <format dxfId="151">
      <pivotArea field="0" type="button" dataOnly="0" labelOnly="1" outline="0" axis="axisRow" fieldPosition="0"/>
    </format>
    <format dxfId="150">
      <pivotArea dataOnly="0" labelOnly="1" fieldPosition="0">
        <references count="1">
          <reference field="0" count="0"/>
        </references>
      </pivotArea>
    </format>
    <format dxfId="149">
      <pivotArea dataOnly="0" labelOnly="1" grandRow="1" outline="0" fieldPosition="0"/>
    </format>
    <format dxfId="148">
      <pivotArea dataOnly="0" labelOnly="1" outline="0" axis="axisValues" fieldPosition="0"/>
    </format>
  </formats>
  <chartFormats count="1">
    <chartFormat chart="5"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353070D-85A4-427A-93BE-D8CD6037A4B2}" name="TablaDinámica2" cacheId="40"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6">
  <location ref="B4:C8" firstHeaderRow="1" firstDataRow="1" firstDataCol="1"/>
  <pivotFields count="56">
    <pivotField dataField="1" compact="0" outline="0" showAll="0"/>
    <pivotField compact="0" outline="0" showAll="0"/>
    <pivotField compact="0" outline="0" showAll="0"/>
    <pivotField compact="0" outline="0" showAll="0"/>
    <pivotField compact="0" outline="0" showAll="0"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sortType="ascending" defaultSubtota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5">
        <item x="1"/>
        <item x="2"/>
        <item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s>
  <rowFields count="1">
    <field x="22"/>
  </rowFields>
  <rowItems count="4">
    <i>
      <x/>
    </i>
    <i>
      <x v="1"/>
    </i>
    <i>
      <x v="2"/>
    </i>
    <i t="grand">
      <x/>
    </i>
  </rowItems>
  <colItems count="1">
    <i/>
  </colItems>
  <dataFields count="1">
    <dataField name="Cuenta de PROCESO" fld="0" subtotal="count" baseField="0" baseItem="0"/>
  </dataFields>
  <chartFormats count="4">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22" count="1" selected="0">
            <x v="0"/>
          </reference>
        </references>
      </pivotArea>
    </chartFormat>
    <chartFormat chart="0" format="2">
      <pivotArea type="data" outline="0" fieldPosition="0">
        <references count="2">
          <reference field="4294967294" count="1" selected="0">
            <x v="0"/>
          </reference>
          <reference field="22" count="1" selected="0">
            <x v="1"/>
          </reference>
        </references>
      </pivotArea>
    </chartFormat>
    <chartFormat chart="0" format="3">
      <pivotArea type="data" outline="0" fieldPosition="0">
        <references count="2">
          <reference field="4294967294" count="1" selected="0">
            <x v="0"/>
          </reference>
          <reference field="22"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5DD4C75-306F-472A-ADEC-91FD05F636D6}" name="TablaDinámica1" cacheId="40"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location ref="A3:A19" firstHeaderRow="1" firstDataRow="1" firstDataCol="1"/>
  <pivotFields count="56">
    <pivotField axis="axisRow" compact="0" outline="0" showAll="0" sortType="ascending" defaultSubtotal="0">
      <items count="16">
        <item x="6"/>
        <item m="1" x="15"/>
        <item x="12"/>
        <item x="7"/>
        <item x="11"/>
        <item x="10"/>
        <item x="1"/>
        <item x="0"/>
        <item x="8"/>
        <item x="3"/>
        <item x="9"/>
        <item x="13"/>
        <item x="2"/>
        <item x="4"/>
        <item x="14"/>
        <item x="5"/>
      </items>
    </pivotField>
    <pivotField compact="0" outline="0" showAll="0" defaultSubtotal="0">
      <items count="19">
        <item x="14"/>
        <item x="9"/>
        <item x="6"/>
        <item x="12"/>
        <item x="11"/>
        <item x="15"/>
        <item x="17"/>
        <item m="1" x="18"/>
        <item x="4"/>
        <item x="13"/>
        <item x="3"/>
        <item x="8"/>
        <item x="5"/>
        <item x="7"/>
        <item x="1"/>
        <item x="0"/>
        <item x="16"/>
        <item x="2"/>
        <item x="10"/>
      </items>
    </pivotField>
    <pivotField compact="0" outline="0" showAll="0"/>
    <pivotField compact="0" outline="0" showAll="0"/>
    <pivotField compact="0" outline="0" showAll="0" sortType="ascending"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items count="78">
        <item x="30"/>
        <item x="9"/>
        <item x="0"/>
        <item x="55"/>
        <item x="44"/>
        <item x="50"/>
        <item x="5"/>
        <item x="12"/>
        <item x="27"/>
        <item x="34"/>
        <item x="32"/>
        <item x="31"/>
        <item x="56"/>
        <item x="59"/>
        <item x="60"/>
        <item x="48"/>
        <item x="46"/>
        <item x="37"/>
        <item x="36"/>
        <item x="16"/>
        <item x="68"/>
        <item x="67"/>
        <item x="66"/>
        <item x="26"/>
        <item x="10"/>
        <item x="63"/>
        <item x="64"/>
        <item x="65"/>
        <item x="6"/>
        <item x="42"/>
        <item m="1" x="74"/>
        <item x="58"/>
        <item x="22"/>
        <item x="72"/>
        <item x="57"/>
        <item x="52"/>
        <item x="71"/>
        <item x="73"/>
        <item x="38"/>
        <item x="17"/>
        <item x="13"/>
        <item x="11"/>
        <item x="24"/>
        <item x="69"/>
        <item x="19"/>
        <item x="39"/>
        <item x="7"/>
        <item x="1"/>
        <item x="25"/>
        <item x="35"/>
        <item m="1" x="75"/>
        <item x="70"/>
        <item x="49"/>
        <item x="29"/>
        <item x="8"/>
        <item x="45"/>
        <item x="54"/>
        <item x="51"/>
        <item x="2"/>
        <item x="4"/>
        <item x="41"/>
        <item x="43"/>
        <item x="62"/>
        <item x="14"/>
        <item x="40"/>
        <item x="23"/>
        <item x="33"/>
        <item x="61"/>
        <item x="3"/>
        <item x="15"/>
        <item x="18"/>
        <item m="1" x="76"/>
        <item x="21"/>
        <item x="20"/>
        <item x="47"/>
        <item x="28"/>
        <item x="53"/>
        <item t="default"/>
      </items>
    </pivotField>
    <pivotField compact="0" outline="0" showAll="0"/>
    <pivotField compact="0" outline="0" showAll="0"/>
    <pivotField compact="0" numFmtId="14" outline="0" showAll="0"/>
    <pivotField compact="0" outline="0" showAll="0" defaultSubtotal="0">
      <items count="8">
        <item x="4"/>
        <item x="2"/>
        <item x="0"/>
        <item x="7"/>
        <item x="1"/>
        <item x="3"/>
        <item x="5"/>
        <item x="6"/>
      </items>
    </pivotField>
    <pivotField compact="0" outline="0" showAll="0" defaultSubtotal="0">
      <items count="4">
        <item x="2"/>
        <item x="0"/>
        <item x="3"/>
        <item x="1"/>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s>
  <rowFields count="1">
    <field x="0"/>
  </rowFields>
  <rowItems count="16">
    <i>
      <x/>
    </i>
    <i>
      <x v="2"/>
    </i>
    <i>
      <x v="3"/>
    </i>
    <i>
      <x v="4"/>
    </i>
    <i>
      <x v="5"/>
    </i>
    <i>
      <x v="6"/>
    </i>
    <i>
      <x v="7"/>
    </i>
    <i>
      <x v="8"/>
    </i>
    <i>
      <x v="9"/>
    </i>
    <i>
      <x v="10"/>
    </i>
    <i>
      <x v="11"/>
    </i>
    <i>
      <x v="12"/>
    </i>
    <i>
      <x v="13"/>
    </i>
    <i>
      <x v="14"/>
    </i>
    <i>
      <x v="15"/>
    </i>
    <i t="grand">
      <x/>
    </i>
  </rowItems>
  <colItems count="1">
    <i/>
  </colItems>
  <formats count="6">
    <format dxfId="135">
      <pivotArea field="1" type="button" dataOnly="0" labelOnly="1" outline="0"/>
    </format>
    <format dxfId="134">
      <pivotArea dataOnly="0" labelOnly="1" grandRow="1" outline="0" fieldPosition="0"/>
    </format>
    <format dxfId="133">
      <pivotArea type="all" dataOnly="0" outline="0" fieldPosition="0"/>
    </format>
    <format dxfId="132">
      <pivotArea field="1" type="button" dataOnly="0" labelOnly="1" outline="0"/>
    </format>
    <format dxfId="131">
      <pivotArea field="4" type="button" dataOnly="0" labelOnly="1" outline="0"/>
    </format>
    <format dxfId="13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402F398-F329-469D-8530-B43A5716C4C1}" name="TablaDinámica25" cacheId="39"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14">
  <location ref="H9:J24" firstHeaderRow="1" firstDataRow="1" firstDataCol="2" rowPageCount="2" colPageCount="1"/>
  <pivotFields count="6">
    <pivotField axis="axisPage" compact="0" outline="0" showAll="0" defaultSubtotal="0">
      <items count="6">
        <item x="1"/>
        <item m="1" x="5"/>
        <item x="0"/>
        <item m="1" x="4"/>
        <item x="2"/>
        <item x="3"/>
      </items>
    </pivotField>
    <pivotField axis="axisPage" dataField="1" compact="0" outline="0" showAll="0">
      <items count="16">
        <item x="0"/>
        <item x="1"/>
        <item x="2"/>
        <item x="3"/>
        <item x="4"/>
        <item x="5"/>
        <item x="6"/>
        <item x="7"/>
        <item x="8"/>
        <item x="9"/>
        <item x="10"/>
        <item x="11"/>
        <item x="12"/>
        <item x="13"/>
        <item x="14"/>
        <item t="default"/>
      </items>
    </pivotField>
    <pivotField axis="axisRow" compact="0" outline="0" showAll="0" defaultSubtotal="0">
      <items count="8">
        <item x="2"/>
        <item x="3"/>
        <item x="0"/>
        <item x="7"/>
        <item x="4"/>
        <item x="1"/>
        <item x="5"/>
        <item x="6"/>
      </items>
    </pivotField>
    <pivotField axis="axisRow" compact="0" outline="0" showAll="0" defaultSubtotal="0">
      <items count="4">
        <item x="3"/>
        <item x="0"/>
        <item x="2"/>
        <item x="1"/>
      </items>
    </pivotField>
    <pivotField compact="0" outline="0" showAll="0"/>
    <pivotField compact="0" outline="0" showAll="0"/>
  </pivotFields>
  <rowFields count="2">
    <field x="2"/>
    <field x="3"/>
  </rowFields>
  <rowItems count="15">
    <i>
      <x/>
      <x v="1"/>
    </i>
    <i r="1">
      <x v="2"/>
    </i>
    <i r="1">
      <x v="3"/>
    </i>
    <i>
      <x v="1"/>
      <x v="3"/>
    </i>
    <i>
      <x v="2"/>
      <x v="1"/>
    </i>
    <i r="1">
      <x v="3"/>
    </i>
    <i>
      <x v="3"/>
      <x v="1"/>
    </i>
    <i>
      <x v="4"/>
      <x v="1"/>
    </i>
    <i>
      <x v="5"/>
      <x/>
    </i>
    <i r="1">
      <x v="1"/>
    </i>
    <i r="1">
      <x v="3"/>
    </i>
    <i>
      <x v="6"/>
      <x v="1"/>
    </i>
    <i r="1">
      <x v="3"/>
    </i>
    <i>
      <x v="7"/>
      <x v="1"/>
    </i>
    <i t="grand">
      <x/>
    </i>
  </rowItems>
  <colItems count="1">
    <i/>
  </colItems>
  <pageFields count="2">
    <pageField fld="0" hier="-1"/>
    <pageField fld="1" hier="-1"/>
  </pageFields>
  <dataFields count="1">
    <dataField name="Cuenta de PROCESO" fld="1" subtotal="count" baseField="0" baseItem="0"/>
  </dataFields>
  <formats count="100">
    <format dxfId="113">
      <pivotArea dataOnly="0" outline="0" fieldPosition="0">
        <references count="1">
          <reference field="3" count="0" defaultSubtotal="1"/>
        </references>
      </pivotArea>
    </format>
    <format dxfId="112">
      <pivotArea type="all" dataOnly="0" outline="0" fieldPosition="0"/>
    </format>
    <format dxfId="111">
      <pivotArea outline="0" collapsedLevelsAreSubtotals="1" fieldPosition="0"/>
    </format>
    <format dxfId="110">
      <pivotArea field="3" type="button" dataOnly="0" labelOnly="1" outline="0" axis="axisRow" fieldPosition="1"/>
    </format>
    <format dxfId="109">
      <pivotArea field="2" type="button" dataOnly="0" labelOnly="1" outline="0" axis="axisRow" fieldPosition="0"/>
    </format>
    <format dxfId="108">
      <pivotArea field="0" type="button" dataOnly="0" labelOnly="1" outline="0" axis="axisPage" fieldPosition="0"/>
    </format>
    <format dxfId="107">
      <pivotArea field="1" type="button" dataOnly="0" labelOnly="1" outline="0" axis="axisPage" fieldPosition="1"/>
    </format>
    <format dxfId="106">
      <pivotArea dataOnly="0" labelOnly="1" outline="0" fieldPosition="0">
        <references count="1">
          <reference field="3" count="0"/>
        </references>
      </pivotArea>
    </format>
    <format dxfId="105">
      <pivotArea dataOnly="0" labelOnly="1" outline="0" fieldPosition="0">
        <references count="1">
          <reference field="3" count="0" defaultSubtotal="1"/>
        </references>
      </pivotArea>
    </format>
    <format dxfId="104">
      <pivotArea dataOnly="0" labelOnly="1" grandRow="1" outline="0" fieldPosition="0"/>
    </format>
    <format dxfId="103">
      <pivotArea dataOnly="0" labelOnly="1" outline="0" fieldPosition="0">
        <references count="2">
          <reference field="2" count="1">
            <x v="5"/>
          </reference>
          <reference field="3" count="1" selected="0">
            <x v="0"/>
          </reference>
        </references>
      </pivotArea>
    </format>
    <format dxfId="102">
      <pivotArea dataOnly="0" labelOnly="1" outline="0" fieldPosition="0">
        <references count="2">
          <reference field="2" count="7">
            <x v="0"/>
            <x v="2"/>
            <x v="3"/>
            <x v="4"/>
            <x v="5"/>
            <x v="6"/>
            <x v="7"/>
          </reference>
          <reference field="3" count="1" selected="0">
            <x v="1"/>
          </reference>
        </references>
      </pivotArea>
    </format>
    <format dxfId="101">
      <pivotArea dataOnly="0" labelOnly="1" outline="0" fieldPosition="0">
        <references count="2">
          <reference field="2" count="1">
            <x v="0"/>
          </reference>
          <reference field="3" count="1" selected="0">
            <x v="2"/>
          </reference>
        </references>
      </pivotArea>
    </format>
    <format dxfId="100">
      <pivotArea dataOnly="0" labelOnly="1" outline="0" fieldPosition="0">
        <references count="2">
          <reference field="2" count="5">
            <x v="0"/>
            <x v="1"/>
            <x v="2"/>
            <x v="5"/>
            <x v="6"/>
          </reference>
          <reference field="3" count="1" selected="0">
            <x v="3"/>
          </reference>
        </references>
      </pivotArea>
    </format>
    <format dxfId="99">
      <pivotArea dataOnly="0" labelOnly="1" outline="0" fieldPosition="0">
        <references count="3">
          <reference field="0" count="1">
            <x v="2"/>
          </reference>
          <reference field="2" count="1" selected="0">
            <x v="5"/>
          </reference>
          <reference field="3" count="1" selected="0">
            <x v="0"/>
          </reference>
        </references>
      </pivotArea>
    </format>
    <format dxfId="98">
      <pivotArea dataOnly="0" labelOnly="1" outline="0" fieldPosition="0">
        <references count="3">
          <reference field="0" count="2">
            <x v="0"/>
            <x v="2"/>
          </reference>
          <reference field="2" count="1" selected="0">
            <x v="0"/>
          </reference>
          <reference field="3" count="1" selected="0">
            <x v="1"/>
          </reference>
        </references>
      </pivotArea>
    </format>
    <format dxfId="97">
      <pivotArea dataOnly="0" labelOnly="1" outline="0" fieldPosition="0">
        <references count="3">
          <reference field="0" count="3">
            <x v="0"/>
            <x v="2"/>
            <x v="4"/>
          </reference>
          <reference field="2" count="1" selected="0">
            <x v="2"/>
          </reference>
          <reference field="3" count="1" selected="0">
            <x v="1"/>
          </reference>
        </references>
      </pivotArea>
    </format>
    <format dxfId="96">
      <pivotArea dataOnly="0" labelOnly="1" outline="0" fieldPosition="0">
        <references count="3">
          <reference field="0" count="1">
            <x v="0"/>
          </reference>
          <reference field="2" count="1" selected="0">
            <x v="3"/>
          </reference>
          <reference field="3" count="1" selected="0">
            <x v="1"/>
          </reference>
        </references>
      </pivotArea>
    </format>
    <format dxfId="95">
      <pivotArea dataOnly="0" labelOnly="1" outline="0" fieldPosition="0">
        <references count="3">
          <reference field="0" count="1">
            <x v="4"/>
          </reference>
          <reference field="2" count="1" selected="0">
            <x v="4"/>
          </reference>
          <reference field="3" count="1" selected="0">
            <x v="1"/>
          </reference>
        </references>
      </pivotArea>
    </format>
    <format dxfId="94">
      <pivotArea dataOnly="0" labelOnly="1" outline="0" fieldPosition="0">
        <references count="3">
          <reference field="0" count="3">
            <x v="0"/>
            <x v="2"/>
            <x v="5"/>
          </reference>
          <reference field="2" count="1" selected="0">
            <x v="5"/>
          </reference>
          <reference field="3" count="1" selected="0">
            <x v="1"/>
          </reference>
        </references>
      </pivotArea>
    </format>
    <format dxfId="93">
      <pivotArea dataOnly="0" labelOnly="1" outline="0" fieldPosition="0">
        <references count="3">
          <reference field="0" count="1">
            <x v="2"/>
          </reference>
          <reference field="2" count="1" selected="0">
            <x v="6"/>
          </reference>
          <reference field="3" count="1" selected="0">
            <x v="1"/>
          </reference>
        </references>
      </pivotArea>
    </format>
    <format dxfId="92">
      <pivotArea dataOnly="0" labelOnly="1" outline="0" fieldPosition="0">
        <references count="3">
          <reference field="0" count="1">
            <x v="0"/>
          </reference>
          <reference field="2" count="1" selected="0">
            <x v="0"/>
          </reference>
          <reference field="3" count="1" selected="0">
            <x v="2"/>
          </reference>
        </references>
      </pivotArea>
    </format>
    <format dxfId="91">
      <pivotArea dataOnly="0" labelOnly="1" outline="0" fieldPosition="0">
        <references count="3">
          <reference field="0" count="1">
            <x v="2"/>
          </reference>
          <reference field="2" count="1" selected="0">
            <x v="0"/>
          </reference>
          <reference field="3" count="1" selected="0">
            <x v="3"/>
          </reference>
        </references>
      </pivotArea>
    </format>
    <format dxfId="90">
      <pivotArea dataOnly="0" labelOnly="1" outline="0" fieldPosition="0">
        <references count="3">
          <reference field="0" count="1">
            <x v="4"/>
          </reference>
          <reference field="2" count="1" selected="0">
            <x v="1"/>
          </reference>
          <reference field="3" count="1" selected="0">
            <x v="3"/>
          </reference>
        </references>
      </pivotArea>
    </format>
    <format dxfId="89">
      <pivotArea dataOnly="0" labelOnly="1" outline="0" fieldPosition="0">
        <references count="3">
          <reference field="0" count="1">
            <x v="5"/>
          </reference>
          <reference field="2" count="1" selected="0">
            <x v="2"/>
          </reference>
          <reference field="3" count="1" selected="0">
            <x v="3"/>
          </reference>
        </references>
      </pivotArea>
    </format>
    <format dxfId="88">
      <pivotArea dataOnly="0" labelOnly="1" outline="0" fieldPosition="0">
        <references count="3">
          <reference field="0" count="0"/>
          <reference field="2" count="1" selected="0">
            <x v="5"/>
          </reference>
          <reference field="3" count="1" selected="0">
            <x v="3"/>
          </reference>
        </references>
      </pivotArea>
    </format>
    <format dxfId="87">
      <pivotArea dataOnly="0" labelOnly="1" outline="0" fieldPosition="0">
        <references count="4">
          <reference field="0" count="1" selected="0">
            <x v="2"/>
          </reference>
          <reference field="1" count="1">
            <x v="12"/>
          </reference>
          <reference field="2" count="1" selected="0">
            <x v="5"/>
          </reference>
          <reference field="3" count="1" selected="0">
            <x v="0"/>
          </reference>
        </references>
      </pivotArea>
    </format>
    <format dxfId="86">
      <pivotArea dataOnly="0" labelOnly="1" outline="0" fieldPosition="0">
        <references count="4">
          <reference field="0" count="1" selected="0">
            <x v="0"/>
          </reference>
          <reference field="1" count="4">
            <x v="2"/>
            <x v="3"/>
            <x v="4"/>
            <x v="9"/>
          </reference>
          <reference field="2" count="1" selected="0">
            <x v="0"/>
          </reference>
          <reference field="3" count="1" selected="0">
            <x v="1"/>
          </reference>
        </references>
      </pivotArea>
    </format>
    <format dxfId="85">
      <pivotArea dataOnly="0" labelOnly="1" outline="0" fieldPosition="0">
        <references count="4">
          <reference field="0" count="1" selected="0">
            <x v="2"/>
          </reference>
          <reference field="1" count="1">
            <x v="7"/>
          </reference>
          <reference field="2" count="1" selected="0">
            <x v="0"/>
          </reference>
          <reference field="3" count="1" selected="0">
            <x v="1"/>
          </reference>
        </references>
      </pivotArea>
    </format>
    <format dxfId="84">
      <pivotArea dataOnly="0" labelOnly="1" outline="0" fieldPosition="0">
        <references count="4">
          <reference field="0" count="1" selected="0">
            <x v="0"/>
          </reference>
          <reference field="1" count="1">
            <x v="9"/>
          </reference>
          <reference field="2" count="1" selected="0">
            <x v="2"/>
          </reference>
          <reference field="3" count="1" selected="0">
            <x v="1"/>
          </reference>
        </references>
      </pivotArea>
    </format>
    <format dxfId="83">
      <pivotArea dataOnly="0" labelOnly="1" outline="0" fieldPosition="0">
        <references count="4">
          <reference field="0" count="1" selected="0">
            <x v="2"/>
          </reference>
          <reference field="1" count="2">
            <x v="0"/>
            <x v="1"/>
          </reference>
          <reference field="2" count="1" selected="0">
            <x v="2"/>
          </reference>
          <reference field="3" count="1" selected="0">
            <x v="1"/>
          </reference>
        </references>
      </pivotArea>
    </format>
    <format dxfId="82">
      <pivotArea dataOnly="0" labelOnly="1" outline="0" fieldPosition="0">
        <references count="4">
          <reference field="0" count="1" selected="0">
            <x v="4"/>
          </reference>
          <reference field="1" count="2">
            <x v="6"/>
            <x v="11"/>
          </reference>
          <reference field="2" count="1" selected="0">
            <x v="2"/>
          </reference>
          <reference field="3" count="1" selected="0">
            <x v="1"/>
          </reference>
        </references>
      </pivotArea>
    </format>
    <format dxfId="81">
      <pivotArea dataOnly="0" labelOnly="1" outline="0" fieldPosition="0">
        <references count="4">
          <reference field="0" count="1" selected="0">
            <x v="0"/>
          </reference>
          <reference field="1" count="1">
            <x v="10"/>
          </reference>
          <reference field="2" count="1" selected="0">
            <x v="3"/>
          </reference>
          <reference field="3" count="1" selected="0">
            <x v="1"/>
          </reference>
        </references>
      </pivotArea>
    </format>
    <format dxfId="80">
      <pivotArea dataOnly="0" labelOnly="1" outline="0" fieldPosition="0">
        <references count="4">
          <reference field="0" count="1" selected="0">
            <x v="4"/>
          </reference>
          <reference field="1" count="2">
            <x v="6"/>
            <x v="11"/>
          </reference>
          <reference field="2" count="1" selected="0">
            <x v="4"/>
          </reference>
          <reference field="3" count="1" selected="0">
            <x v="1"/>
          </reference>
        </references>
      </pivotArea>
    </format>
    <format dxfId="79">
      <pivotArea dataOnly="0" labelOnly="1" outline="0" fieldPosition="0">
        <references count="4">
          <reference field="0" count="1" selected="0">
            <x v="0"/>
          </reference>
          <reference field="1" count="3">
            <x v="2"/>
            <x v="9"/>
            <x v="10"/>
          </reference>
          <reference field="2" count="1" selected="0">
            <x v="5"/>
          </reference>
          <reference field="3" count="1" selected="0">
            <x v="1"/>
          </reference>
        </references>
      </pivotArea>
    </format>
    <format dxfId="78">
      <pivotArea dataOnly="0" labelOnly="1" outline="0" fieldPosition="0">
        <references count="4">
          <reference field="0" count="1" selected="0">
            <x v="2"/>
          </reference>
          <reference field="1" count="5">
            <x v="0"/>
            <x v="7"/>
            <x v="8"/>
            <x v="12"/>
            <x v="14"/>
          </reference>
          <reference field="2" count="1" selected="0">
            <x v="5"/>
          </reference>
          <reference field="3" count="1" selected="0">
            <x v="1"/>
          </reference>
        </references>
      </pivotArea>
    </format>
    <format dxfId="77">
      <pivotArea dataOnly="0" labelOnly="1" outline="0" fieldPosition="0">
        <references count="4">
          <reference field="0" count="1" selected="0">
            <x v="5"/>
          </reference>
          <reference field="1" count="1">
            <x v="13"/>
          </reference>
          <reference field="2" count="1" selected="0">
            <x v="5"/>
          </reference>
          <reference field="3" count="1" selected="0">
            <x v="1"/>
          </reference>
        </references>
      </pivotArea>
    </format>
    <format dxfId="76">
      <pivotArea dataOnly="0" labelOnly="1" outline="0" fieldPosition="0">
        <references count="4">
          <reference field="0" count="1" selected="0">
            <x v="2"/>
          </reference>
          <reference field="1" count="1">
            <x v="7"/>
          </reference>
          <reference field="2" count="1" selected="0">
            <x v="6"/>
          </reference>
          <reference field="3" count="1" selected="0">
            <x v="1"/>
          </reference>
        </references>
      </pivotArea>
    </format>
    <format dxfId="75">
      <pivotArea dataOnly="0" labelOnly="1" outline="0" fieldPosition="0">
        <references count="4">
          <reference field="0" count="1" selected="0">
            <x v="2"/>
          </reference>
          <reference field="1" count="1">
            <x v="7"/>
          </reference>
          <reference field="2" count="1" selected="0">
            <x v="7"/>
          </reference>
          <reference field="3" count="1" selected="0">
            <x v="1"/>
          </reference>
        </references>
      </pivotArea>
    </format>
    <format dxfId="74">
      <pivotArea dataOnly="0" labelOnly="1" outline="0" fieldPosition="0">
        <references count="4">
          <reference field="0" count="1" selected="0">
            <x v="0"/>
          </reference>
          <reference field="1" count="1">
            <x v="3"/>
          </reference>
          <reference field="2" count="1" selected="0">
            <x v="0"/>
          </reference>
          <reference field="3" count="1" selected="0">
            <x v="2"/>
          </reference>
        </references>
      </pivotArea>
    </format>
    <format dxfId="73">
      <pivotArea dataOnly="0" labelOnly="1" outline="0" fieldPosition="0">
        <references count="4">
          <reference field="0" count="1" selected="0">
            <x v="2"/>
          </reference>
          <reference field="1" count="2">
            <x v="8"/>
            <x v="14"/>
          </reference>
          <reference field="2" count="1" selected="0">
            <x v="0"/>
          </reference>
          <reference field="3" count="1" selected="0">
            <x v="3"/>
          </reference>
        </references>
      </pivotArea>
    </format>
    <format dxfId="72">
      <pivotArea dataOnly="0" labelOnly="1" outline="0" fieldPosition="0">
        <references count="4">
          <reference field="0" count="1" selected="0">
            <x v="4"/>
          </reference>
          <reference field="1" count="1">
            <x v="5"/>
          </reference>
          <reference field="2" count="1" selected="0">
            <x v="1"/>
          </reference>
          <reference field="3" count="1" selected="0">
            <x v="3"/>
          </reference>
        </references>
      </pivotArea>
    </format>
    <format dxfId="71">
      <pivotArea dataOnly="0" labelOnly="1" outline="0" fieldPosition="0">
        <references count="4">
          <reference field="0" count="1" selected="0">
            <x v="5"/>
          </reference>
          <reference field="1" count="1">
            <x v="13"/>
          </reference>
          <reference field="2" count="1" selected="0">
            <x v="2"/>
          </reference>
          <reference field="3" count="1" selected="0">
            <x v="3"/>
          </reference>
        </references>
      </pivotArea>
    </format>
    <format dxfId="70">
      <pivotArea dataOnly="0" labelOnly="1" outline="0" fieldPosition="0">
        <references count="4">
          <reference field="0" count="1" selected="0">
            <x v="0"/>
          </reference>
          <reference field="1" count="2">
            <x v="2"/>
            <x v="4"/>
          </reference>
          <reference field="2" count="1" selected="0">
            <x v="5"/>
          </reference>
          <reference field="3" count="1" selected="0">
            <x v="3"/>
          </reference>
        </references>
      </pivotArea>
    </format>
    <format dxfId="69">
      <pivotArea dataOnly="0" labelOnly="1" outline="0" fieldPosition="0">
        <references count="4">
          <reference field="0" count="1" selected="0">
            <x v="2"/>
          </reference>
          <reference field="1" count="3">
            <x v="0"/>
            <x v="1"/>
            <x v="7"/>
          </reference>
          <reference field="2" count="1" selected="0">
            <x v="5"/>
          </reference>
          <reference field="3" count="1" selected="0">
            <x v="3"/>
          </reference>
        </references>
      </pivotArea>
    </format>
    <format dxfId="68">
      <pivotArea dataOnly="0" labelOnly="1" outline="0" fieldPosition="0">
        <references count="4">
          <reference field="0" count="1" selected="0">
            <x v="4"/>
          </reference>
          <reference field="1" count="1">
            <x v="5"/>
          </reference>
          <reference field="2" count="1" selected="0">
            <x v="5"/>
          </reference>
          <reference field="3" count="1" selected="0">
            <x v="3"/>
          </reference>
        </references>
      </pivotArea>
    </format>
    <format dxfId="67">
      <pivotArea dataOnly="0" labelOnly="1" outline="0" fieldPosition="0">
        <references count="4">
          <reference field="0" count="1" selected="0">
            <x v="5"/>
          </reference>
          <reference field="1" count="1">
            <x v="13"/>
          </reference>
          <reference field="2" count="1" selected="0">
            <x v="5"/>
          </reference>
          <reference field="3" count="1" selected="0">
            <x v="3"/>
          </reference>
        </references>
      </pivotArea>
    </format>
    <format dxfId="66">
      <pivotArea dataOnly="0" labelOnly="1" outline="0" fieldPosition="0">
        <references count="4">
          <reference field="0" count="1" selected="0">
            <x v="5"/>
          </reference>
          <reference field="1" count="1">
            <x v="13"/>
          </reference>
          <reference field="2" count="1" selected="0">
            <x v="6"/>
          </reference>
          <reference field="3" count="1" selected="0">
            <x v="3"/>
          </reference>
        </references>
      </pivotArea>
    </format>
    <format dxfId="65">
      <pivotArea dataOnly="0" labelOnly="1" outline="0" axis="axisValues" fieldPosition="0"/>
    </format>
    <format dxfId="64">
      <pivotArea type="all" dataOnly="0" outline="0" fieldPosition="0"/>
    </format>
    <format dxfId="63">
      <pivotArea outline="0" collapsedLevelsAreSubtotals="1" fieldPosition="0"/>
    </format>
    <format dxfId="62">
      <pivotArea field="3" type="button" dataOnly="0" labelOnly="1" outline="0" axis="axisRow" fieldPosition="1"/>
    </format>
    <format dxfId="61">
      <pivotArea field="2" type="button" dataOnly="0" labelOnly="1" outline="0" axis="axisRow" fieldPosition="0"/>
    </format>
    <format dxfId="60">
      <pivotArea field="0" type="button" dataOnly="0" labelOnly="1" outline="0" axis="axisPage" fieldPosition="0"/>
    </format>
    <format dxfId="59">
      <pivotArea field="1" type="button" dataOnly="0" labelOnly="1" outline="0" axis="axisPage" fieldPosition="1"/>
    </format>
    <format dxfId="58">
      <pivotArea dataOnly="0" labelOnly="1" outline="0" fieldPosition="0">
        <references count="1">
          <reference field="3" count="0"/>
        </references>
      </pivotArea>
    </format>
    <format dxfId="57">
      <pivotArea dataOnly="0" labelOnly="1" outline="0" fieldPosition="0">
        <references count="1">
          <reference field="3" count="0" defaultSubtotal="1"/>
        </references>
      </pivotArea>
    </format>
    <format dxfId="56">
      <pivotArea dataOnly="0" labelOnly="1" grandRow="1" outline="0" fieldPosition="0"/>
    </format>
    <format dxfId="55">
      <pivotArea dataOnly="0" labelOnly="1" outline="0" fieldPosition="0">
        <references count="2">
          <reference field="2" count="1">
            <x v="5"/>
          </reference>
          <reference field="3" count="1" selected="0">
            <x v="0"/>
          </reference>
        </references>
      </pivotArea>
    </format>
    <format dxfId="54">
      <pivotArea dataOnly="0" labelOnly="1" outline="0" fieldPosition="0">
        <references count="2">
          <reference field="2" count="7">
            <x v="0"/>
            <x v="2"/>
            <x v="3"/>
            <x v="4"/>
            <x v="5"/>
            <x v="6"/>
            <x v="7"/>
          </reference>
          <reference field="3" count="1" selected="0">
            <x v="1"/>
          </reference>
        </references>
      </pivotArea>
    </format>
    <format dxfId="53">
      <pivotArea dataOnly="0" labelOnly="1" outline="0" fieldPosition="0">
        <references count="2">
          <reference field="2" count="1">
            <x v="0"/>
          </reference>
          <reference field="3" count="1" selected="0">
            <x v="2"/>
          </reference>
        </references>
      </pivotArea>
    </format>
    <format dxfId="52">
      <pivotArea dataOnly="0" labelOnly="1" outline="0" fieldPosition="0">
        <references count="2">
          <reference field="2" count="5">
            <x v="0"/>
            <x v="1"/>
            <x v="2"/>
            <x v="5"/>
            <x v="6"/>
          </reference>
          <reference field="3" count="1" selected="0">
            <x v="3"/>
          </reference>
        </references>
      </pivotArea>
    </format>
    <format dxfId="51">
      <pivotArea dataOnly="0" labelOnly="1" outline="0" fieldPosition="0">
        <references count="3">
          <reference field="0" count="1">
            <x v="2"/>
          </reference>
          <reference field="2" count="1" selected="0">
            <x v="5"/>
          </reference>
          <reference field="3" count="1" selected="0">
            <x v="0"/>
          </reference>
        </references>
      </pivotArea>
    </format>
    <format dxfId="50">
      <pivotArea dataOnly="0" labelOnly="1" outline="0" fieldPosition="0">
        <references count="3">
          <reference field="0" count="2">
            <x v="0"/>
            <x v="2"/>
          </reference>
          <reference field="2" count="1" selected="0">
            <x v="0"/>
          </reference>
          <reference field="3" count="1" selected="0">
            <x v="1"/>
          </reference>
        </references>
      </pivotArea>
    </format>
    <format dxfId="49">
      <pivotArea dataOnly="0" labelOnly="1" outline="0" fieldPosition="0">
        <references count="3">
          <reference field="0" count="3">
            <x v="0"/>
            <x v="2"/>
            <x v="4"/>
          </reference>
          <reference field="2" count="1" selected="0">
            <x v="2"/>
          </reference>
          <reference field="3" count="1" selected="0">
            <x v="1"/>
          </reference>
        </references>
      </pivotArea>
    </format>
    <format dxfId="48">
      <pivotArea dataOnly="0" labelOnly="1" outline="0" fieldPosition="0">
        <references count="3">
          <reference field="0" count="1">
            <x v="0"/>
          </reference>
          <reference field="2" count="1" selected="0">
            <x v="3"/>
          </reference>
          <reference field="3" count="1" selected="0">
            <x v="1"/>
          </reference>
        </references>
      </pivotArea>
    </format>
    <format dxfId="47">
      <pivotArea dataOnly="0" labelOnly="1" outline="0" fieldPosition="0">
        <references count="3">
          <reference field="0" count="1">
            <x v="4"/>
          </reference>
          <reference field="2" count="1" selected="0">
            <x v="4"/>
          </reference>
          <reference field="3" count="1" selected="0">
            <x v="1"/>
          </reference>
        </references>
      </pivotArea>
    </format>
    <format dxfId="46">
      <pivotArea dataOnly="0" labelOnly="1" outline="0" fieldPosition="0">
        <references count="3">
          <reference field="0" count="3">
            <x v="0"/>
            <x v="2"/>
            <x v="5"/>
          </reference>
          <reference field="2" count="1" selected="0">
            <x v="5"/>
          </reference>
          <reference field="3" count="1" selected="0">
            <x v="1"/>
          </reference>
        </references>
      </pivotArea>
    </format>
    <format dxfId="45">
      <pivotArea dataOnly="0" labelOnly="1" outline="0" fieldPosition="0">
        <references count="3">
          <reference field="0" count="1">
            <x v="2"/>
          </reference>
          <reference field="2" count="1" selected="0">
            <x v="6"/>
          </reference>
          <reference field="3" count="1" selected="0">
            <x v="1"/>
          </reference>
        </references>
      </pivotArea>
    </format>
    <format dxfId="44">
      <pivotArea dataOnly="0" labelOnly="1" outline="0" fieldPosition="0">
        <references count="3">
          <reference field="0" count="1">
            <x v="0"/>
          </reference>
          <reference field="2" count="1" selected="0">
            <x v="0"/>
          </reference>
          <reference field="3" count="1" selected="0">
            <x v="2"/>
          </reference>
        </references>
      </pivotArea>
    </format>
    <format dxfId="43">
      <pivotArea dataOnly="0" labelOnly="1" outline="0" fieldPosition="0">
        <references count="3">
          <reference field="0" count="1">
            <x v="2"/>
          </reference>
          <reference field="2" count="1" selected="0">
            <x v="0"/>
          </reference>
          <reference field="3" count="1" selected="0">
            <x v="3"/>
          </reference>
        </references>
      </pivotArea>
    </format>
    <format dxfId="42">
      <pivotArea dataOnly="0" labelOnly="1" outline="0" fieldPosition="0">
        <references count="3">
          <reference field="0" count="1">
            <x v="4"/>
          </reference>
          <reference field="2" count="1" selected="0">
            <x v="1"/>
          </reference>
          <reference field="3" count="1" selected="0">
            <x v="3"/>
          </reference>
        </references>
      </pivotArea>
    </format>
    <format dxfId="41">
      <pivotArea dataOnly="0" labelOnly="1" outline="0" fieldPosition="0">
        <references count="3">
          <reference field="0" count="1">
            <x v="5"/>
          </reference>
          <reference field="2" count="1" selected="0">
            <x v="2"/>
          </reference>
          <reference field="3" count="1" selected="0">
            <x v="3"/>
          </reference>
        </references>
      </pivotArea>
    </format>
    <format dxfId="40">
      <pivotArea dataOnly="0" labelOnly="1" outline="0" fieldPosition="0">
        <references count="3">
          <reference field="0" count="0"/>
          <reference field="2" count="1" selected="0">
            <x v="5"/>
          </reference>
          <reference field="3" count="1" selected="0">
            <x v="3"/>
          </reference>
        </references>
      </pivotArea>
    </format>
    <format dxfId="39">
      <pivotArea dataOnly="0" labelOnly="1" outline="0" fieldPosition="0">
        <references count="4">
          <reference field="0" count="1" selected="0">
            <x v="2"/>
          </reference>
          <reference field="1" count="1">
            <x v="12"/>
          </reference>
          <reference field="2" count="1" selected="0">
            <x v="5"/>
          </reference>
          <reference field="3" count="1" selected="0">
            <x v="0"/>
          </reference>
        </references>
      </pivotArea>
    </format>
    <format dxfId="38">
      <pivotArea dataOnly="0" labelOnly="1" outline="0" fieldPosition="0">
        <references count="4">
          <reference field="0" count="1" selected="0">
            <x v="0"/>
          </reference>
          <reference field="1" count="4">
            <x v="2"/>
            <x v="3"/>
            <x v="4"/>
            <x v="9"/>
          </reference>
          <reference field="2" count="1" selected="0">
            <x v="0"/>
          </reference>
          <reference field="3" count="1" selected="0">
            <x v="1"/>
          </reference>
        </references>
      </pivotArea>
    </format>
    <format dxfId="37">
      <pivotArea dataOnly="0" labelOnly="1" outline="0" fieldPosition="0">
        <references count="4">
          <reference field="0" count="1" selected="0">
            <x v="2"/>
          </reference>
          <reference field="1" count="1">
            <x v="7"/>
          </reference>
          <reference field="2" count="1" selected="0">
            <x v="0"/>
          </reference>
          <reference field="3" count="1" selected="0">
            <x v="1"/>
          </reference>
        </references>
      </pivotArea>
    </format>
    <format dxfId="36">
      <pivotArea dataOnly="0" labelOnly="1" outline="0" fieldPosition="0">
        <references count="4">
          <reference field="0" count="1" selected="0">
            <x v="0"/>
          </reference>
          <reference field="1" count="1">
            <x v="9"/>
          </reference>
          <reference field="2" count="1" selected="0">
            <x v="2"/>
          </reference>
          <reference field="3" count="1" selected="0">
            <x v="1"/>
          </reference>
        </references>
      </pivotArea>
    </format>
    <format dxfId="35">
      <pivotArea dataOnly="0" labelOnly="1" outline="0" fieldPosition="0">
        <references count="4">
          <reference field="0" count="1" selected="0">
            <x v="2"/>
          </reference>
          <reference field="1" count="2">
            <x v="0"/>
            <x v="1"/>
          </reference>
          <reference field="2" count="1" selected="0">
            <x v="2"/>
          </reference>
          <reference field="3" count="1" selected="0">
            <x v="1"/>
          </reference>
        </references>
      </pivotArea>
    </format>
    <format dxfId="34">
      <pivotArea dataOnly="0" labelOnly="1" outline="0" fieldPosition="0">
        <references count="4">
          <reference field="0" count="1" selected="0">
            <x v="4"/>
          </reference>
          <reference field="1" count="2">
            <x v="6"/>
            <x v="11"/>
          </reference>
          <reference field="2" count="1" selected="0">
            <x v="2"/>
          </reference>
          <reference field="3" count="1" selected="0">
            <x v="1"/>
          </reference>
        </references>
      </pivotArea>
    </format>
    <format dxfId="33">
      <pivotArea dataOnly="0" labelOnly="1" outline="0" fieldPosition="0">
        <references count="4">
          <reference field="0" count="1" selected="0">
            <x v="0"/>
          </reference>
          <reference field="1" count="1">
            <x v="10"/>
          </reference>
          <reference field="2" count="1" selected="0">
            <x v="3"/>
          </reference>
          <reference field="3" count="1" selected="0">
            <x v="1"/>
          </reference>
        </references>
      </pivotArea>
    </format>
    <format dxfId="32">
      <pivotArea dataOnly="0" labelOnly="1" outline="0" fieldPosition="0">
        <references count="4">
          <reference field="0" count="1" selected="0">
            <x v="4"/>
          </reference>
          <reference field="1" count="2">
            <x v="6"/>
            <x v="11"/>
          </reference>
          <reference field="2" count="1" selected="0">
            <x v="4"/>
          </reference>
          <reference field="3" count="1" selected="0">
            <x v="1"/>
          </reference>
        </references>
      </pivotArea>
    </format>
    <format dxfId="31">
      <pivotArea dataOnly="0" labelOnly="1" outline="0" fieldPosition="0">
        <references count="4">
          <reference field="0" count="1" selected="0">
            <x v="0"/>
          </reference>
          <reference field="1" count="3">
            <x v="2"/>
            <x v="9"/>
            <x v="10"/>
          </reference>
          <reference field="2" count="1" selected="0">
            <x v="5"/>
          </reference>
          <reference field="3" count="1" selected="0">
            <x v="1"/>
          </reference>
        </references>
      </pivotArea>
    </format>
    <format dxfId="30">
      <pivotArea dataOnly="0" labelOnly="1" outline="0" fieldPosition="0">
        <references count="4">
          <reference field="0" count="1" selected="0">
            <x v="2"/>
          </reference>
          <reference field="1" count="5">
            <x v="0"/>
            <x v="7"/>
            <x v="8"/>
            <x v="12"/>
            <x v="14"/>
          </reference>
          <reference field="2" count="1" selected="0">
            <x v="5"/>
          </reference>
          <reference field="3" count="1" selected="0">
            <x v="1"/>
          </reference>
        </references>
      </pivotArea>
    </format>
    <format dxfId="29">
      <pivotArea dataOnly="0" labelOnly="1" outline="0" fieldPosition="0">
        <references count="4">
          <reference field="0" count="1" selected="0">
            <x v="5"/>
          </reference>
          <reference field="1" count="1">
            <x v="13"/>
          </reference>
          <reference field="2" count="1" selected="0">
            <x v="5"/>
          </reference>
          <reference field="3" count="1" selected="0">
            <x v="1"/>
          </reference>
        </references>
      </pivotArea>
    </format>
    <format dxfId="28">
      <pivotArea dataOnly="0" labelOnly="1" outline="0" fieldPosition="0">
        <references count="4">
          <reference field="0" count="1" selected="0">
            <x v="2"/>
          </reference>
          <reference field="1" count="1">
            <x v="7"/>
          </reference>
          <reference field="2" count="1" selected="0">
            <x v="6"/>
          </reference>
          <reference field="3" count="1" selected="0">
            <x v="1"/>
          </reference>
        </references>
      </pivotArea>
    </format>
    <format dxfId="27">
      <pivotArea dataOnly="0" labelOnly="1" outline="0" fieldPosition="0">
        <references count="4">
          <reference field="0" count="1" selected="0">
            <x v="2"/>
          </reference>
          <reference field="1" count="1">
            <x v="7"/>
          </reference>
          <reference field="2" count="1" selected="0">
            <x v="7"/>
          </reference>
          <reference field="3" count="1" selected="0">
            <x v="1"/>
          </reference>
        </references>
      </pivotArea>
    </format>
    <format dxfId="26">
      <pivotArea dataOnly="0" labelOnly="1" outline="0" fieldPosition="0">
        <references count="4">
          <reference field="0" count="1" selected="0">
            <x v="0"/>
          </reference>
          <reference field="1" count="1">
            <x v="3"/>
          </reference>
          <reference field="2" count="1" selected="0">
            <x v="0"/>
          </reference>
          <reference field="3" count="1" selected="0">
            <x v="2"/>
          </reference>
        </references>
      </pivotArea>
    </format>
    <format dxfId="25">
      <pivotArea dataOnly="0" labelOnly="1" outline="0" fieldPosition="0">
        <references count="4">
          <reference field="0" count="1" selected="0">
            <x v="2"/>
          </reference>
          <reference field="1" count="2">
            <x v="8"/>
            <x v="14"/>
          </reference>
          <reference field="2" count="1" selected="0">
            <x v="0"/>
          </reference>
          <reference field="3" count="1" selected="0">
            <x v="3"/>
          </reference>
        </references>
      </pivotArea>
    </format>
    <format dxfId="24">
      <pivotArea dataOnly="0" labelOnly="1" outline="0" fieldPosition="0">
        <references count="4">
          <reference field="0" count="1" selected="0">
            <x v="4"/>
          </reference>
          <reference field="1" count="1">
            <x v="5"/>
          </reference>
          <reference field="2" count="1" selected="0">
            <x v="1"/>
          </reference>
          <reference field="3" count="1" selected="0">
            <x v="3"/>
          </reference>
        </references>
      </pivotArea>
    </format>
    <format dxfId="23">
      <pivotArea dataOnly="0" labelOnly="1" outline="0" fieldPosition="0">
        <references count="4">
          <reference field="0" count="1" selected="0">
            <x v="5"/>
          </reference>
          <reference field="1" count="1">
            <x v="13"/>
          </reference>
          <reference field="2" count="1" selected="0">
            <x v="2"/>
          </reference>
          <reference field="3" count="1" selected="0">
            <x v="3"/>
          </reference>
        </references>
      </pivotArea>
    </format>
    <format dxfId="22">
      <pivotArea dataOnly="0" labelOnly="1" outline="0" fieldPosition="0">
        <references count="4">
          <reference field="0" count="1" selected="0">
            <x v="0"/>
          </reference>
          <reference field="1" count="2">
            <x v="2"/>
            <x v="4"/>
          </reference>
          <reference field="2" count="1" selected="0">
            <x v="5"/>
          </reference>
          <reference field="3" count="1" selected="0">
            <x v="3"/>
          </reference>
        </references>
      </pivotArea>
    </format>
    <format dxfId="21">
      <pivotArea dataOnly="0" labelOnly="1" outline="0" fieldPosition="0">
        <references count="4">
          <reference field="0" count="1" selected="0">
            <x v="2"/>
          </reference>
          <reference field="1" count="3">
            <x v="0"/>
            <x v="1"/>
            <x v="7"/>
          </reference>
          <reference field="2" count="1" selected="0">
            <x v="5"/>
          </reference>
          <reference field="3" count="1" selected="0">
            <x v="3"/>
          </reference>
        </references>
      </pivotArea>
    </format>
    <format dxfId="20">
      <pivotArea dataOnly="0" labelOnly="1" outline="0" fieldPosition="0">
        <references count="4">
          <reference field="0" count="1" selected="0">
            <x v="4"/>
          </reference>
          <reference field="1" count="1">
            <x v="5"/>
          </reference>
          <reference field="2" count="1" selected="0">
            <x v="5"/>
          </reference>
          <reference field="3" count="1" selected="0">
            <x v="3"/>
          </reference>
        </references>
      </pivotArea>
    </format>
    <format dxfId="19">
      <pivotArea dataOnly="0" labelOnly="1" outline="0" fieldPosition="0">
        <references count="4">
          <reference field="0" count="1" selected="0">
            <x v="5"/>
          </reference>
          <reference field="1" count="1">
            <x v="13"/>
          </reference>
          <reference field="2" count="1" selected="0">
            <x v="5"/>
          </reference>
          <reference field="3" count="1" selected="0">
            <x v="3"/>
          </reference>
        </references>
      </pivotArea>
    </format>
    <format dxfId="18">
      <pivotArea dataOnly="0" labelOnly="1" outline="0" fieldPosition="0">
        <references count="4">
          <reference field="0" count="1" selected="0">
            <x v="5"/>
          </reference>
          <reference field="1" count="1">
            <x v="13"/>
          </reference>
          <reference field="2" count="1" selected="0">
            <x v="6"/>
          </reference>
          <reference field="3" count="1" selected="0">
            <x v="3"/>
          </reference>
        </references>
      </pivotArea>
    </format>
    <format dxfId="17">
      <pivotArea dataOnly="0" labelOnly="1" outline="0" axis="axisValues" fieldPosition="0"/>
    </format>
    <format dxfId="16">
      <pivotArea dataOnly="0" outline="0" fieldPosition="0">
        <references count="1">
          <reference field="3" count="0" defaultSubtotal="1"/>
        </references>
      </pivotArea>
    </format>
    <format dxfId="15">
      <pivotArea dataOnly="0" outline="0" fieldPosition="0">
        <references count="1">
          <reference field="2" count="0" defaultSubtotal="1"/>
        </references>
      </pivotArea>
    </format>
    <format dxfId="14">
      <pivotArea dataOnly="0" outline="0" fieldPosition="0">
        <references count="1">
          <reference field="2" count="0" defaultSubtotal="1"/>
        </references>
      </pivotArea>
    </format>
  </formats>
  <chartFormats count="24">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2" count="1" selected="0">
            <x v="1"/>
          </reference>
          <reference field="3" count="1" selected="0">
            <x v="3"/>
          </reference>
        </references>
      </pivotArea>
    </chartFormat>
    <chartFormat chart="0" format="2">
      <pivotArea type="data" outline="0" fieldPosition="0">
        <references count="3">
          <reference field="4294967294" count="1" selected="0">
            <x v="0"/>
          </reference>
          <reference field="2" count="1" selected="0">
            <x v="2"/>
          </reference>
          <reference field="3" count="1" selected="0">
            <x v="1"/>
          </reference>
        </references>
      </pivotArea>
    </chartFormat>
    <chartFormat chart="0" format="3">
      <pivotArea type="data" outline="0" fieldPosition="0">
        <references count="3">
          <reference field="4294967294" count="1" selected="0">
            <x v="0"/>
          </reference>
          <reference field="2" count="1" selected="0">
            <x v="2"/>
          </reference>
          <reference field="3" count="1" selected="0">
            <x v="3"/>
          </reference>
        </references>
      </pivotArea>
    </chartFormat>
    <chartFormat chart="0" format="4">
      <pivotArea type="data" outline="0" fieldPosition="0">
        <references count="3">
          <reference field="4294967294" count="1" selected="0">
            <x v="0"/>
          </reference>
          <reference field="2" count="1" selected="0">
            <x v="3"/>
          </reference>
          <reference field="3" count="1" selected="0">
            <x v="1"/>
          </reference>
        </references>
      </pivotArea>
    </chartFormat>
    <chartFormat chart="0" format="5">
      <pivotArea type="data" outline="0" fieldPosition="0">
        <references count="3">
          <reference field="4294967294" count="1" selected="0">
            <x v="0"/>
          </reference>
          <reference field="2" count="1" selected="0">
            <x v="4"/>
          </reference>
          <reference field="3" count="1" selected="0">
            <x v="1"/>
          </reference>
        </references>
      </pivotArea>
    </chartFormat>
    <chartFormat chart="0" format="6">
      <pivotArea type="data" outline="0" fieldPosition="0">
        <references count="3">
          <reference field="4294967294" count="1" selected="0">
            <x v="0"/>
          </reference>
          <reference field="2" count="1" selected="0">
            <x v="5"/>
          </reference>
          <reference field="3" count="1" selected="0">
            <x v="0"/>
          </reference>
        </references>
      </pivotArea>
    </chartFormat>
    <chartFormat chart="0" format="7">
      <pivotArea type="data" outline="0" fieldPosition="0">
        <references count="3">
          <reference field="4294967294" count="1" selected="0">
            <x v="0"/>
          </reference>
          <reference field="2" count="1" selected="0">
            <x v="5"/>
          </reference>
          <reference field="3" count="1" selected="0">
            <x v="1"/>
          </reference>
        </references>
      </pivotArea>
    </chartFormat>
    <chartFormat chart="0" format="8">
      <pivotArea type="data" outline="0" fieldPosition="0">
        <references count="3">
          <reference field="4294967294" count="1" selected="0">
            <x v="0"/>
          </reference>
          <reference field="2" count="1" selected="0">
            <x v="5"/>
          </reference>
          <reference field="3" count="1" selected="0">
            <x v="3"/>
          </reference>
        </references>
      </pivotArea>
    </chartFormat>
    <chartFormat chart="0" format="9">
      <pivotArea type="data" outline="0" fieldPosition="0">
        <references count="3">
          <reference field="4294967294" count="1" selected="0">
            <x v="0"/>
          </reference>
          <reference field="2" count="1" selected="0">
            <x v="6"/>
          </reference>
          <reference field="3" count="1" selected="0">
            <x v="1"/>
          </reference>
        </references>
      </pivotArea>
    </chartFormat>
    <chartFormat chart="0" format="10">
      <pivotArea type="data" outline="0" fieldPosition="0">
        <references count="3">
          <reference field="4294967294" count="1" selected="0">
            <x v="0"/>
          </reference>
          <reference field="2" count="1" selected="0">
            <x v="6"/>
          </reference>
          <reference field="3" count="1" selected="0">
            <x v="3"/>
          </reference>
        </references>
      </pivotArea>
    </chartFormat>
    <chartFormat chart="0" format="11">
      <pivotArea type="data" outline="0" fieldPosition="0">
        <references count="3">
          <reference field="4294967294" count="1" selected="0">
            <x v="0"/>
          </reference>
          <reference field="2" count="1" selected="0">
            <x v="7"/>
          </reference>
          <reference field="3" count="1" selected="0">
            <x v="1"/>
          </reference>
        </references>
      </pivotArea>
    </chartFormat>
    <chartFormat chart="13" format="12" series="1">
      <pivotArea type="data" outline="0" fieldPosition="0">
        <references count="1">
          <reference field="4294967294" count="1" selected="0">
            <x v="0"/>
          </reference>
        </references>
      </pivotArea>
    </chartFormat>
    <chartFormat chart="13" format="13">
      <pivotArea type="data" outline="0" fieldPosition="0">
        <references count="3">
          <reference field="4294967294" count="1" selected="0">
            <x v="0"/>
          </reference>
          <reference field="2" count="1" selected="0">
            <x v="1"/>
          </reference>
          <reference field="3" count="1" selected="0">
            <x v="3"/>
          </reference>
        </references>
      </pivotArea>
    </chartFormat>
    <chartFormat chart="13" format="14">
      <pivotArea type="data" outline="0" fieldPosition="0">
        <references count="3">
          <reference field="4294967294" count="1" selected="0">
            <x v="0"/>
          </reference>
          <reference field="2" count="1" selected="0">
            <x v="2"/>
          </reference>
          <reference field="3" count="1" selected="0">
            <x v="1"/>
          </reference>
        </references>
      </pivotArea>
    </chartFormat>
    <chartFormat chart="13" format="15">
      <pivotArea type="data" outline="0" fieldPosition="0">
        <references count="3">
          <reference field="4294967294" count="1" selected="0">
            <x v="0"/>
          </reference>
          <reference field="2" count="1" selected="0">
            <x v="2"/>
          </reference>
          <reference field="3" count="1" selected="0">
            <x v="3"/>
          </reference>
        </references>
      </pivotArea>
    </chartFormat>
    <chartFormat chart="13" format="16">
      <pivotArea type="data" outline="0" fieldPosition="0">
        <references count="3">
          <reference field="4294967294" count="1" selected="0">
            <x v="0"/>
          </reference>
          <reference field="2" count="1" selected="0">
            <x v="3"/>
          </reference>
          <reference field="3" count="1" selected="0">
            <x v="1"/>
          </reference>
        </references>
      </pivotArea>
    </chartFormat>
    <chartFormat chart="13" format="17">
      <pivotArea type="data" outline="0" fieldPosition="0">
        <references count="3">
          <reference field="4294967294" count="1" selected="0">
            <x v="0"/>
          </reference>
          <reference field="2" count="1" selected="0">
            <x v="4"/>
          </reference>
          <reference field="3" count="1" selected="0">
            <x v="1"/>
          </reference>
        </references>
      </pivotArea>
    </chartFormat>
    <chartFormat chart="13" format="18">
      <pivotArea type="data" outline="0" fieldPosition="0">
        <references count="3">
          <reference field="4294967294" count="1" selected="0">
            <x v="0"/>
          </reference>
          <reference field="2" count="1" selected="0">
            <x v="5"/>
          </reference>
          <reference field="3" count="1" selected="0">
            <x v="0"/>
          </reference>
        </references>
      </pivotArea>
    </chartFormat>
    <chartFormat chart="13" format="19">
      <pivotArea type="data" outline="0" fieldPosition="0">
        <references count="3">
          <reference field="4294967294" count="1" selected="0">
            <x v="0"/>
          </reference>
          <reference field="2" count="1" selected="0">
            <x v="5"/>
          </reference>
          <reference field="3" count="1" selected="0">
            <x v="1"/>
          </reference>
        </references>
      </pivotArea>
    </chartFormat>
    <chartFormat chart="13" format="20">
      <pivotArea type="data" outline="0" fieldPosition="0">
        <references count="3">
          <reference field="4294967294" count="1" selected="0">
            <x v="0"/>
          </reference>
          <reference field="2" count="1" selected="0">
            <x v="5"/>
          </reference>
          <reference field="3" count="1" selected="0">
            <x v="3"/>
          </reference>
        </references>
      </pivotArea>
    </chartFormat>
    <chartFormat chart="13" format="21">
      <pivotArea type="data" outline="0" fieldPosition="0">
        <references count="3">
          <reference field="4294967294" count="1" selected="0">
            <x v="0"/>
          </reference>
          <reference field="2" count="1" selected="0">
            <x v="6"/>
          </reference>
          <reference field="3" count="1" selected="0">
            <x v="1"/>
          </reference>
        </references>
      </pivotArea>
    </chartFormat>
    <chartFormat chart="13" format="22">
      <pivotArea type="data" outline="0" fieldPosition="0">
        <references count="3">
          <reference field="4294967294" count="1" selected="0">
            <x v="0"/>
          </reference>
          <reference field="2" count="1" selected="0">
            <x v="6"/>
          </reference>
          <reference field="3" count="1" selected="0">
            <x v="3"/>
          </reference>
        </references>
      </pivotArea>
    </chartFormat>
    <chartFormat chart="13" format="23">
      <pivotArea type="data" outline="0" fieldPosition="0">
        <references count="3">
          <reference field="4294967294" count="1" selected="0">
            <x v="0"/>
          </reference>
          <reference field="2" count="1" selected="0">
            <x v="7"/>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D8FA101-6452-466B-9050-D0527BE9F909}" name="TablaDinámica26" cacheId="39"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chartFormat="13">
  <location ref="N9:O25" firstHeaderRow="1" firstDataRow="1" firstDataCol="1"/>
  <pivotFields count="6">
    <pivotField compact="0" outline="0" showAll="0" defaultSubtotal="0">
      <items count="6">
        <item x="1"/>
        <item m="1" x="5"/>
        <item x="0"/>
        <item m="1" x="4"/>
        <item x="2"/>
        <item x="3"/>
      </items>
    </pivotField>
    <pivotField axis="axisRow" dataField="1" compact="0" outline="0" showAll="0" defaultSubtotal="0">
      <items count="15">
        <item x="0"/>
        <item x="1"/>
        <item x="2"/>
        <item x="3"/>
        <item x="4"/>
        <item x="5"/>
        <item x="6"/>
        <item x="7"/>
        <item x="8"/>
        <item x="9"/>
        <item x="10"/>
        <item x="11"/>
        <item x="12"/>
        <item x="13"/>
        <item x="14"/>
      </items>
    </pivotField>
    <pivotField compact="0" outline="0" showAll="0" defaultSubtotal="0">
      <items count="8">
        <item x="2"/>
        <item x="3"/>
        <item x="0"/>
        <item x="7"/>
        <item x="4"/>
        <item x="1"/>
        <item x="5"/>
        <item x="6"/>
      </items>
    </pivotField>
    <pivotField compact="0" outline="0" showAll="0" defaultSubtotal="0">
      <items count="4">
        <item x="3"/>
        <item x="0"/>
        <item x="2"/>
        <item x="1"/>
      </items>
    </pivotField>
    <pivotField compact="0" outline="0" showAll="0">
      <items count="75">
        <item x="1"/>
        <item x="60"/>
        <item x="31"/>
        <item x="20"/>
        <item x="43"/>
        <item x="23"/>
        <item x="27"/>
        <item x="56"/>
        <item x="8"/>
        <item x="11"/>
        <item x="2"/>
        <item x="3"/>
        <item x="21"/>
        <item x="12"/>
        <item x="14"/>
        <item x="24"/>
        <item x="26"/>
        <item x="38"/>
        <item x="36"/>
        <item x="62"/>
        <item x="54"/>
        <item x="55"/>
        <item x="48"/>
        <item x="4"/>
        <item x="57"/>
        <item x="49"/>
        <item x="50"/>
        <item x="51"/>
        <item x="28"/>
        <item x="46"/>
        <item x="0"/>
        <item x="13"/>
        <item x="70"/>
        <item x="68"/>
        <item x="15"/>
        <item x="16"/>
        <item x="65"/>
        <item x="66"/>
        <item x="39"/>
        <item x="63"/>
        <item x="58"/>
        <item x="59"/>
        <item x="9"/>
        <item x="67"/>
        <item x="64"/>
        <item x="37"/>
        <item x="29"/>
        <item x="32"/>
        <item x="5"/>
        <item x="10"/>
        <item x="17"/>
        <item x="69"/>
        <item x="22"/>
        <item x="6"/>
        <item x="30"/>
        <item x="47"/>
        <item x="18"/>
        <item x="19"/>
        <item x="33"/>
        <item x="34"/>
        <item x="45"/>
        <item x="44"/>
        <item x="52"/>
        <item x="42"/>
        <item x="40"/>
        <item x="71"/>
        <item x="7"/>
        <item x="53"/>
        <item x="35"/>
        <item x="41"/>
        <item x="61"/>
        <item x="72"/>
        <item x="73"/>
        <item x="25"/>
        <item t="default"/>
      </items>
    </pivotField>
    <pivotField compact="0" outline="0" showAll="0"/>
  </pivotFields>
  <rowFields count="1">
    <field x="1"/>
  </rowFields>
  <rowItems count="16">
    <i>
      <x/>
    </i>
    <i>
      <x v="1"/>
    </i>
    <i>
      <x v="2"/>
    </i>
    <i>
      <x v="3"/>
    </i>
    <i>
      <x v="4"/>
    </i>
    <i>
      <x v="5"/>
    </i>
    <i>
      <x v="6"/>
    </i>
    <i>
      <x v="7"/>
    </i>
    <i>
      <x v="8"/>
    </i>
    <i>
      <x v="9"/>
    </i>
    <i>
      <x v="10"/>
    </i>
    <i>
      <x v="11"/>
    </i>
    <i>
      <x v="12"/>
    </i>
    <i>
      <x v="13"/>
    </i>
    <i>
      <x v="14"/>
    </i>
    <i t="grand">
      <x/>
    </i>
  </rowItems>
  <colItems count="1">
    <i/>
  </colItems>
  <dataFields count="1">
    <dataField name="Cuenta de PROCESO" fld="1" subtotal="count" baseField="0" baseItem="0"/>
  </dataFields>
  <formats count="16">
    <format dxfId="129">
      <pivotArea type="all" dataOnly="0" outline="0" fieldPosition="0"/>
    </format>
    <format dxfId="128">
      <pivotArea outline="0" collapsedLevelsAreSubtotals="1" fieldPosition="0"/>
    </format>
    <format dxfId="127">
      <pivotArea field="3" type="button" dataOnly="0" labelOnly="1" outline="0"/>
    </format>
    <format dxfId="126">
      <pivotArea field="2" type="button" dataOnly="0" labelOnly="1" outline="0"/>
    </format>
    <format dxfId="125">
      <pivotArea field="0" type="button" dataOnly="0" labelOnly="1" outline="0"/>
    </format>
    <format dxfId="124">
      <pivotArea field="1" type="button" dataOnly="0" labelOnly="1" outline="0" axis="axisRow" fieldPosition="0"/>
    </format>
    <format dxfId="123">
      <pivotArea dataOnly="0" labelOnly="1" grandRow="1" outline="0" fieldPosition="0"/>
    </format>
    <format dxfId="122">
      <pivotArea dataOnly="0" labelOnly="1" outline="0" axis="axisValues" fieldPosition="0"/>
    </format>
    <format dxfId="121">
      <pivotArea type="all" dataOnly="0" outline="0" fieldPosition="0"/>
    </format>
    <format dxfId="120">
      <pivotArea outline="0" collapsedLevelsAreSubtotals="1" fieldPosition="0"/>
    </format>
    <format dxfId="119">
      <pivotArea field="3" type="button" dataOnly="0" labelOnly="1" outline="0"/>
    </format>
    <format dxfId="118">
      <pivotArea field="2" type="button" dataOnly="0" labelOnly="1" outline="0"/>
    </format>
    <format dxfId="117">
      <pivotArea field="0" type="button" dataOnly="0" labelOnly="1" outline="0"/>
    </format>
    <format dxfId="116">
      <pivotArea field="1" type="button" dataOnly="0" labelOnly="1" outline="0" axis="axisRow" fieldPosition="0"/>
    </format>
    <format dxfId="115">
      <pivotArea dataOnly="0" labelOnly="1" grandRow="1" outline="0" fieldPosition="0"/>
    </format>
    <format dxfId="114">
      <pivotArea dataOnly="0" labelOnly="1" outline="0" axis="axisValues" fieldPosition="0"/>
    </format>
  </formats>
  <chartFormats count="28">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1" count="1" selected="0">
            <x v="14"/>
          </reference>
        </references>
      </pivotArea>
    </chartFormat>
    <chartFormat chart="3" format="2">
      <pivotArea type="data" outline="0" fieldPosition="0">
        <references count="2">
          <reference field="4294967294" count="1" selected="0">
            <x v="0"/>
          </reference>
          <reference field="1" count="1" selected="0">
            <x v="13"/>
          </reference>
        </references>
      </pivotArea>
    </chartFormat>
    <chartFormat chart="3" format="3">
      <pivotArea type="data" outline="0" fieldPosition="0">
        <references count="2">
          <reference field="4294967294" count="1" selected="0">
            <x v="0"/>
          </reference>
          <reference field="1" count="1" selected="0">
            <x v="1"/>
          </reference>
        </references>
      </pivotArea>
    </chartFormat>
    <chartFormat chart="3" format="4">
      <pivotArea type="data" outline="0" fieldPosition="0">
        <references count="2">
          <reference field="4294967294" count="1" selected="0">
            <x v="0"/>
          </reference>
          <reference field="1" count="1" selected="0">
            <x v="3"/>
          </reference>
        </references>
      </pivotArea>
    </chartFormat>
    <chartFormat chart="3" format="5">
      <pivotArea type="data" outline="0" fieldPosition="0">
        <references count="2">
          <reference field="4294967294" count="1" selected="0">
            <x v="0"/>
          </reference>
          <reference field="1" count="1" selected="0">
            <x v="9"/>
          </reference>
        </references>
      </pivotArea>
    </chartFormat>
    <chartFormat chart="3" format="6">
      <pivotArea type="data" outline="0" fieldPosition="0">
        <references count="2">
          <reference field="4294967294" count="1" selected="0">
            <x v="0"/>
          </reference>
          <reference field="1" count="1" selected="0">
            <x v="2"/>
          </reference>
        </references>
      </pivotArea>
    </chartFormat>
    <chartFormat chart="3" format="7">
      <pivotArea type="data" outline="0" fieldPosition="0">
        <references count="2">
          <reference field="4294967294" count="1" selected="0">
            <x v="0"/>
          </reference>
          <reference field="1" count="1" selected="0">
            <x v="12"/>
          </reference>
        </references>
      </pivotArea>
    </chartFormat>
    <chartFormat chart="3" format="8">
      <pivotArea type="data" outline="0" fieldPosition="0">
        <references count="2">
          <reference field="4294967294" count="1" selected="0">
            <x v="0"/>
          </reference>
          <reference field="1" count="1" selected="0">
            <x v="11"/>
          </reference>
        </references>
      </pivotArea>
    </chartFormat>
    <chartFormat chart="3" format="9">
      <pivotArea type="data" outline="0" fieldPosition="0">
        <references count="2">
          <reference field="4294967294" count="1" selected="0">
            <x v="0"/>
          </reference>
          <reference field="1" count="1" selected="0">
            <x v="10"/>
          </reference>
        </references>
      </pivotArea>
    </chartFormat>
    <chartFormat chart="3" format="10">
      <pivotArea type="data" outline="0" fieldPosition="0">
        <references count="2">
          <reference field="4294967294" count="1" selected="0">
            <x v="0"/>
          </reference>
          <reference field="1" count="1" selected="0">
            <x v="8"/>
          </reference>
        </references>
      </pivotArea>
    </chartFormat>
    <chartFormat chart="3" format="11">
      <pivotArea type="data" outline="0" fieldPosition="0">
        <references count="2">
          <reference field="4294967294" count="1" selected="0">
            <x v="0"/>
          </reference>
          <reference field="1" count="1" selected="0">
            <x v="7"/>
          </reference>
        </references>
      </pivotArea>
    </chartFormat>
    <chartFormat chart="3" format="12">
      <pivotArea type="data" outline="0" fieldPosition="0">
        <references count="2">
          <reference field="4294967294" count="1" selected="0">
            <x v="0"/>
          </reference>
          <reference field="1" count="1" selected="0">
            <x v="0"/>
          </reference>
        </references>
      </pivotArea>
    </chartFormat>
    <chartFormat chart="3" format="13">
      <pivotArea type="data" outline="0" fieldPosition="0">
        <references count="2">
          <reference field="4294967294" count="1" selected="0">
            <x v="0"/>
          </reference>
          <reference field="1" count="1" selected="0">
            <x v="6"/>
          </reference>
        </references>
      </pivotArea>
    </chartFormat>
    <chartFormat chart="3" format="14">
      <pivotArea type="data" outline="0" fieldPosition="0">
        <references count="2">
          <reference field="4294967294" count="1" selected="0">
            <x v="0"/>
          </reference>
          <reference field="1" count="1" selected="0">
            <x v="4"/>
          </reference>
        </references>
      </pivotArea>
    </chartFormat>
    <chartFormat chart="3" format="15">
      <pivotArea type="data" outline="0" fieldPosition="0">
        <references count="2">
          <reference field="4294967294" count="1" selected="0">
            <x v="0"/>
          </reference>
          <reference field="1" count="1" selected="0">
            <x v="5"/>
          </reference>
        </references>
      </pivotArea>
    </chartFormat>
    <chartFormat chart="12" format="16" series="1">
      <pivotArea type="data" outline="0" fieldPosition="0">
        <references count="1">
          <reference field="4294967294" count="1" selected="0">
            <x v="0"/>
          </reference>
        </references>
      </pivotArea>
    </chartFormat>
    <chartFormat chart="12" format="17">
      <pivotArea type="data" outline="0" fieldPosition="0">
        <references count="2">
          <reference field="4294967294" count="1" selected="0">
            <x v="0"/>
          </reference>
          <reference field="1" count="1" selected="0">
            <x v="0"/>
          </reference>
        </references>
      </pivotArea>
    </chartFormat>
    <chartFormat chart="12" format="18">
      <pivotArea type="data" outline="0" fieldPosition="0">
        <references count="2">
          <reference field="4294967294" count="1" selected="0">
            <x v="0"/>
          </reference>
          <reference field="1" count="1" selected="0">
            <x v="1"/>
          </reference>
        </references>
      </pivotArea>
    </chartFormat>
    <chartFormat chart="12" format="19">
      <pivotArea type="data" outline="0" fieldPosition="0">
        <references count="2">
          <reference field="4294967294" count="1" selected="0">
            <x v="0"/>
          </reference>
          <reference field="1" count="1" selected="0">
            <x v="2"/>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7"/>
          </reference>
        </references>
      </pivotArea>
    </chartFormat>
    <chartFormat chart="12" format="22">
      <pivotArea type="data" outline="0" fieldPosition="0">
        <references count="2">
          <reference field="4294967294" count="1" selected="0">
            <x v="0"/>
          </reference>
          <reference field="1" count="1" selected="0">
            <x v="8"/>
          </reference>
        </references>
      </pivotArea>
    </chartFormat>
    <chartFormat chart="12" format="23">
      <pivotArea type="data" outline="0" fieldPosition="0">
        <references count="2">
          <reference field="4294967294" count="1" selected="0">
            <x v="0"/>
          </reference>
          <reference field="1" count="1" selected="0">
            <x v="9"/>
          </reference>
        </references>
      </pivotArea>
    </chartFormat>
    <chartFormat chart="12" format="24">
      <pivotArea type="data" outline="0" fieldPosition="0">
        <references count="2">
          <reference field="4294967294" count="1" selected="0">
            <x v="0"/>
          </reference>
          <reference field="1" count="1" selected="0">
            <x v="10"/>
          </reference>
        </references>
      </pivotArea>
    </chartFormat>
    <chartFormat chart="12" format="25">
      <pivotArea type="data" outline="0" fieldPosition="0">
        <references count="2">
          <reference field="4294967294" count="1" selected="0">
            <x v="0"/>
          </reference>
          <reference field="1" count="1" selected="0">
            <x v="11"/>
          </reference>
        </references>
      </pivotArea>
    </chartFormat>
    <chartFormat chart="12" format="26">
      <pivotArea type="data" outline="0" fieldPosition="0">
        <references count="2">
          <reference field="4294967294" count="1" selected="0">
            <x v="0"/>
          </reference>
          <reference field="1" count="1" selected="0">
            <x v="12"/>
          </reference>
        </references>
      </pivotArea>
    </chartFormat>
    <chartFormat chart="12" format="27">
      <pivotArea type="data" outline="0" fieldPosition="0">
        <references count="2">
          <reference field="4294967294" count="1" selected="0">
            <x v="0"/>
          </reference>
          <reference field="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282384E-0F29-46DC-93F7-DE6E028DF7FB}" name="TablaDinámica28" cacheId="41" applyNumberFormats="0" applyBorderFormats="0" applyFontFormats="0" applyPatternFormats="0" applyAlignmentFormats="0" applyWidthHeightFormats="1" dataCaption="Valores" updatedVersion="7" minRefreshableVersion="3" useAutoFormatting="1" itemPrintTitles="1" createdVersion="7" indent="0" compact="0" compactData="0" multipleFieldFilters="0">
  <location ref="A3:C85" firstHeaderRow="1" firstDataRow="1" firstDataCol="3"/>
  <pivotFields count="11">
    <pivotField axis="axisRow" compact="0" outline="0" showAll="0" defaultSubtotal="0">
      <items count="15">
        <item x="6"/>
        <item x="12"/>
        <item x="7"/>
        <item x="11"/>
        <item x="10"/>
        <item x="1"/>
        <item x="0"/>
        <item x="8"/>
        <item x="3"/>
        <item x="9"/>
        <item x="13"/>
        <item x="2"/>
        <item x="4"/>
        <item x="14"/>
        <item x="5"/>
      </items>
    </pivotField>
    <pivotField compact="0" outline="0" showAll="0"/>
    <pivotField axis="axisRow" compact="0" outline="0" showAll="0" defaultSubtotal="0">
      <items count="74">
        <item x="0"/>
        <item x="9"/>
        <item x="10"/>
        <item x="11"/>
        <item x="12"/>
        <item x="13"/>
        <item x="14"/>
        <item x="15"/>
        <item x="16"/>
        <item x="17"/>
        <item x="18"/>
        <item x="1"/>
        <item x="19"/>
        <item x="20"/>
        <item x="21"/>
        <item x="22"/>
        <item x="23"/>
        <item x="24"/>
        <item x="25"/>
        <item x="26"/>
        <item x="27"/>
        <item x="28"/>
        <item x="2"/>
        <item x="29"/>
        <item x="30"/>
        <item x="31"/>
        <item x="32"/>
        <item x="33"/>
        <item x="34"/>
        <item x="35"/>
        <item x="36"/>
        <item x="37"/>
        <item x="38"/>
        <item x="3"/>
        <item x="39"/>
        <item x="40"/>
        <item x="41"/>
        <item x="42"/>
        <item x="43"/>
        <item x="44"/>
        <item x="45"/>
        <item x="46"/>
        <item x="47"/>
        <item x="48"/>
        <item x="4"/>
        <item x="49"/>
        <item x="50"/>
        <item x="51"/>
        <item x="52"/>
        <item x="53"/>
        <item x="54"/>
        <item x="55"/>
        <item x="56"/>
        <item x="57"/>
        <item x="58"/>
        <item x="5"/>
        <item x="59"/>
        <item x="60"/>
        <item x="61"/>
        <item x="62"/>
        <item x="63"/>
        <item x="64"/>
        <item x="65"/>
        <item x="66"/>
        <item x="67"/>
        <item x="68"/>
        <item x="6"/>
        <item x="69"/>
        <item x="70"/>
        <item x="71"/>
        <item x="72"/>
        <item x="73"/>
        <item x="7"/>
        <item x="8"/>
      </items>
    </pivotField>
    <pivotField compact="0" outline="0" showAll="0"/>
    <pivotField compact="0" outline="0" showAll="0"/>
    <pivotField compact="0" outline="0" showAll="0"/>
    <pivotField compact="0" outline="0" showAll="0"/>
    <pivotField compact="0" outline="0" showAll="0" defaultSubtotal="0">
      <items count="4">
        <item x="2"/>
        <item x="3"/>
        <item x="0"/>
        <item x="1"/>
      </items>
    </pivotField>
    <pivotField compact="0" outline="0" showAll="0"/>
    <pivotField axis="axisRow" compact="0" outline="0" showAll="0" defaultSubtotal="0">
      <items count="5">
        <item x="3"/>
        <item x="4"/>
        <item x="0"/>
        <item x="2"/>
        <item h="1" x="1"/>
      </items>
    </pivotField>
    <pivotField compact="0" outline="0" showAll="0"/>
  </pivotFields>
  <rowFields count="3">
    <field x="2"/>
    <field x="9"/>
    <field x="0"/>
  </rowFields>
  <rowItems count="82">
    <i>
      <x/>
      <x v="2"/>
      <x v="6"/>
    </i>
    <i>
      <x v="1"/>
      <x v="3"/>
      <x v="11"/>
    </i>
    <i>
      <x v="2"/>
      <x/>
      <x v="11"/>
    </i>
    <i>
      <x v="3"/>
      <x/>
      <x v="11"/>
    </i>
    <i>
      <x v="4"/>
      <x v="3"/>
      <x v="11"/>
    </i>
    <i>
      <x v="5"/>
      <x/>
      <x v="11"/>
    </i>
    <i>
      <x v="6"/>
      <x v="2"/>
      <x v="8"/>
    </i>
    <i>
      <x v="7"/>
      <x/>
      <x v="8"/>
    </i>
    <i>
      <x v="8"/>
      <x v="2"/>
      <x v="12"/>
    </i>
    <i>
      <x v="9"/>
      <x v="2"/>
      <x v="12"/>
    </i>
    <i>
      <x v="10"/>
      <x v="2"/>
      <x v="12"/>
    </i>
    <i>
      <x v="11"/>
      <x v="2"/>
      <x v="6"/>
    </i>
    <i>
      <x v="12"/>
      <x/>
      <x v="12"/>
    </i>
    <i>
      <x v="13"/>
      <x/>
      <x v="14"/>
    </i>
    <i>
      <x v="14"/>
      <x/>
      <x v="14"/>
    </i>
    <i>
      <x v="15"/>
      <x v="2"/>
      <x v="14"/>
    </i>
    <i>
      <x v="16"/>
      <x v="3"/>
      <x v="14"/>
    </i>
    <i>
      <x v="17"/>
      <x/>
      <x/>
    </i>
    <i>
      <x v="18"/>
      <x v="2"/>
      <x/>
    </i>
    <i>
      <x v="19"/>
      <x v="3"/>
      <x/>
    </i>
    <i>
      <x v="20"/>
      <x v="2"/>
      <x/>
    </i>
    <i>
      <x v="21"/>
      <x v="2"/>
      <x/>
    </i>
    <i>
      <x v="22"/>
      <x v="3"/>
      <x v="6"/>
    </i>
    <i>
      <x v="23"/>
      <x/>
      <x/>
    </i>
    <i r="1">
      <x v="2"/>
      <x/>
    </i>
    <i>
      <x v="24"/>
      <x v="2"/>
      <x/>
    </i>
    <i>
      <x v="25"/>
      <x/>
      <x/>
    </i>
    <i r="1">
      <x v="2"/>
      <x/>
    </i>
    <i>
      <x v="26"/>
      <x/>
      <x/>
    </i>
    <i r="1">
      <x v="2"/>
      <x/>
    </i>
    <i>
      <x v="27"/>
      <x v="2"/>
      <x/>
    </i>
    <i>
      <x v="28"/>
      <x v="2"/>
      <x v="2"/>
    </i>
    <i>
      <x v="29"/>
      <x/>
      <x v="2"/>
    </i>
    <i>
      <x v="30"/>
      <x v="3"/>
      <x v="7"/>
    </i>
    <i>
      <x v="31"/>
      <x v="3"/>
      <x v="7"/>
    </i>
    <i>
      <x v="32"/>
      <x v="2"/>
      <x v="7"/>
    </i>
    <i r="1">
      <x v="3"/>
      <x v="7"/>
    </i>
    <i>
      <x v="33"/>
      <x v="3"/>
      <x v="6"/>
    </i>
    <i>
      <x v="34"/>
      <x v="2"/>
      <x v="7"/>
    </i>
    <i>
      <x v="35"/>
      <x v="2"/>
      <x v="7"/>
    </i>
    <i r="1">
      <x v="3"/>
      <x v="7"/>
    </i>
    <i>
      <x v="36"/>
      <x v="3"/>
      <x v="9"/>
    </i>
    <i>
      <x v="37"/>
      <x v="2"/>
      <x v="9"/>
    </i>
    <i>
      <x v="38"/>
      <x v="3"/>
      <x v="9"/>
    </i>
    <i>
      <x v="39"/>
      <x v="3"/>
      <x v="9"/>
    </i>
    <i>
      <x v="40"/>
      <x v="3"/>
      <x v="9"/>
    </i>
    <i>
      <x v="41"/>
      <x v="2"/>
      <x v="4"/>
    </i>
    <i>
      <x v="42"/>
      <x v="2"/>
      <x v="4"/>
    </i>
    <i>
      <x v="43"/>
      <x v="2"/>
      <x v="4"/>
    </i>
    <i>
      <x v="44"/>
      <x v="3"/>
      <x v="6"/>
    </i>
    <i>
      <x v="45"/>
      <x v="3"/>
      <x v="3"/>
    </i>
    <i>
      <x v="46"/>
      <x v="3"/>
      <x v="3"/>
    </i>
    <i>
      <x v="47"/>
      <x/>
      <x v="1"/>
    </i>
    <i>
      <x v="48"/>
      <x v="3"/>
      <x v="1"/>
    </i>
    <i>
      <x v="49"/>
      <x v="3"/>
      <x v="1"/>
    </i>
    <i>
      <x v="50"/>
      <x v="3"/>
      <x v="1"/>
    </i>
    <i>
      <x v="51"/>
      <x v="3"/>
      <x v="1"/>
    </i>
    <i>
      <x v="52"/>
      <x/>
      <x v="1"/>
    </i>
    <i>
      <x v="53"/>
      <x v="1"/>
      <x v="1"/>
    </i>
    <i>
      <x v="54"/>
      <x/>
      <x v="1"/>
    </i>
    <i>
      <x v="55"/>
      <x v="2"/>
      <x v="5"/>
    </i>
    <i>
      <x v="56"/>
      <x v="1"/>
      <x v="1"/>
    </i>
    <i>
      <x v="57"/>
      <x v="3"/>
      <x v="1"/>
    </i>
    <i>
      <x v="58"/>
      <x/>
      <x v="10"/>
    </i>
    <i>
      <x v="59"/>
      <x v="2"/>
      <x v="10"/>
    </i>
    <i>
      <x v="60"/>
      <x v="3"/>
      <x v="10"/>
    </i>
    <i>
      <x v="61"/>
      <x v="1"/>
      <x v="10"/>
    </i>
    <i r="1">
      <x v="3"/>
      <x v="10"/>
    </i>
    <i>
      <x v="62"/>
      <x v="3"/>
      <x v="10"/>
    </i>
    <i>
      <x v="63"/>
      <x v="3"/>
      <x v="10"/>
    </i>
    <i>
      <x v="64"/>
      <x v="3"/>
      <x v="10"/>
    </i>
    <i>
      <x v="65"/>
      <x v="3"/>
      <x v="10"/>
    </i>
    <i>
      <x v="66"/>
      <x v="3"/>
      <x v="5"/>
    </i>
    <i>
      <x v="67"/>
      <x v="3"/>
      <x v="13"/>
    </i>
    <i>
      <x v="68"/>
      <x v="2"/>
      <x v="13"/>
    </i>
    <i>
      <x v="69"/>
      <x v="3"/>
      <x v="13"/>
    </i>
    <i>
      <x v="70"/>
      <x v="3"/>
      <x v="13"/>
    </i>
    <i>
      <x v="71"/>
      <x/>
      <x v="13"/>
    </i>
    <i>
      <x v="72"/>
      <x/>
      <x v="5"/>
    </i>
    <i r="1">
      <x v="2"/>
      <x v="5"/>
    </i>
    <i>
      <x v="73"/>
      <x v="2"/>
      <x v="5"/>
    </i>
    <i t="grand">
      <x/>
    </i>
  </rowItems>
  <colItems count="1">
    <i/>
  </colItems>
  <formats count="5">
    <format dxfId="4">
      <pivotArea type="all" dataOnly="0" outline="0" fieldPosition="0"/>
    </format>
    <format dxfId="3">
      <pivotArea field="7" type="button" dataOnly="0" labelOnly="1" outline="0"/>
    </format>
    <format dxfId="2">
      <pivotArea field="0" type="button" dataOnly="0" labelOnly="1" outline="0" axis="axisRow" fieldPosition="2"/>
    </format>
    <format dxfId="1">
      <pivotArea field="2" type="button" dataOnly="0" labelOnly="1" outline="0" axis="axisRow"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A12B0AB-CF35-4BB9-A59B-579925452C42}" name="TablaDinámica38" cacheId="4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9">
  <location ref="K84:P101" firstHeaderRow="1" firstDataRow="2" firstDataCol="1"/>
  <pivotFields count="3">
    <pivotField axis="axisCol" showAll="0">
      <items count="5">
        <item x="2"/>
        <item x="3"/>
        <item x="0"/>
        <item x="1"/>
        <item t="default"/>
      </items>
    </pivotField>
    <pivotField axis="axisRow" dataField="1" showAll="0">
      <items count="16">
        <item x="5"/>
        <item x="11"/>
        <item x="6"/>
        <item x="10"/>
        <item x="9"/>
        <item x="12"/>
        <item x="0"/>
        <item x="7"/>
        <item x="2"/>
        <item x="8"/>
        <item x="13"/>
        <item x="1"/>
        <item x="3"/>
        <item x="14"/>
        <item x="4"/>
        <item t="default"/>
      </items>
    </pivotField>
    <pivotField showAll="0"/>
  </pivotFields>
  <rowFields count="1">
    <field x="1"/>
  </rowFields>
  <rowItems count="16">
    <i>
      <x/>
    </i>
    <i>
      <x v="1"/>
    </i>
    <i>
      <x v="2"/>
    </i>
    <i>
      <x v="3"/>
    </i>
    <i>
      <x v="4"/>
    </i>
    <i>
      <x v="5"/>
    </i>
    <i>
      <x v="6"/>
    </i>
    <i>
      <x v="7"/>
    </i>
    <i>
      <x v="8"/>
    </i>
    <i>
      <x v="9"/>
    </i>
    <i>
      <x v="10"/>
    </i>
    <i>
      <x v="11"/>
    </i>
    <i>
      <x v="12"/>
    </i>
    <i>
      <x v="13"/>
    </i>
    <i>
      <x v="14"/>
    </i>
    <i t="grand">
      <x/>
    </i>
  </rowItems>
  <colFields count="1">
    <field x="0"/>
  </colFields>
  <colItems count="5">
    <i>
      <x/>
    </i>
    <i>
      <x v="1"/>
    </i>
    <i>
      <x v="2"/>
    </i>
    <i>
      <x v="3"/>
    </i>
    <i t="grand">
      <x/>
    </i>
  </colItems>
  <dataFields count="1">
    <dataField name="Cuenta de PROCESO" fld="1" subtotal="count" baseField="0" baseItem="0"/>
  </dataFields>
  <chartFormats count="4">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86B8D57-3539-4666-809E-465283DB5124}" name="TablaDinámica37" cacheId="4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3">
  <location ref="K3:L38" firstHeaderRow="1" firstDataRow="1" firstDataCol="1"/>
  <pivotFields count="3">
    <pivotField axis="axisRow" showAll="0">
      <items count="6">
        <item x="0"/>
        <item x="1"/>
        <item x="2"/>
        <item x="3"/>
        <item m="1" x="4"/>
        <item t="default"/>
      </items>
    </pivotField>
    <pivotField axis="axisRow" showAll="0">
      <items count="16">
        <item x="6"/>
        <item x="0"/>
        <item x="7"/>
        <item x="14"/>
        <item x="8"/>
        <item x="1"/>
        <item x="9"/>
        <item x="2"/>
        <item x="10"/>
        <item x="11"/>
        <item x="3"/>
        <item x="4"/>
        <item x="12"/>
        <item x="13"/>
        <item x="5"/>
        <item t="default"/>
      </items>
    </pivotField>
    <pivotField dataField="1" showAll="0"/>
  </pivotFields>
  <rowFields count="2">
    <field x="0"/>
    <field x="1"/>
  </rowFields>
  <rowItems count="35">
    <i>
      <x/>
    </i>
    <i r="1">
      <x v="1"/>
    </i>
    <i r="1">
      <x v="5"/>
    </i>
    <i r="1">
      <x v="7"/>
    </i>
    <i r="1">
      <x v="10"/>
    </i>
    <i r="1">
      <x v="11"/>
    </i>
    <i r="1">
      <x v="14"/>
    </i>
    <i>
      <x v="1"/>
    </i>
    <i r="1">
      <x v="1"/>
    </i>
    <i>
      <x v="2"/>
    </i>
    <i r="1">
      <x/>
    </i>
    <i r="1">
      <x v="1"/>
    </i>
    <i r="1">
      <x v="2"/>
    </i>
    <i r="1">
      <x v="4"/>
    </i>
    <i r="1">
      <x v="5"/>
    </i>
    <i r="1">
      <x v="6"/>
    </i>
    <i r="1">
      <x v="7"/>
    </i>
    <i r="1">
      <x v="8"/>
    </i>
    <i r="1">
      <x v="9"/>
    </i>
    <i r="1">
      <x v="10"/>
    </i>
    <i r="1">
      <x v="11"/>
    </i>
    <i r="1">
      <x v="12"/>
    </i>
    <i r="1">
      <x v="13"/>
    </i>
    <i r="1">
      <x v="14"/>
    </i>
    <i>
      <x v="3"/>
    </i>
    <i r="1">
      <x/>
    </i>
    <i r="1">
      <x v="1"/>
    </i>
    <i r="1">
      <x v="3"/>
    </i>
    <i r="1">
      <x v="6"/>
    </i>
    <i r="1">
      <x v="9"/>
    </i>
    <i r="1">
      <x v="10"/>
    </i>
    <i r="1">
      <x v="11"/>
    </i>
    <i r="1">
      <x v="13"/>
    </i>
    <i r="1">
      <x v="14"/>
    </i>
    <i t="grand">
      <x/>
    </i>
  </rowItems>
  <colItems count="1">
    <i/>
  </colItems>
  <dataFields count="1">
    <dataField name="Suma de NUMERO DEL RIESGO" fld="2" baseField="0" baseItem="0"/>
  </dataFields>
  <chartFormats count="31">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0" count="1" selected="0">
            <x v="3"/>
          </reference>
          <reference field="1" count="1" selected="0">
            <x v="14"/>
          </reference>
        </references>
      </pivotArea>
    </chartFormat>
    <chartFormat chart="0" format="2">
      <pivotArea type="data" outline="0" fieldPosition="0">
        <references count="3">
          <reference field="4294967294" count="1" selected="0">
            <x v="0"/>
          </reference>
          <reference field="0" count="1" selected="0">
            <x v="3"/>
          </reference>
          <reference field="1" count="1" selected="0">
            <x v="13"/>
          </reference>
        </references>
      </pivotArea>
    </chartFormat>
    <chartFormat chart="0" format="3">
      <pivotArea type="data" outline="0" fieldPosition="0">
        <references count="3">
          <reference field="4294967294" count="1" selected="0">
            <x v="0"/>
          </reference>
          <reference field="0" count="1" selected="0">
            <x v="3"/>
          </reference>
          <reference field="1" count="1" selected="0">
            <x v="11"/>
          </reference>
        </references>
      </pivotArea>
    </chartFormat>
    <chartFormat chart="0" format="4">
      <pivotArea type="data" outline="0" fieldPosition="0">
        <references count="3">
          <reference field="4294967294" count="1" selected="0">
            <x v="0"/>
          </reference>
          <reference field="0" count="1" selected="0">
            <x v="3"/>
          </reference>
          <reference field="1" count="1" selected="0">
            <x v="10"/>
          </reference>
        </references>
      </pivotArea>
    </chartFormat>
    <chartFormat chart="0" format="5">
      <pivotArea type="data" outline="0" fieldPosition="0">
        <references count="3">
          <reference field="4294967294" count="1" selected="0">
            <x v="0"/>
          </reference>
          <reference field="0" count="1" selected="0">
            <x v="3"/>
          </reference>
          <reference field="1" count="1" selected="0">
            <x v="9"/>
          </reference>
        </references>
      </pivotArea>
    </chartFormat>
    <chartFormat chart="0" format="6">
      <pivotArea type="data" outline="0" fieldPosition="0">
        <references count="3">
          <reference field="4294967294" count="1" selected="0">
            <x v="0"/>
          </reference>
          <reference field="0" count="1" selected="0">
            <x v="3"/>
          </reference>
          <reference field="1" count="1" selected="0">
            <x v="6"/>
          </reference>
        </references>
      </pivotArea>
    </chartFormat>
    <chartFormat chart="0" format="7">
      <pivotArea type="data" outline="0" fieldPosition="0">
        <references count="3">
          <reference field="4294967294" count="1" selected="0">
            <x v="0"/>
          </reference>
          <reference field="0" count="1" selected="0">
            <x v="3"/>
          </reference>
          <reference field="1" count="1" selected="0">
            <x v="3"/>
          </reference>
        </references>
      </pivotArea>
    </chartFormat>
    <chartFormat chart="0" format="8">
      <pivotArea type="data" outline="0" fieldPosition="0">
        <references count="3">
          <reference field="4294967294" count="1" selected="0">
            <x v="0"/>
          </reference>
          <reference field="0" count="1" selected="0">
            <x v="3"/>
          </reference>
          <reference field="1" count="1" selected="0">
            <x v="1"/>
          </reference>
        </references>
      </pivotArea>
    </chartFormat>
    <chartFormat chart="0" format="9">
      <pivotArea type="data" outline="0" fieldPosition="0">
        <references count="3">
          <reference field="4294967294" count="1" selected="0">
            <x v="0"/>
          </reference>
          <reference field="0" count="1" selected="0">
            <x v="3"/>
          </reference>
          <reference field="1" count="1" selected="0">
            <x v="0"/>
          </reference>
        </references>
      </pivotArea>
    </chartFormat>
    <chartFormat chart="0" format="10">
      <pivotArea type="data" outline="0" fieldPosition="0">
        <references count="3">
          <reference field="4294967294" count="1" selected="0">
            <x v="0"/>
          </reference>
          <reference field="0" count="1" selected="0">
            <x v="2"/>
          </reference>
          <reference field="1" count="1" selected="0">
            <x v="14"/>
          </reference>
        </references>
      </pivotArea>
    </chartFormat>
    <chartFormat chart="0" format="11">
      <pivotArea type="data" outline="0" fieldPosition="0">
        <references count="3">
          <reference field="4294967294" count="1" selected="0">
            <x v="0"/>
          </reference>
          <reference field="0" count="1" selected="0">
            <x v="2"/>
          </reference>
          <reference field="1" count="1" selected="0">
            <x v="13"/>
          </reference>
        </references>
      </pivotArea>
    </chartFormat>
    <chartFormat chart="0" format="12">
      <pivotArea type="data" outline="0" fieldPosition="0">
        <references count="3">
          <reference field="4294967294" count="1" selected="0">
            <x v="0"/>
          </reference>
          <reference field="0" count="1" selected="0">
            <x v="2"/>
          </reference>
          <reference field="1" count="1" selected="0">
            <x v="12"/>
          </reference>
        </references>
      </pivotArea>
    </chartFormat>
    <chartFormat chart="0" format="13">
      <pivotArea type="data" outline="0" fieldPosition="0">
        <references count="3">
          <reference field="4294967294" count="1" selected="0">
            <x v="0"/>
          </reference>
          <reference field="0" count="1" selected="0">
            <x v="2"/>
          </reference>
          <reference field="1" count="1" selected="0">
            <x v="11"/>
          </reference>
        </references>
      </pivotArea>
    </chartFormat>
    <chartFormat chart="0" format="14">
      <pivotArea type="data" outline="0" fieldPosition="0">
        <references count="3">
          <reference field="4294967294" count="1" selected="0">
            <x v="0"/>
          </reference>
          <reference field="0" count="1" selected="0">
            <x v="2"/>
          </reference>
          <reference field="1" count="1" selected="0">
            <x v="10"/>
          </reference>
        </references>
      </pivotArea>
    </chartFormat>
    <chartFormat chart="0" format="15">
      <pivotArea type="data" outline="0" fieldPosition="0">
        <references count="3">
          <reference field="4294967294" count="1" selected="0">
            <x v="0"/>
          </reference>
          <reference field="0" count="1" selected="0">
            <x v="2"/>
          </reference>
          <reference field="1" count="1" selected="0">
            <x v="9"/>
          </reference>
        </references>
      </pivotArea>
    </chartFormat>
    <chartFormat chart="0" format="16">
      <pivotArea type="data" outline="0" fieldPosition="0">
        <references count="3">
          <reference field="4294967294" count="1" selected="0">
            <x v="0"/>
          </reference>
          <reference field="0" count="1" selected="0">
            <x v="2"/>
          </reference>
          <reference field="1" count="1" selected="0">
            <x v="8"/>
          </reference>
        </references>
      </pivotArea>
    </chartFormat>
    <chartFormat chart="0" format="17">
      <pivotArea type="data" outline="0" fieldPosition="0">
        <references count="3">
          <reference field="4294967294" count="1" selected="0">
            <x v="0"/>
          </reference>
          <reference field="0" count="1" selected="0">
            <x v="2"/>
          </reference>
          <reference field="1" count="1" selected="0">
            <x v="7"/>
          </reference>
        </references>
      </pivotArea>
    </chartFormat>
    <chartFormat chart="0" format="18">
      <pivotArea type="data" outline="0" fieldPosition="0">
        <references count="3">
          <reference field="4294967294" count="1" selected="0">
            <x v="0"/>
          </reference>
          <reference field="0" count="1" selected="0">
            <x v="2"/>
          </reference>
          <reference field="1" count="1" selected="0">
            <x v="6"/>
          </reference>
        </references>
      </pivotArea>
    </chartFormat>
    <chartFormat chart="0" format="19">
      <pivotArea type="data" outline="0" fieldPosition="0">
        <references count="3">
          <reference field="4294967294" count="1" selected="0">
            <x v="0"/>
          </reference>
          <reference field="0" count="1" selected="0">
            <x v="2"/>
          </reference>
          <reference field="1" count="1" selected="0">
            <x v="5"/>
          </reference>
        </references>
      </pivotArea>
    </chartFormat>
    <chartFormat chart="0" format="20">
      <pivotArea type="data" outline="0" fieldPosition="0">
        <references count="3">
          <reference field="4294967294" count="1" selected="0">
            <x v="0"/>
          </reference>
          <reference field="0" count="1" selected="0">
            <x v="2"/>
          </reference>
          <reference field="1" count="1" selected="0">
            <x v="4"/>
          </reference>
        </references>
      </pivotArea>
    </chartFormat>
    <chartFormat chart="0" format="21">
      <pivotArea type="data" outline="0" fieldPosition="0">
        <references count="3">
          <reference field="4294967294" count="1" selected="0">
            <x v="0"/>
          </reference>
          <reference field="0" count="1" selected="0">
            <x v="2"/>
          </reference>
          <reference field="1" count="1" selected="0">
            <x v="2"/>
          </reference>
        </references>
      </pivotArea>
    </chartFormat>
    <chartFormat chart="0" format="22">
      <pivotArea type="data" outline="0" fieldPosition="0">
        <references count="3">
          <reference field="4294967294" count="1" selected="0">
            <x v="0"/>
          </reference>
          <reference field="0" count="1" selected="0">
            <x v="2"/>
          </reference>
          <reference field="1" count="1" selected="0">
            <x v="1"/>
          </reference>
        </references>
      </pivotArea>
    </chartFormat>
    <chartFormat chart="0" format="23">
      <pivotArea type="data" outline="0" fieldPosition="0">
        <references count="3">
          <reference field="4294967294" count="1" selected="0">
            <x v="0"/>
          </reference>
          <reference field="0" count="1" selected="0">
            <x v="2"/>
          </reference>
          <reference field="1" count="1" selected="0">
            <x v="0"/>
          </reference>
        </references>
      </pivotArea>
    </chartFormat>
    <chartFormat chart="0" format="24">
      <pivotArea type="data" outline="0" fieldPosition="0">
        <references count="3">
          <reference field="4294967294" count="1" selected="0">
            <x v="0"/>
          </reference>
          <reference field="0" count="1" selected="0">
            <x v="1"/>
          </reference>
          <reference field="1" count="1" selected="0">
            <x v="1"/>
          </reference>
        </references>
      </pivotArea>
    </chartFormat>
    <chartFormat chart="0" format="25">
      <pivotArea type="data" outline="0" fieldPosition="0">
        <references count="3">
          <reference field="4294967294" count="1" selected="0">
            <x v="0"/>
          </reference>
          <reference field="0" count="1" selected="0">
            <x v="0"/>
          </reference>
          <reference field="1" count="1" selected="0">
            <x v="14"/>
          </reference>
        </references>
      </pivotArea>
    </chartFormat>
    <chartFormat chart="0" format="26">
      <pivotArea type="data" outline="0" fieldPosition="0">
        <references count="3">
          <reference field="4294967294" count="1" selected="0">
            <x v="0"/>
          </reference>
          <reference field="0" count="1" selected="0">
            <x v="0"/>
          </reference>
          <reference field="1" count="1" selected="0">
            <x v="11"/>
          </reference>
        </references>
      </pivotArea>
    </chartFormat>
    <chartFormat chart="0" format="27">
      <pivotArea type="data" outline="0" fieldPosition="0">
        <references count="3">
          <reference field="4294967294" count="1" selected="0">
            <x v="0"/>
          </reference>
          <reference field="0" count="1" selected="0">
            <x v="0"/>
          </reference>
          <reference field="1" count="1" selected="0">
            <x v="10"/>
          </reference>
        </references>
      </pivotArea>
    </chartFormat>
    <chartFormat chart="0" format="28">
      <pivotArea type="data" outline="0" fieldPosition="0">
        <references count="3">
          <reference field="4294967294" count="1" selected="0">
            <x v="0"/>
          </reference>
          <reference field="0" count="1" selected="0">
            <x v="0"/>
          </reference>
          <reference field="1" count="1" selected="0">
            <x v="7"/>
          </reference>
        </references>
      </pivotArea>
    </chartFormat>
    <chartFormat chart="0" format="29">
      <pivotArea type="data" outline="0" fieldPosition="0">
        <references count="3">
          <reference field="4294967294" count="1" selected="0">
            <x v="0"/>
          </reference>
          <reference field="0" count="1" selected="0">
            <x v="0"/>
          </reference>
          <reference field="1" count="1" selected="0">
            <x v="5"/>
          </reference>
        </references>
      </pivotArea>
    </chartFormat>
    <chartFormat chart="0" format="30">
      <pivotArea type="data" outline="0" fieldPosition="0">
        <references count="3">
          <reference field="4294967294" count="1" selected="0">
            <x v="0"/>
          </reference>
          <reference field="0" count="1" selected="0">
            <x v="0"/>
          </reference>
          <reference field="1"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332EA9-05F1-44C0-8E0A-4F87314B6CFE}" name="Tabla1" displayName="Tabla1" ref="A7:F81" totalsRowShown="0" headerRowDxfId="13" dataDxfId="12" tableBorderDxfId="11">
  <autoFilter ref="A7:F81" xr:uid="{F18B58D3-E9E3-476F-875D-80234207874F}"/>
  <tableColumns count="6">
    <tableColumn id="1" xr3:uid="{CCD0776B-D32C-4306-982B-BB92D602814A}" name="TIPO DE PROCESO" dataDxfId="10"/>
    <tableColumn id="2" xr3:uid="{B60ED0FD-016B-4C94-A7A6-3372A01E06B7}" name="PROCESO" dataDxfId="9"/>
    <tableColumn id="3" xr3:uid="{CB7A9698-60BF-4BFE-B69C-8979D6692BD1}" name="TIPO DE RIESGO" dataDxfId="8"/>
    <tableColumn id="4" xr3:uid="{476FF16D-2F6A-45F5-A19D-2E72C5F0E937}" name="CLASIFICACIÓN DEL RIESGO" dataDxfId="7"/>
    <tableColumn id="6" xr3:uid="{A5D85735-D606-42F4-8446-FA58234807C1}" name="RIESGO" dataDxfId="6"/>
    <tableColumn id="5" xr3:uid="{BE27927D-6F9C-428D-AFE0-5E1FDD4EAFDB}" name="CANTIDAD" dataDxfId="5"/>
  </tableColumns>
  <tableStyleInfo name="TableStyleMedium7"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table" Target="../tables/table1.xm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https://agenciadetierras.sharepoint.com/:f:/s/MapadeRiesgosdeGestionANT/EsB8Py0ukzVEtLrjyK45fUQBXxYCrVHUJk81LgXVwh32kg?e=MhWxNi" TargetMode="External"/><Relationship Id="rId18" Type="http://schemas.openxmlformats.org/officeDocument/2006/relationships/hyperlink" Target="https://agenciadetierras.sharepoint.com/:f:/s/MapadeRiesgosdeGestionANT/Ev5XZZ2-kv5Grk9kA78X4XcBAbZQjut-nuh69TRZXWjjlA?e=uHdYea" TargetMode="External"/><Relationship Id="rId26" Type="http://schemas.openxmlformats.org/officeDocument/2006/relationships/hyperlink" Target="https://agenciadetierras.sharepoint.com/:x:/s/MapadeRiesgosdeGestionANT/EYgV5DFK_-dJmfSNU8DuHBkBCqr7AtBOoLktaz6y_OiYyQ?e=QBbJM5" TargetMode="External"/><Relationship Id="rId39" Type="http://schemas.openxmlformats.org/officeDocument/2006/relationships/hyperlink" Target="https://agenciadetierras.sharepoint.com/:x:/s/MapadeRiesgosdeGestionANT/EcaBx1L6ht9JpSXvvBBVhVoBBfn-wcapOHUSSwEZuJLWKQ?e=jbsrh3" TargetMode="External"/><Relationship Id="rId21" Type="http://schemas.openxmlformats.org/officeDocument/2006/relationships/hyperlink" Target="https://agenciadetierras.sharepoint.com/:u:/s/MapadeRiesgosdeGestionANT/EZMo0dNiRjNCgwFRiGtfeJ4B6D90hZDgoots4cG1GTH3qg?e=FUKCBQ" TargetMode="External"/><Relationship Id="rId34" Type="http://schemas.openxmlformats.org/officeDocument/2006/relationships/hyperlink" Target="https://agenciadetierras.sharepoint.com/:x:/s/MapadeRiesgosdeGestionANT/EdglWxC49o9DhQLgMXToBEIBL4LF6AAW0gOzoPPAgT4lWw?e=y9m5Cs" TargetMode="External"/><Relationship Id="rId42" Type="http://schemas.openxmlformats.org/officeDocument/2006/relationships/hyperlink" Target="https://agenciadetierras.sharepoint.com/:p:/s/MapadeRiesgosdeGestionANT/ES83apgsTuVHuGfubqmHUM4BQhXSRH10QZGuv_6hflR4mA?e=KGBBJO" TargetMode="External"/><Relationship Id="rId47" Type="http://schemas.openxmlformats.org/officeDocument/2006/relationships/hyperlink" Target="https://agenciadetierras.sharepoint.com/:w:/s/MapadeRiesgosdeGestionANT/EbYDP_I8pl5PpBp9I3V4cC0BI7b7dvIVHKgFgy6cu8fWDg?e=a0o7lg" TargetMode="External"/><Relationship Id="rId50" Type="http://schemas.openxmlformats.org/officeDocument/2006/relationships/hyperlink" Target="https://agenciadetierras.sharepoint.com/:b:/s/MapadeRiesgosdeGestionANT/Eb5FBhbFtglEv7QxqXxsZRIB5f6Ge1VLtjWQREsb-pxjrg?e=ZgbZnP" TargetMode="External"/><Relationship Id="rId7" Type="http://schemas.openxmlformats.org/officeDocument/2006/relationships/hyperlink" Target="https://agenciadetierras.sharepoint.com/:b:/s/MapadeRiesgosdeGestionANT/EV0WYjUmet5Ps-OU30nG5ckB9ewmWOJk3-QMZwCXElqGCA?e=WcWA5O" TargetMode="External"/><Relationship Id="rId2" Type="http://schemas.openxmlformats.org/officeDocument/2006/relationships/hyperlink" Target="https://agenciadetierras.sharepoint.com/:b:/s/MapadeRiesgosdeGestionANT/EQ61sim1hARHlThoiv5SzxUBHZk4_VqZQVgiMsUYSRwbTg?e=qdETck" TargetMode="External"/><Relationship Id="rId16" Type="http://schemas.openxmlformats.org/officeDocument/2006/relationships/hyperlink" Target="https://agenciadetierras.sharepoint.com/:f:/s/MapadeRiesgosdeGestionANT/EpOyk5XPw51OjtO2ri9sHOcB8I77WTnY6VK_7LFlr3GtrA?e=QpqGsJ" TargetMode="External"/><Relationship Id="rId29" Type="http://schemas.openxmlformats.org/officeDocument/2006/relationships/hyperlink" Target="https://agenciadetierras.sharepoint.com/:b:/s/MapadeRiesgosdeGestionANT/ERpBuTu9BmBEmR0Ijy94tYQBVd9dWEOGgqWdG8SmAxp7ow?e=V9MKia" TargetMode="External"/><Relationship Id="rId11" Type="http://schemas.openxmlformats.org/officeDocument/2006/relationships/hyperlink" Target="https://agenciadetierras.sharepoint.com/:f:/s/MapadeRiesgosdeGestionANT/Eo6AlgdjxV9DrHUz-lAgaLEBWCkEo0il8MdaoRBATmt1AQ?e=NUBt9m" TargetMode="External"/><Relationship Id="rId24" Type="http://schemas.openxmlformats.org/officeDocument/2006/relationships/hyperlink" Target="https://agenciadetierras.sharepoint.com/:u:/s/MapadeRiesgosdeGestionANT/EYwfdPDKAjRHnetSQ8456fkBZkX0u8Ac_9H9I_wxGfBaaQ?e=7J0ZD0" TargetMode="External"/><Relationship Id="rId32" Type="http://schemas.openxmlformats.org/officeDocument/2006/relationships/hyperlink" Target="https://agenciadetierras.sharepoint.com/:b:/s/MapadeRiesgosdeGestionANT/EYsa2semrFJPt4kfl5w8XxsBkY42DWhAu8JdXHoSJAdQgA?e=Rqygoo" TargetMode="External"/><Relationship Id="rId37" Type="http://schemas.openxmlformats.org/officeDocument/2006/relationships/hyperlink" Target="https://agenciadetierras.sharepoint.com/:x:/s/MapadeRiesgosdeGestionANT/EfisT-MR-vZOr8ROhiy7wHcB8cRhNvOWzUDQPxcb8GWsPQ?e=3EqYKf" TargetMode="External"/><Relationship Id="rId40" Type="http://schemas.openxmlformats.org/officeDocument/2006/relationships/hyperlink" Target="https://agenciadetierras.sharepoint.com/:p:/s/MapadeRiesgosdeGestionANT/EV1lRDlEdYBEstAX9jeCG18BIIjmyw02SO_KOUnejJrMqw?e=NVlw4A" TargetMode="External"/><Relationship Id="rId45" Type="http://schemas.openxmlformats.org/officeDocument/2006/relationships/hyperlink" Target="https://agenciadetierras.sharepoint.com/:b:/s/MapadeRiesgosdeGestionANT/EWTSJtBMU5FJlH9I-Q4FUmcBct7gEiYV-KUBrcVHF_HwuA?e=mkmGhK" TargetMode="External"/><Relationship Id="rId53" Type="http://schemas.openxmlformats.org/officeDocument/2006/relationships/drawing" Target="../drawings/drawing7.xml"/><Relationship Id="rId5" Type="http://schemas.openxmlformats.org/officeDocument/2006/relationships/hyperlink" Target="https://agenciadetierras.sharepoint.com/:b:/s/MapadeRiesgosdeGestionANT/ERUJIWvVeCBOpR3i9p4JEeYBfteWGXc29iQJC75maL5hzw?e=yokuxG" TargetMode="External"/><Relationship Id="rId10" Type="http://schemas.openxmlformats.org/officeDocument/2006/relationships/hyperlink" Target="https://agenciadetierras.sharepoint.com/:f:/s/MapadeRiesgosdeGestionANT/EnnR8k8sQuFHhqptFjsLDCEBRgALH_lJeInn8nJQ8P_YNQ?e=4Gl93X" TargetMode="External"/><Relationship Id="rId19" Type="http://schemas.openxmlformats.org/officeDocument/2006/relationships/hyperlink" Target="https://agenciadetierras.sharepoint.com/:f:/s/MapadeRiesgosdeGestionANT/EoC_qr_mmehOilbTmEIphU8BkuypFp24EwK5n3yK0doi6Q?e=g8NFmw" TargetMode="External"/><Relationship Id="rId31" Type="http://schemas.openxmlformats.org/officeDocument/2006/relationships/hyperlink" Target="https://agenciadetierras.sharepoint.com/:f:/s/MapadeRiesgosdeGestionANT/EumiXbDURf1GvSqKvpmlT9wB1_AxIReU0b_3uDrSKAR1eA?e=2IlBE8" TargetMode="External"/><Relationship Id="rId44" Type="http://schemas.openxmlformats.org/officeDocument/2006/relationships/hyperlink" Target="https://agenciadetierras.sharepoint.com/:f:/s/MapadeRiesgosdeGestionANT/Ehx3g8rxwqxOh5X3cuwzEP8BI1bpFMNhBK4xpkJeMfHNkQ?e=oGbnfC" TargetMode="External"/><Relationship Id="rId52" Type="http://schemas.openxmlformats.org/officeDocument/2006/relationships/printerSettings" Target="../printerSettings/printerSettings7.bin"/><Relationship Id="rId4" Type="http://schemas.openxmlformats.org/officeDocument/2006/relationships/hyperlink" Target="https://agenciadetierras.sharepoint.com/:b:/s/MapadeRiesgosdeGestionANT/Edqr2Wkj_KNFsOYBx6jHiuwBewbqaz6_kHXQ_VuewEuhGg?e=DMXHx6" TargetMode="External"/><Relationship Id="rId9" Type="http://schemas.openxmlformats.org/officeDocument/2006/relationships/hyperlink" Target="https://agenciadetierras.sharepoint.com/:f:/s/MapadeRiesgosdeGestionANT/EnG-WSgU5sVGjNNDaF18dWsBUQHmxGjsD0CtgOIku6KiiQ?e=BezeK0" TargetMode="External"/><Relationship Id="rId14" Type="http://schemas.openxmlformats.org/officeDocument/2006/relationships/hyperlink" Target="https://agenciadetierras.sharepoint.com/:f:/s/MapadeRiesgosdeGestionANT/EkyqcqxfbRVMiG7b5_ssXMABI-7gqMr-nuxW8CRARo2RTg?e=wz58g0" TargetMode="External"/><Relationship Id="rId22" Type="http://schemas.openxmlformats.org/officeDocument/2006/relationships/hyperlink" Target="https://agenciadetierras.sharepoint.com/:x:/s/MapadeRiesgosdeGestionANT/EVgWiUaJDiBDl7OkTxhhEJgBzHDvPejbpInSZKUAaCerRg?e=H2qiba" TargetMode="External"/><Relationship Id="rId27" Type="http://schemas.openxmlformats.org/officeDocument/2006/relationships/hyperlink" Target="https://agenciadetierras.sharepoint.com/:f:/s/MapadeRiesgosdeGestionANT/Em7H1dSJb8FLvdVOqFwx9FwBO5k3p5D3a8qs0Hx2BokeJA?e=RQNV4D" TargetMode="External"/><Relationship Id="rId30" Type="http://schemas.openxmlformats.org/officeDocument/2006/relationships/hyperlink" Target="https://agenciadetierras.sharepoint.com/:f:/s/MapadeRiesgosdeGestionANT/EnwR9LMfAmtClc9CpvgXcCsBGbWpBu2jztru7L-PJFz3hg?e=rp3dI6" TargetMode="External"/><Relationship Id="rId35" Type="http://schemas.openxmlformats.org/officeDocument/2006/relationships/hyperlink" Target="https://agenciadetierras.sharepoint.com/:f:/s/MapadeRiesgosdeGestionANT/Ej2hiIGlaUdDpEjsHQCfULgBpMgaDBa4EFIhlqd6jRsBcA?e=Hn7vq4" TargetMode="External"/><Relationship Id="rId43" Type="http://schemas.openxmlformats.org/officeDocument/2006/relationships/hyperlink" Target="https://agenciadetierras.sharepoint.com/:p:/s/MapadeRiesgosdeGestionANT/EVq9nx61bT9NqcW5DKTmW08BL_f06yKetbIwpFaFRdCM1g?e=tHgIVe" TargetMode="External"/><Relationship Id="rId48" Type="http://schemas.openxmlformats.org/officeDocument/2006/relationships/hyperlink" Target="https://agenciadetierras.sharepoint.com/:x:/s/MapadeRiesgosdeGestionANT/EZ9T3Ib-eadEjQfXCgyjyUsBoRKpLWP9f8DeFnbbHYGFrg?e=7fpx44" TargetMode="External"/><Relationship Id="rId8" Type="http://schemas.openxmlformats.org/officeDocument/2006/relationships/hyperlink" Target="https://agenciadetierras.sharepoint.com/:f:/s/MapadeRiesgosdeGestionANT/EhlH4JPa2vVCrRNsXc6Uv0EBYs_TawoMwivGc9fVcgtPIQ?e=GpEeZT" TargetMode="External"/><Relationship Id="rId51" Type="http://schemas.openxmlformats.org/officeDocument/2006/relationships/hyperlink" Target="https://agenciadetierras.sharepoint.com/:b:/s/MapadeRiesgosdeGestionANT/EZ98czJ8RthBvqQMwjERtFkBNU584qtIEZK62TJXm5GdJQ?e=HvJ4UJ" TargetMode="External"/><Relationship Id="rId3" Type="http://schemas.openxmlformats.org/officeDocument/2006/relationships/hyperlink" Target="https://agenciadetierras.sharepoint.com/:f:/s/MapadeRiesgosdeGestionANT/EjMHuTiyp_xBiO6mhUPDwJ4BnQ-orAwpNlz4Edb5M_kL6w?e=xeTEbz" TargetMode="External"/><Relationship Id="rId12" Type="http://schemas.openxmlformats.org/officeDocument/2006/relationships/hyperlink" Target="https://agenciadetierras.sharepoint.com/:f:/s/MapadeRiesgosdeGestionANT/ErYi79HRlZ9LmFvvT5pOm88BmEfE5CUkiazk5jOpw6Zv-w?e=TSQxaj" TargetMode="External"/><Relationship Id="rId17" Type="http://schemas.openxmlformats.org/officeDocument/2006/relationships/hyperlink" Target="https://agenciadetierras.sharepoint.com/:f:/s/MapadeRiesgosdeGestionANT/EjdxXgwcZP9FrP03ggXPhVoBr_yZcG0c6JvPIJRpnOtIiQ?e=9I0x0I" TargetMode="External"/><Relationship Id="rId25" Type="http://schemas.openxmlformats.org/officeDocument/2006/relationships/hyperlink" Target="https://agenciadetierras.sharepoint.com/:x:/s/MapadeRiesgosdeGestionANT/EQD7sfaZudZFksQRlOUxVcABIq6KGwedPe61u6haeYDl-w?e=2aI1cU" TargetMode="External"/><Relationship Id="rId33" Type="http://schemas.openxmlformats.org/officeDocument/2006/relationships/hyperlink" Target="https://agenciadetierras.sharepoint.com/:f:/s/MapadeRiesgosdeGestionANT/EmVvk5-D8LhPihn-gnm5-hEBODLpfp40wcKtdQapwj0DUw?e=6LwF7y" TargetMode="External"/><Relationship Id="rId38" Type="http://schemas.openxmlformats.org/officeDocument/2006/relationships/hyperlink" Target="https://agenciadetierras.sharepoint.com/:f:/s/MapadeRiesgosdeGestionANT/EmLdOkewTe5Nmegd-8KpBIcBMN7x0i4yQyUmOcVcQNUfZg?e=ODG5m8" TargetMode="External"/><Relationship Id="rId46" Type="http://schemas.openxmlformats.org/officeDocument/2006/relationships/hyperlink" Target="https://agenciadetierras.sharepoint.com/:b:/s/MapadeRiesgosdeGestionANT/EQquZ0vvzFZJjlLmrHSakU8BIgZG1Rkq5zVkzM7c22Mu-g?e=Q06cWR" TargetMode="External"/><Relationship Id="rId20" Type="http://schemas.openxmlformats.org/officeDocument/2006/relationships/hyperlink" Target="https://agenciadetierras.sharepoint.com/:u:/s/MapadeRiesgosdeGestionANT/ESsq6fe73NdMoEemaYpRDvYBdnRHw2b73065yIVzpLLAMg?e=mugL4b" TargetMode="External"/><Relationship Id="rId41" Type="http://schemas.openxmlformats.org/officeDocument/2006/relationships/hyperlink" Target="https://agenciadetierras.sharepoint.com/:x:/s/MapadeRiesgosdeGestionANT/EYOaPBccT_VLv4TJqM94aK4B3LvosakMvfs6npjJfM96fA?e=WW3dNX" TargetMode="External"/><Relationship Id="rId1" Type="http://schemas.openxmlformats.org/officeDocument/2006/relationships/hyperlink" Target="https://agenciadetierras.sharepoint.com/:f:/s/MapadeRiesgosdeGestionANT/EsMHIjlgzdZPgHAnv1VnQ0EBU8wfdh7mUox7THXtVdKXTw?e=czGpgO" TargetMode="External"/><Relationship Id="rId6" Type="http://schemas.openxmlformats.org/officeDocument/2006/relationships/hyperlink" Target="https://agenciadetierras.sharepoint.com/:f:/s/MapadeRiesgosdeGestionANT/EjrL81kn1jZBrzUgOQk7a8cBabYdLFd9DbrvXDz5XgJYbg?e=6Hv2md" TargetMode="External"/><Relationship Id="rId15" Type="http://schemas.openxmlformats.org/officeDocument/2006/relationships/hyperlink" Target="https://agenciadetierras.sharepoint.com/:f:/s/MapadeRiesgosdeGestionANT/EgEEZ8XD5WtGt6OBR4x2TC4BsawaqF9y2U31ZJESE4DSMw?e=5vLItx" TargetMode="External"/><Relationship Id="rId23" Type="http://schemas.openxmlformats.org/officeDocument/2006/relationships/hyperlink" Target="https://agenciadetierras.sharepoint.com/:x:/s/MapadeRiesgosdeGestionANT/EX85GMDkPERDpyIQfr0UxbABK1bG6YUdgNs1shBBGC_nUw?e=qPWA7W" TargetMode="External"/><Relationship Id="rId28" Type="http://schemas.openxmlformats.org/officeDocument/2006/relationships/hyperlink" Target="https://agenciadetierras.sharepoint.com/:b:/s/MapadeRiesgosdeGestionANT/EdfAmulKotNNjWiPbAFLzNMBFRdjEkLNaysmNrbdEVKy2g?e=ErAmz7" TargetMode="External"/><Relationship Id="rId36" Type="http://schemas.openxmlformats.org/officeDocument/2006/relationships/hyperlink" Target="https://agenciadetierras.sharepoint.com/:x:/s/MapadeRiesgosdeGestionANT/EewPVZUlq8BKujbV_T8-M_oBcX4yYHB9_IG6DBQM1O_K8A?e=IcSute" TargetMode="External"/><Relationship Id="rId49" Type="http://schemas.openxmlformats.org/officeDocument/2006/relationships/hyperlink" Target="https://agenciadetierras.sharepoint.com/:f:/s/MapadeRiesgosdeGestionANT/Er4Kq3ATMPhFrTEt2QDUrewBuG7hmrPVsbnPkUy__K51wA?e=cu0qU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Q59"/>
  <sheetViews>
    <sheetView showGridLines="0" topLeftCell="C12" zoomScale="80" zoomScaleNormal="80" workbookViewId="0">
      <selection activeCell="O21" sqref="O21:P21"/>
    </sheetView>
  </sheetViews>
  <sheetFormatPr baseColWidth="10" defaultColWidth="11.375" defaultRowHeight="15" x14ac:dyDescent="0.25"/>
  <cols>
    <col min="1" max="1" width="11.375" style="37"/>
    <col min="2" max="2" width="15.625" style="37" customWidth="1"/>
    <col min="3" max="16" width="20.625" style="37" customWidth="1"/>
    <col min="17" max="17" width="15.625" style="37" customWidth="1"/>
    <col min="18" max="16384" width="11.375" style="37"/>
  </cols>
  <sheetData>
    <row r="3" spans="2:17" ht="39" customHeight="1" x14ac:dyDescent="0.25">
      <c r="B3" s="325"/>
      <c r="C3" s="325"/>
      <c r="D3" s="322" t="s">
        <v>71</v>
      </c>
      <c r="E3" s="322"/>
      <c r="F3" s="321" t="s">
        <v>229</v>
      </c>
      <c r="G3" s="321"/>
      <c r="H3" s="321"/>
      <c r="I3" s="321"/>
      <c r="J3" s="321"/>
      <c r="K3" s="321"/>
      <c r="L3" s="321"/>
      <c r="M3" s="321"/>
      <c r="N3" s="322" t="s">
        <v>72</v>
      </c>
      <c r="O3" s="322"/>
      <c r="P3" s="329" t="s">
        <v>232</v>
      </c>
      <c r="Q3" s="330"/>
    </row>
    <row r="4" spans="2:17" ht="27.75" customHeight="1" x14ac:dyDescent="0.25">
      <c r="B4" s="325"/>
      <c r="C4" s="325"/>
      <c r="D4" s="322" t="s">
        <v>73</v>
      </c>
      <c r="E4" s="322"/>
      <c r="F4" s="321" t="s">
        <v>230</v>
      </c>
      <c r="G4" s="321"/>
      <c r="H4" s="321"/>
      <c r="I4" s="321"/>
      <c r="J4" s="321"/>
      <c r="K4" s="321"/>
      <c r="L4" s="321"/>
      <c r="M4" s="321"/>
      <c r="N4" s="322" t="s">
        <v>74</v>
      </c>
      <c r="O4" s="322"/>
      <c r="P4" s="329">
        <v>4</v>
      </c>
      <c r="Q4" s="330"/>
    </row>
    <row r="5" spans="2:17" ht="42" customHeight="1" x14ac:dyDescent="0.25">
      <c r="B5" s="325"/>
      <c r="C5" s="325"/>
      <c r="D5" s="322" t="s">
        <v>75</v>
      </c>
      <c r="E5" s="322"/>
      <c r="F5" s="321" t="s">
        <v>231</v>
      </c>
      <c r="G5" s="321"/>
      <c r="H5" s="321"/>
      <c r="I5" s="321"/>
      <c r="J5" s="321"/>
      <c r="K5" s="321"/>
      <c r="L5" s="321"/>
      <c r="M5" s="321"/>
      <c r="N5" s="322" t="s">
        <v>228</v>
      </c>
      <c r="O5" s="322"/>
      <c r="P5" s="334">
        <v>44636</v>
      </c>
      <c r="Q5" s="335"/>
    </row>
    <row r="6" spans="2:17" ht="23.25" customHeight="1" x14ac:dyDescent="0.25">
      <c r="B6" s="340" t="s">
        <v>2039</v>
      </c>
      <c r="C6" s="340"/>
      <c r="D6" s="340"/>
      <c r="E6" s="340"/>
      <c r="F6" s="340"/>
      <c r="G6" s="340"/>
      <c r="H6" s="340"/>
      <c r="I6" s="340"/>
      <c r="J6" s="340"/>
      <c r="K6" s="340"/>
      <c r="L6" s="340"/>
      <c r="M6" s="340"/>
      <c r="N6" s="340"/>
      <c r="O6" s="340"/>
      <c r="P6" s="340"/>
      <c r="Q6" s="340"/>
    </row>
    <row r="7" spans="2:17" ht="57.75" customHeight="1" x14ac:dyDescent="0.25">
      <c r="B7" s="323" t="s">
        <v>863</v>
      </c>
      <c r="C7" s="324"/>
      <c r="D7" s="324"/>
      <c r="E7" s="324"/>
      <c r="F7" s="324"/>
      <c r="G7" s="324"/>
      <c r="H7" s="324"/>
      <c r="I7" s="324"/>
      <c r="J7" s="324"/>
      <c r="K7" s="324"/>
      <c r="L7" s="324"/>
      <c r="M7" s="324"/>
      <c r="N7" s="324"/>
      <c r="O7" s="324"/>
      <c r="P7" s="324"/>
      <c r="Q7" s="324"/>
    </row>
    <row r="8" spans="2:17" ht="60" customHeight="1" x14ac:dyDescent="0.25">
      <c r="B8" s="164"/>
      <c r="C8" s="165"/>
      <c r="D8" s="165"/>
      <c r="E8" s="165"/>
      <c r="F8" s="165"/>
      <c r="G8" s="165"/>
      <c r="H8" s="165"/>
      <c r="I8" s="165"/>
      <c r="J8" s="165"/>
      <c r="K8" s="165"/>
      <c r="L8" s="165"/>
      <c r="M8" s="165"/>
      <c r="N8" s="165"/>
      <c r="O8" s="165"/>
      <c r="P8" s="165"/>
      <c r="Q8" s="166"/>
    </row>
    <row r="9" spans="2:17" ht="60" customHeight="1" x14ac:dyDescent="0.25">
      <c r="B9" s="167"/>
      <c r="C9" s="336" t="s">
        <v>426</v>
      </c>
      <c r="D9" s="337"/>
      <c r="E9" s="337"/>
      <c r="F9" s="337"/>
      <c r="G9" s="337"/>
      <c r="H9" s="337"/>
      <c r="I9" s="338"/>
      <c r="J9" s="3"/>
      <c r="K9" s="297" t="s">
        <v>78</v>
      </c>
      <c r="L9" s="297"/>
      <c r="M9" s="297" t="s">
        <v>77</v>
      </c>
      <c r="N9" s="297"/>
      <c r="O9" s="297" t="s">
        <v>79</v>
      </c>
      <c r="P9" s="297"/>
      <c r="Q9" s="168"/>
    </row>
    <row r="10" spans="2:17" ht="60" customHeight="1" x14ac:dyDescent="0.25">
      <c r="B10" s="167"/>
      <c r="C10" s="309" t="s">
        <v>27</v>
      </c>
      <c r="D10" s="161" t="s">
        <v>891</v>
      </c>
      <c r="E10" s="178"/>
      <c r="F10" s="178"/>
      <c r="G10" s="178"/>
      <c r="H10" s="178"/>
      <c r="I10" s="179"/>
      <c r="J10" s="3"/>
      <c r="K10" s="291" t="s">
        <v>362</v>
      </c>
      <c r="L10" s="291"/>
      <c r="M10" s="291" t="s">
        <v>363</v>
      </c>
      <c r="N10" s="291"/>
      <c r="O10" s="307" t="s">
        <v>80</v>
      </c>
      <c r="P10" s="307"/>
      <c r="Q10" s="169"/>
    </row>
    <row r="11" spans="2:17" ht="60" customHeight="1" x14ac:dyDescent="0.25">
      <c r="B11" s="167"/>
      <c r="C11" s="310"/>
      <c r="D11" s="161" t="s">
        <v>892</v>
      </c>
      <c r="E11" s="180"/>
      <c r="F11" s="180"/>
      <c r="G11" s="178"/>
      <c r="H11" s="178"/>
      <c r="I11" s="179"/>
      <c r="J11" s="3"/>
      <c r="K11" s="291" t="s">
        <v>362</v>
      </c>
      <c r="L11" s="291"/>
      <c r="M11" s="291" t="s">
        <v>364</v>
      </c>
      <c r="N11" s="291"/>
      <c r="O11" s="307" t="s">
        <v>80</v>
      </c>
      <c r="P11" s="307"/>
      <c r="Q11" s="169"/>
    </row>
    <row r="12" spans="2:17" ht="60" customHeight="1" x14ac:dyDescent="0.25">
      <c r="B12" s="167"/>
      <c r="C12" s="310"/>
      <c r="D12" s="161" t="s">
        <v>893</v>
      </c>
      <c r="E12" s="180"/>
      <c r="F12" s="180"/>
      <c r="G12" s="180"/>
      <c r="H12" s="178"/>
      <c r="I12" s="179"/>
      <c r="J12" s="3"/>
      <c r="K12" s="291" t="s">
        <v>362</v>
      </c>
      <c r="L12" s="291"/>
      <c r="M12" s="291" t="s">
        <v>365</v>
      </c>
      <c r="N12" s="291"/>
      <c r="O12" s="307" t="s">
        <v>80</v>
      </c>
      <c r="P12" s="307"/>
      <c r="Q12" s="169"/>
    </row>
    <row r="13" spans="2:17" ht="60" customHeight="1" x14ac:dyDescent="0.25">
      <c r="B13" s="167"/>
      <c r="C13" s="310"/>
      <c r="D13" s="161" t="s">
        <v>894</v>
      </c>
      <c r="E13" s="181"/>
      <c r="F13" s="180"/>
      <c r="G13" s="180"/>
      <c r="H13" s="178"/>
      <c r="I13" s="179"/>
      <c r="J13" s="3"/>
      <c r="K13" s="291" t="s">
        <v>362</v>
      </c>
      <c r="L13" s="291"/>
      <c r="M13" s="291" t="s">
        <v>366</v>
      </c>
      <c r="N13" s="291"/>
      <c r="O13" s="307" t="s">
        <v>80</v>
      </c>
      <c r="P13" s="307"/>
      <c r="Q13" s="169"/>
    </row>
    <row r="14" spans="2:17" ht="60" customHeight="1" x14ac:dyDescent="0.25">
      <c r="B14" s="111"/>
      <c r="C14" s="311"/>
      <c r="D14" s="161" t="s">
        <v>895</v>
      </c>
      <c r="E14" s="181"/>
      <c r="F14" s="181"/>
      <c r="G14" s="180"/>
      <c r="H14" s="178"/>
      <c r="I14" s="179"/>
      <c r="J14" s="3"/>
      <c r="K14" s="291" t="s">
        <v>362</v>
      </c>
      <c r="L14" s="291"/>
      <c r="M14" s="291" t="s">
        <v>367</v>
      </c>
      <c r="N14" s="291"/>
      <c r="O14" s="307" t="s">
        <v>80</v>
      </c>
      <c r="P14" s="307"/>
      <c r="Q14" s="169"/>
    </row>
    <row r="15" spans="2:17" ht="60" customHeight="1" x14ac:dyDescent="0.25">
      <c r="B15" s="111"/>
      <c r="C15" s="3"/>
      <c r="D15" s="3"/>
      <c r="E15" s="161" t="s">
        <v>358</v>
      </c>
      <c r="F15" s="161" t="s">
        <v>359</v>
      </c>
      <c r="G15" s="161" t="s">
        <v>360</v>
      </c>
      <c r="H15" s="161" t="s">
        <v>361</v>
      </c>
      <c r="I15" s="161" t="s">
        <v>362</v>
      </c>
      <c r="J15" s="3"/>
      <c r="K15" s="291" t="s">
        <v>361</v>
      </c>
      <c r="L15" s="291"/>
      <c r="M15" s="291" t="s">
        <v>363</v>
      </c>
      <c r="N15" s="291"/>
      <c r="O15" s="308" t="s">
        <v>81</v>
      </c>
      <c r="P15" s="308"/>
      <c r="Q15" s="169"/>
    </row>
    <row r="16" spans="2:17" ht="60" customHeight="1" x14ac:dyDescent="0.25">
      <c r="B16" s="111"/>
      <c r="C16" s="3"/>
      <c r="D16" s="3"/>
      <c r="E16" s="304" t="s">
        <v>0</v>
      </c>
      <c r="F16" s="305"/>
      <c r="G16" s="305"/>
      <c r="H16" s="305"/>
      <c r="I16" s="306"/>
      <c r="J16" s="3"/>
      <c r="K16" s="291" t="s">
        <v>361</v>
      </c>
      <c r="L16" s="291"/>
      <c r="M16" s="291" t="s">
        <v>364</v>
      </c>
      <c r="N16" s="291"/>
      <c r="O16" s="308" t="s">
        <v>81</v>
      </c>
      <c r="P16" s="308"/>
      <c r="Q16" s="169"/>
    </row>
    <row r="17" spans="2:17" ht="60" customHeight="1" x14ac:dyDescent="0.25">
      <c r="B17" s="111"/>
      <c r="C17" s="3"/>
      <c r="D17" s="3"/>
      <c r="E17" s="3"/>
      <c r="F17" s="3"/>
      <c r="G17" s="3"/>
      <c r="H17" s="3"/>
      <c r="I17" s="3"/>
      <c r="J17" s="3"/>
      <c r="K17" s="291" t="s">
        <v>361</v>
      </c>
      <c r="L17" s="291"/>
      <c r="M17" s="291" t="s">
        <v>365</v>
      </c>
      <c r="N17" s="291"/>
      <c r="O17" s="308" t="s">
        <v>81</v>
      </c>
      <c r="P17" s="308"/>
      <c r="Q17" s="169"/>
    </row>
    <row r="18" spans="2:17" ht="60" customHeight="1" x14ac:dyDescent="0.25">
      <c r="B18" s="111"/>
      <c r="C18" s="339" t="s">
        <v>425</v>
      </c>
      <c r="D18" s="339"/>
      <c r="E18" s="339"/>
      <c r="F18" s="339"/>
      <c r="G18" s="339"/>
      <c r="H18" s="339"/>
      <c r="I18" s="339"/>
      <c r="J18" s="3"/>
      <c r="K18" s="291" t="s">
        <v>361</v>
      </c>
      <c r="L18" s="291"/>
      <c r="M18" s="291" t="s">
        <v>366</v>
      </c>
      <c r="N18" s="291"/>
      <c r="O18" s="308" t="s">
        <v>81</v>
      </c>
      <c r="P18" s="308"/>
      <c r="Q18" s="169"/>
    </row>
    <row r="19" spans="2:17" ht="60" customHeight="1" x14ac:dyDescent="0.25">
      <c r="B19" s="111"/>
      <c r="C19" s="48" t="s">
        <v>344</v>
      </c>
      <c r="D19" s="293" t="s">
        <v>345</v>
      </c>
      <c r="E19" s="294"/>
      <c r="F19" s="294"/>
      <c r="G19" s="294"/>
      <c r="H19" s="294"/>
      <c r="I19" s="295"/>
      <c r="J19" s="3"/>
      <c r="K19" s="291" t="s">
        <v>361</v>
      </c>
      <c r="L19" s="291"/>
      <c r="M19" s="291" t="s">
        <v>367</v>
      </c>
      <c r="N19" s="291"/>
      <c r="O19" s="308" t="s">
        <v>81</v>
      </c>
      <c r="P19" s="308"/>
      <c r="Q19" s="169"/>
    </row>
    <row r="20" spans="2:17" ht="60" customHeight="1" x14ac:dyDescent="0.25">
      <c r="B20" s="111"/>
      <c r="C20" s="48" t="s">
        <v>352</v>
      </c>
      <c r="D20" s="293" t="s">
        <v>353</v>
      </c>
      <c r="E20" s="294"/>
      <c r="F20" s="294"/>
      <c r="G20" s="294"/>
      <c r="H20" s="294"/>
      <c r="I20" s="295"/>
      <c r="J20" s="3"/>
      <c r="K20" s="291" t="s">
        <v>360</v>
      </c>
      <c r="L20" s="291"/>
      <c r="M20" s="291" t="s">
        <v>363</v>
      </c>
      <c r="N20" s="291"/>
      <c r="O20" s="308" t="s">
        <v>81</v>
      </c>
      <c r="P20" s="308"/>
      <c r="Q20" s="169"/>
    </row>
    <row r="21" spans="2:17" ht="60" customHeight="1" x14ac:dyDescent="0.25">
      <c r="B21" s="111"/>
      <c r="C21" s="48" t="s">
        <v>354</v>
      </c>
      <c r="D21" s="293" t="s">
        <v>355</v>
      </c>
      <c r="E21" s="294"/>
      <c r="F21" s="294"/>
      <c r="G21" s="294"/>
      <c r="H21" s="294"/>
      <c r="I21" s="295"/>
      <c r="J21" s="3"/>
      <c r="K21" s="291" t="s">
        <v>360</v>
      </c>
      <c r="L21" s="291"/>
      <c r="M21" s="291" t="s">
        <v>364</v>
      </c>
      <c r="N21" s="291"/>
      <c r="O21" s="308" t="s">
        <v>81</v>
      </c>
      <c r="P21" s="308"/>
      <c r="Q21" s="169"/>
    </row>
    <row r="22" spans="2:17" ht="60" customHeight="1" x14ac:dyDescent="0.25">
      <c r="B22" s="111"/>
      <c r="C22" s="48" t="s">
        <v>356</v>
      </c>
      <c r="D22" s="293" t="s">
        <v>357</v>
      </c>
      <c r="E22" s="294"/>
      <c r="F22" s="294"/>
      <c r="G22" s="294"/>
      <c r="H22" s="294"/>
      <c r="I22" s="295"/>
      <c r="J22" s="3"/>
      <c r="K22" s="291" t="s">
        <v>360</v>
      </c>
      <c r="L22" s="291"/>
      <c r="M22" s="291" t="s">
        <v>365</v>
      </c>
      <c r="N22" s="291"/>
      <c r="O22" s="300" t="s">
        <v>82</v>
      </c>
      <c r="P22" s="300"/>
      <c r="Q22" s="169"/>
    </row>
    <row r="23" spans="2:17" ht="60" customHeight="1" x14ac:dyDescent="0.25">
      <c r="B23" s="111"/>
      <c r="C23" s="3"/>
      <c r="D23" s="3"/>
      <c r="E23" s="3"/>
      <c r="F23" s="3"/>
      <c r="G23" s="3"/>
      <c r="H23" s="3"/>
      <c r="I23" s="3"/>
      <c r="J23" s="3"/>
      <c r="K23" s="291" t="s">
        <v>360</v>
      </c>
      <c r="L23" s="291"/>
      <c r="M23" s="291" t="s">
        <v>366</v>
      </c>
      <c r="N23" s="291"/>
      <c r="O23" s="300" t="s">
        <v>82</v>
      </c>
      <c r="P23" s="300"/>
      <c r="Q23" s="169"/>
    </row>
    <row r="24" spans="2:17" ht="60" customHeight="1" x14ac:dyDescent="0.25">
      <c r="B24" s="111"/>
      <c r="C24" s="183" t="s">
        <v>346</v>
      </c>
      <c r="D24" s="326" t="s">
        <v>347</v>
      </c>
      <c r="E24" s="327"/>
      <c r="F24" s="327"/>
      <c r="G24" s="327"/>
      <c r="H24" s="327"/>
      <c r="I24" s="328"/>
      <c r="J24" s="3"/>
      <c r="K24" s="291" t="s">
        <v>360</v>
      </c>
      <c r="L24" s="291"/>
      <c r="M24" s="291" t="s">
        <v>367</v>
      </c>
      <c r="N24" s="291"/>
      <c r="O24" s="300" t="s">
        <v>82</v>
      </c>
      <c r="P24" s="300"/>
      <c r="Q24" s="169"/>
    </row>
    <row r="25" spans="2:17" ht="60" customHeight="1" x14ac:dyDescent="0.25">
      <c r="B25" s="111"/>
      <c r="C25" s="183" t="s">
        <v>348</v>
      </c>
      <c r="D25" s="326" t="s">
        <v>349</v>
      </c>
      <c r="E25" s="327"/>
      <c r="F25" s="327"/>
      <c r="G25" s="327"/>
      <c r="H25" s="327"/>
      <c r="I25" s="328"/>
      <c r="J25" s="3"/>
      <c r="K25" s="291" t="s">
        <v>359</v>
      </c>
      <c r="L25" s="291"/>
      <c r="M25" s="291" t="s">
        <v>363</v>
      </c>
      <c r="N25" s="291"/>
      <c r="O25" s="308" t="s">
        <v>81</v>
      </c>
      <c r="P25" s="308"/>
      <c r="Q25" s="169"/>
    </row>
    <row r="26" spans="2:17" ht="60" customHeight="1" x14ac:dyDescent="0.25">
      <c r="B26" s="111"/>
      <c r="C26" s="3"/>
      <c r="D26" s="3"/>
      <c r="E26" s="3"/>
      <c r="F26" s="3"/>
      <c r="G26" s="3"/>
      <c r="H26" s="3"/>
      <c r="I26" s="3"/>
      <c r="J26" s="3"/>
      <c r="K26" s="291" t="s">
        <v>359</v>
      </c>
      <c r="L26" s="291"/>
      <c r="M26" s="291" t="s">
        <v>364</v>
      </c>
      <c r="N26" s="291"/>
      <c r="O26" s="300" t="s">
        <v>82</v>
      </c>
      <c r="P26" s="300"/>
      <c r="Q26" s="169"/>
    </row>
    <row r="27" spans="2:17" ht="60" customHeight="1" x14ac:dyDescent="0.25">
      <c r="B27" s="111"/>
      <c r="C27" s="184" t="s">
        <v>350</v>
      </c>
      <c r="D27" s="318" t="s">
        <v>351</v>
      </c>
      <c r="E27" s="319"/>
      <c r="F27" s="319"/>
      <c r="G27" s="319"/>
      <c r="H27" s="319"/>
      <c r="I27" s="320"/>
      <c r="J27" s="3"/>
      <c r="K27" s="291" t="s">
        <v>359</v>
      </c>
      <c r="L27" s="291"/>
      <c r="M27" s="291" t="s">
        <v>365</v>
      </c>
      <c r="N27" s="291"/>
      <c r="O27" s="300" t="s">
        <v>82</v>
      </c>
      <c r="P27" s="300"/>
      <c r="Q27" s="169"/>
    </row>
    <row r="28" spans="2:17" ht="60" customHeight="1" x14ac:dyDescent="0.25">
      <c r="B28" s="111"/>
      <c r="C28" s="3"/>
      <c r="D28" s="2"/>
      <c r="E28" s="2"/>
      <c r="F28" s="3"/>
      <c r="G28" s="3"/>
      <c r="H28" s="3"/>
      <c r="I28" s="3"/>
      <c r="J28" s="3"/>
      <c r="K28" s="291" t="s">
        <v>359</v>
      </c>
      <c r="L28" s="291"/>
      <c r="M28" s="291" t="s">
        <v>366</v>
      </c>
      <c r="N28" s="291"/>
      <c r="O28" s="300" t="s">
        <v>82</v>
      </c>
      <c r="P28" s="300"/>
      <c r="Q28" s="169"/>
    </row>
    <row r="29" spans="2:17" ht="60" customHeight="1" x14ac:dyDescent="0.25">
      <c r="B29" s="111"/>
      <c r="C29" s="3"/>
      <c r="D29" s="2"/>
      <c r="E29" s="2"/>
      <c r="F29" s="3"/>
      <c r="G29" s="3"/>
      <c r="H29" s="3"/>
      <c r="I29" s="3"/>
      <c r="J29" s="3"/>
      <c r="K29" s="291" t="s">
        <v>359</v>
      </c>
      <c r="L29" s="291"/>
      <c r="M29" s="291" t="s">
        <v>367</v>
      </c>
      <c r="N29" s="291"/>
      <c r="O29" s="301" t="s">
        <v>83</v>
      </c>
      <c r="P29" s="301"/>
      <c r="Q29" s="169"/>
    </row>
    <row r="30" spans="2:17" ht="60" customHeight="1" x14ac:dyDescent="0.25">
      <c r="B30" s="111"/>
      <c r="C30" s="3"/>
      <c r="D30" s="2"/>
      <c r="E30" s="2"/>
      <c r="F30" s="292" t="s">
        <v>414</v>
      </c>
      <c r="G30" s="292"/>
      <c r="H30" s="292"/>
      <c r="I30" s="292"/>
      <c r="J30" s="3"/>
      <c r="K30" s="291" t="s">
        <v>358</v>
      </c>
      <c r="L30" s="291"/>
      <c r="M30" s="291" t="s">
        <v>363</v>
      </c>
      <c r="N30" s="291"/>
      <c r="O30" s="308" t="s">
        <v>81</v>
      </c>
      <c r="P30" s="308"/>
      <c r="Q30" s="169"/>
    </row>
    <row r="31" spans="2:17" ht="60" customHeight="1" x14ac:dyDescent="0.25">
      <c r="B31" s="111"/>
      <c r="C31" s="163" t="s">
        <v>850</v>
      </c>
      <c r="D31" s="3"/>
      <c r="E31" s="2"/>
      <c r="F31" s="163" t="s">
        <v>406</v>
      </c>
      <c r="G31" s="163" t="s">
        <v>415</v>
      </c>
      <c r="H31" s="163" t="s">
        <v>411</v>
      </c>
      <c r="I31" s="163" t="s">
        <v>415</v>
      </c>
      <c r="J31" s="3"/>
      <c r="K31" s="291" t="s">
        <v>358</v>
      </c>
      <c r="L31" s="291"/>
      <c r="M31" s="291" t="s">
        <v>364</v>
      </c>
      <c r="N31" s="291"/>
      <c r="O31" s="300" t="s">
        <v>82</v>
      </c>
      <c r="P31" s="300"/>
      <c r="Q31" s="169"/>
    </row>
    <row r="32" spans="2:17" ht="60" customHeight="1" x14ac:dyDescent="0.25">
      <c r="B32" s="111"/>
      <c r="C32" s="31" t="s">
        <v>667</v>
      </c>
      <c r="D32" s="3"/>
      <c r="E32" s="3"/>
      <c r="F32" s="31" t="s">
        <v>407</v>
      </c>
      <c r="G32" s="46">
        <v>0.25</v>
      </c>
      <c r="H32" s="45" t="s">
        <v>413</v>
      </c>
      <c r="I32" s="46">
        <v>0.25</v>
      </c>
      <c r="J32" s="3"/>
      <c r="K32" s="291" t="s">
        <v>358</v>
      </c>
      <c r="L32" s="291"/>
      <c r="M32" s="291" t="s">
        <v>365</v>
      </c>
      <c r="N32" s="291"/>
      <c r="O32" s="300" t="s">
        <v>82</v>
      </c>
      <c r="P32" s="300"/>
      <c r="Q32" s="169"/>
    </row>
    <row r="33" spans="2:17" ht="60" customHeight="1" x14ac:dyDescent="0.25">
      <c r="B33" s="111"/>
      <c r="C33" s="31" t="s">
        <v>668</v>
      </c>
      <c r="D33" s="3"/>
      <c r="E33" s="3"/>
      <c r="F33" s="31" t="s">
        <v>408</v>
      </c>
      <c r="G33" s="46">
        <v>0.15</v>
      </c>
      <c r="H33" s="45" t="s">
        <v>412</v>
      </c>
      <c r="I33" s="46">
        <v>0.15</v>
      </c>
      <c r="J33" s="3"/>
      <c r="K33" s="291" t="s">
        <v>358</v>
      </c>
      <c r="L33" s="291"/>
      <c r="M33" s="291" t="s">
        <v>366</v>
      </c>
      <c r="N33" s="291"/>
      <c r="O33" s="301" t="s">
        <v>83</v>
      </c>
      <c r="P33" s="301"/>
      <c r="Q33" s="169"/>
    </row>
    <row r="34" spans="2:17" ht="60" customHeight="1" x14ac:dyDescent="0.25">
      <c r="B34" s="111"/>
      <c r="C34" s="31" t="s">
        <v>978</v>
      </c>
      <c r="D34" s="3"/>
      <c r="E34" s="3"/>
      <c r="F34" s="43" t="s">
        <v>409</v>
      </c>
      <c r="G34" s="46">
        <v>0.1</v>
      </c>
      <c r="H34" s="2"/>
      <c r="I34" s="44"/>
      <c r="J34" s="3"/>
      <c r="K34" s="291" t="s">
        <v>358</v>
      </c>
      <c r="L34" s="291"/>
      <c r="M34" s="291" t="s">
        <v>367</v>
      </c>
      <c r="N34" s="291"/>
      <c r="O34" s="301" t="s">
        <v>83</v>
      </c>
      <c r="P34" s="301"/>
      <c r="Q34" s="169"/>
    </row>
    <row r="35" spans="2:17" ht="60" customHeight="1" x14ac:dyDescent="0.25">
      <c r="B35" s="111"/>
      <c r="C35" s="3"/>
      <c r="D35" s="3"/>
      <c r="E35" s="3"/>
      <c r="F35" s="3"/>
      <c r="G35" s="3"/>
      <c r="H35" s="3"/>
      <c r="I35" s="3"/>
      <c r="J35" s="3"/>
      <c r="K35" s="3"/>
      <c r="L35" s="3"/>
      <c r="M35" s="3"/>
      <c r="N35" s="3"/>
      <c r="O35" s="3"/>
      <c r="P35" s="3"/>
      <c r="Q35" s="3"/>
    </row>
    <row r="36" spans="2:17" ht="60" customHeight="1" x14ac:dyDescent="0.25">
      <c r="B36" s="111"/>
      <c r="C36" s="297" t="s">
        <v>431</v>
      </c>
      <c r="D36" s="297"/>
      <c r="E36" s="2"/>
      <c r="F36" s="2"/>
      <c r="G36" s="2"/>
      <c r="H36" s="2"/>
      <c r="I36" s="2"/>
      <c r="J36" s="3"/>
      <c r="K36" s="1"/>
      <c r="L36" s="1"/>
      <c r="M36" s="1"/>
      <c r="N36" s="1"/>
      <c r="O36" s="2"/>
      <c r="P36" s="2"/>
      <c r="Q36" s="170"/>
    </row>
    <row r="37" spans="2:17" ht="60" customHeight="1" x14ac:dyDescent="0.25">
      <c r="B37" s="111"/>
      <c r="C37" s="61"/>
      <c r="D37" s="43" t="s">
        <v>430</v>
      </c>
      <c r="E37" s="2"/>
      <c r="F37" s="315" t="s">
        <v>416</v>
      </c>
      <c r="G37" s="316"/>
      <c r="H37" s="317"/>
      <c r="I37" s="2"/>
      <c r="J37" s="3"/>
      <c r="K37" s="163" t="s">
        <v>382</v>
      </c>
      <c r="L37" s="163" t="s">
        <v>410</v>
      </c>
      <c r="M37" s="1"/>
      <c r="N37" s="1"/>
      <c r="O37" s="2"/>
      <c r="P37" s="2"/>
      <c r="Q37" s="170"/>
    </row>
    <row r="38" spans="2:17" ht="60" customHeight="1" x14ac:dyDescent="0.25">
      <c r="B38" s="111"/>
      <c r="C38" s="62"/>
      <c r="D38" s="25" t="s">
        <v>432</v>
      </c>
      <c r="E38" s="2"/>
      <c r="F38" s="163" t="s">
        <v>417</v>
      </c>
      <c r="G38" s="163" t="s">
        <v>418</v>
      </c>
      <c r="H38" s="163" t="s">
        <v>87</v>
      </c>
      <c r="I38" s="2"/>
      <c r="J38" s="3"/>
      <c r="K38" s="31" t="s">
        <v>959</v>
      </c>
      <c r="L38" s="31" t="s">
        <v>27</v>
      </c>
      <c r="M38" s="1"/>
      <c r="N38" s="1"/>
      <c r="O38" s="2"/>
      <c r="P38" s="2"/>
      <c r="Q38" s="170"/>
    </row>
    <row r="39" spans="2:17" ht="60" customHeight="1" x14ac:dyDescent="0.25">
      <c r="B39" s="111"/>
      <c r="C39" s="63"/>
      <c r="D39" s="25" t="s">
        <v>26</v>
      </c>
      <c r="E39" s="2"/>
      <c r="F39" s="43" t="s">
        <v>419</v>
      </c>
      <c r="G39" s="43" t="s">
        <v>421</v>
      </c>
      <c r="H39" s="43" t="s">
        <v>423</v>
      </c>
      <c r="I39" s="2"/>
      <c r="J39" s="3"/>
      <c r="K39" s="31" t="s">
        <v>960</v>
      </c>
      <c r="L39" s="31" t="s">
        <v>0</v>
      </c>
      <c r="M39" s="1"/>
      <c r="N39" s="1"/>
      <c r="O39" s="2"/>
      <c r="P39" s="2"/>
      <c r="Q39" s="170"/>
    </row>
    <row r="40" spans="2:17" ht="60" customHeight="1" x14ac:dyDescent="0.25">
      <c r="B40" s="111"/>
      <c r="C40" s="64"/>
      <c r="D40" s="43" t="s">
        <v>427</v>
      </c>
      <c r="E40" s="2"/>
      <c r="F40" s="43" t="s">
        <v>420</v>
      </c>
      <c r="G40" s="43" t="s">
        <v>422</v>
      </c>
      <c r="H40" s="43" t="s">
        <v>424</v>
      </c>
      <c r="I40" s="2"/>
      <c r="J40" s="3"/>
      <c r="K40" s="1"/>
      <c r="L40" s="1"/>
      <c r="M40" s="1"/>
      <c r="N40" s="1"/>
      <c r="O40" s="2"/>
      <c r="P40" s="2"/>
      <c r="Q40" s="170"/>
    </row>
    <row r="41" spans="2:17" ht="60" customHeight="1" x14ac:dyDescent="0.25">
      <c r="B41" s="111"/>
      <c r="C41" s="3"/>
      <c r="D41" s="3"/>
      <c r="E41" s="2"/>
      <c r="F41" s="2"/>
      <c r="G41" s="2"/>
      <c r="H41" s="2"/>
      <c r="I41" s="2"/>
      <c r="J41" s="3"/>
      <c r="K41" s="1"/>
      <c r="L41" s="1"/>
      <c r="M41" s="1"/>
      <c r="N41" s="1"/>
      <c r="O41" s="2"/>
      <c r="P41" s="2"/>
      <c r="Q41" s="170"/>
    </row>
    <row r="42" spans="2:17" ht="60" customHeight="1" x14ac:dyDescent="0.25">
      <c r="B42" s="312" t="s">
        <v>233</v>
      </c>
      <c r="C42" s="313"/>
      <c r="D42" s="313"/>
      <c r="E42" s="313"/>
      <c r="F42" s="313"/>
      <c r="G42" s="313"/>
      <c r="H42" s="313"/>
      <c r="I42" s="313"/>
      <c r="J42" s="313"/>
      <c r="K42" s="313"/>
      <c r="L42" s="313"/>
      <c r="M42" s="313"/>
      <c r="N42" s="313"/>
      <c r="O42" s="313"/>
      <c r="P42" s="313"/>
      <c r="Q42" s="314"/>
    </row>
    <row r="43" spans="2:17" ht="60" customHeight="1" x14ac:dyDescent="0.25">
      <c r="B43" s="111"/>
      <c r="C43" s="3"/>
      <c r="D43" s="3"/>
      <c r="E43" s="3"/>
      <c r="F43" s="3"/>
      <c r="G43" s="3"/>
      <c r="H43" s="3"/>
      <c r="I43" s="3"/>
      <c r="J43" s="3"/>
      <c r="K43" s="3"/>
      <c r="L43" s="3"/>
      <c r="M43" s="3"/>
      <c r="N43" s="3"/>
      <c r="O43" s="3"/>
      <c r="P43" s="3"/>
      <c r="Q43" s="168"/>
    </row>
    <row r="44" spans="2:17" ht="60" customHeight="1" x14ac:dyDescent="0.25">
      <c r="B44" s="111"/>
      <c r="C44" s="297" t="s">
        <v>377</v>
      </c>
      <c r="D44" s="297"/>
      <c r="E44" s="297"/>
      <c r="F44" s="297"/>
      <c r="G44" s="297"/>
      <c r="H44" s="297"/>
      <c r="I44" s="297"/>
      <c r="J44" s="4"/>
      <c r="K44" s="297" t="s">
        <v>389</v>
      </c>
      <c r="L44" s="297"/>
      <c r="M44" s="297"/>
      <c r="N44" s="297"/>
      <c r="O44" s="297"/>
      <c r="P44" s="297"/>
      <c r="Q44" s="171"/>
    </row>
    <row r="45" spans="2:17" ht="60" customHeight="1" x14ac:dyDescent="0.25">
      <c r="B45" s="111"/>
      <c r="C45" s="162" t="s">
        <v>88</v>
      </c>
      <c r="D45" s="298" t="s">
        <v>369</v>
      </c>
      <c r="E45" s="298"/>
      <c r="F45" s="298" t="s">
        <v>391</v>
      </c>
      <c r="G45" s="298"/>
      <c r="H45" s="298"/>
      <c r="I45" s="298"/>
      <c r="J45" s="4"/>
      <c r="K45" s="162" t="s">
        <v>88</v>
      </c>
      <c r="L45" s="162" t="s">
        <v>27</v>
      </c>
      <c r="M45" s="298" t="s">
        <v>855</v>
      </c>
      <c r="N45" s="298"/>
      <c r="O45" s="298"/>
      <c r="P45" s="298"/>
      <c r="Q45" s="171"/>
    </row>
    <row r="46" spans="2:17" ht="60" customHeight="1" x14ac:dyDescent="0.25">
      <c r="B46" s="111"/>
      <c r="C46" s="56" t="s">
        <v>370</v>
      </c>
      <c r="D46" s="299" t="s">
        <v>371</v>
      </c>
      <c r="E46" s="299"/>
      <c r="F46" s="299" t="s">
        <v>372</v>
      </c>
      <c r="G46" s="299"/>
      <c r="H46" s="299"/>
      <c r="I46" s="299"/>
      <c r="J46" s="4"/>
      <c r="K46" s="188" t="s">
        <v>895</v>
      </c>
      <c r="L46" s="32">
        <v>0.2</v>
      </c>
      <c r="M46" s="299" t="s">
        <v>851</v>
      </c>
      <c r="N46" s="299"/>
      <c r="O46" s="299"/>
      <c r="P46" s="299"/>
      <c r="Q46" s="171"/>
    </row>
    <row r="47" spans="2:17" ht="60" customHeight="1" x14ac:dyDescent="0.25">
      <c r="B47" s="111"/>
      <c r="C47" s="57" t="s">
        <v>373</v>
      </c>
      <c r="D47" s="299" t="s">
        <v>948</v>
      </c>
      <c r="E47" s="299"/>
      <c r="F47" s="299" t="s">
        <v>378</v>
      </c>
      <c r="G47" s="299"/>
      <c r="H47" s="299"/>
      <c r="I47" s="299"/>
      <c r="J47" s="4"/>
      <c r="K47" s="189" t="s">
        <v>894</v>
      </c>
      <c r="L47" s="32">
        <v>0.4</v>
      </c>
      <c r="M47" s="299" t="s">
        <v>852</v>
      </c>
      <c r="N47" s="299"/>
      <c r="O47" s="299"/>
      <c r="P47" s="299"/>
      <c r="Q47" s="171"/>
    </row>
    <row r="48" spans="2:17" ht="60" customHeight="1" x14ac:dyDescent="0.25">
      <c r="B48" s="111"/>
      <c r="C48" s="58" t="s">
        <v>374</v>
      </c>
      <c r="D48" s="299" t="s">
        <v>949</v>
      </c>
      <c r="E48" s="299"/>
      <c r="F48" s="299" t="s">
        <v>379</v>
      </c>
      <c r="G48" s="299"/>
      <c r="H48" s="299"/>
      <c r="I48" s="299"/>
      <c r="J48" s="4"/>
      <c r="K48" s="190" t="s">
        <v>893</v>
      </c>
      <c r="L48" s="32">
        <v>0.6</v>
      </c>
      <c r="M48" s="299" t="s">
        <v>952</v>
      </c>
      <c r="N48" s="299"/>
      <c r="O48" s="299"/>
      <c r="P48" s="299"/>
      <c r="Q48" s="171"/>
    </row>
    <row r="49" spans="2:17" ht="60" customHeight="1" x14ac:dyDescent="0.25">
      <c r="B49" s="111"/>
      <c r="C49" s="59" t="s">
        <v>375</v>
      </c>
      <c r="D49" s="299" t="s">
        <v>950</v>
      </c>
      <c r="E49" s="299"/>
      <c r="F49" s="299" t="s">
        <v>380</v>
      </c>
      <c r="G49" s="299"/>
      <c r="H49" s="299"/>
      <c r="I49" s="299"/>
      <c r="J49" s="4"/>
      <c r="K49" s="191" t="s">
        <v>892</v>
      </c>
      <c r="L49" s="32">
        <v>0.8</v>
      </c>
      <c r="M49" s="299" t="s">
        <v>853</v>
      </c>
      <c r="N49" s="299"/>
      <c r="O49" s="299"/>
      <c r="P49" s="299"/>
      <c r="Q49" s="171"/>
    </row>
    <row r="50" spans="2:17" ht="60" customHeight="1" x14ac:dyDescent="0.25">
      <c r="B50" s="111"/>
      <c r="C50" s="60" t="s">
        <v>376</v>
      </c>
      <c r="D50" s="299" t="s">
        <v>951</v>
      </c>
      <c r="E50" s="299"/>
      <c r="F50" s="299" t="s">
        <v>381</v>
      </c>
      <c r="G50" s="299"/>
      <c r="H50" s="299"/>
      <c r="I50" s="299"/>
      <c r="J50" s="4"/>
      <c r="K50" s="192" t="s">
        <v>891</v>
      </c>
      <c r="L50" s="32">
        <v>1</v>
      </c>
      <c r="M50" s="299" t="s">
        <v>854</v>
      </c>
      <c r="N50" s="299"/>
      <c r="O50" s="299"/>
      <c r="P50" s="299"/>
      <c r="Q50" s="171"/>
    </row>
    <row r="51" spans="2:17" ht="60" customHeight="1" x14ac:dyDescent="0.25">
      <c r="B51" s="111"/>
      <c r="C51" s="3"/>
      <c r="D51" s="3"/>
      <c r="E51" s="3"/>
      <c r="F51" s="3"/>
      <c r="G51" s="3"/>
      <c r="H51" s="3"/>
      <c r="I51" s="5"/>
      <c r="J51" s="4"/>
      <c r="K51" s="4"/>
      <c r="L51" s="4"/>
      <c r="M51" s="4"/>
      <c r="N51" s="4"/>
      <c r="O51" s="55"/>
      <c r="P51" s="55"/>
      <c r="Q51" s="171"/>
    </row>
    <row r="52" spans="2:17" ht="60" customHeight="1" x14ac:dyDescent="0.25">
      <c r="B52" s="111"/>
      <c r="C52" s="304" t="s">
        <v>109</v>
      </c>
      <c r="D52" s="305"/>
      <c r="E52" s="305"/>
      <c r="F52" s="305"/>
      <c r="G52" s="305"/>
      <c r="H52" s="305"/>
      <c r="I52" s="305"/>
      <c r="J52" s="305"/>
      <c r="K52" s="305"/>
      <c r="L52" s="305"/>
      <c r="M52" s="306"/>
      <c r="N52" s="4"/>
      <c r="O52" s="303" t="s">
        <v>226</v>
      </c>
      <c r="P52" s="303"/>
      <c r="Q52" s="171"/>
    </row>
    <row r="53" spans="2:17" ht="60" customHeight="1" x14ac:dyDescent="0.25">
      <c r="B53" s="111"/>
      <c r="C53" s="138" t="s">
        <v>110</v>
      </c>
      <c r="D53" s="302" t="s">
        <v>89</v>
      </c>
      <c r="E53" s="302"/>
      <c r="F53" s="302"/>
      <c r="G53" s="302"/>
      <c r="H53" s="341" t="s">
        <v>316</v>
      </c>
      <c r="I53" s="342"/>
      <c r="J53" s="342"/>
      <c r="K53" s="342"/>
      <c r="L53" s="342"/>
      <c r="M53" s="343"/>
      <c r="N53" s="4"/>
      <c r="O53" s="291" t="s">
        <v>101</v>
      </c>
      <c r="P53" s="291"/>
      <c r="Q53" s="171"/>
    </row>
    <row r="54" spans="2:17" ht="60" customHeight="1" x14ac:dyDescent="0.25">
      <c r="B54" s="111"/>
      <c r="C54" s="6" t="s">
        <v>111</v>
      </c>
      <c r="D54" s="296" t="s">
        <v>114</v>
      </c>
      <c r="E54" s="296"/>
      <c r="F54" s="296"/>
      <c r="G54" s="296"/>
      <c r="H54" s="331" t="s">
        <v>317</v>
      </c>
      <c r="I54" s="332"/>
      <c r="J54" s="332"/>
      <c r="K54" s="332"/>
      <c r="L54" s="332"/>
      <c r="M54" s="333"/>
      <c r="N54" s="4"/>
      <c r="O54" s="291" t="s">
        <v>102</v>
      </c>
      <c r="P54" s="291"/>
      <c r="Q54" s="171"/>
    </row>
    <row r="55" spans="2:17" ht="60" customHeight="1" x14ac:dyDescent="0.25">
      <c r="B55" s="111"/>
      <c r="C55" s="6" t="s">
        <v>3</v>
      </c>
      <c r="D55" s="296" t="s">
        <v>115</v>
      </c>
      <c r="E55" s="296"/>
      <c r="F55" s="296"/>
      <c r="G55" s="296"/>
      <c r="H55" s="331" t="s">
        <v>318</v>
      </c>
      <c r="I55" s="332"/>
      <c r="J55" s="332"/>
      <c r="K55" s="332"/>
      <c r="L55" s="332"/>
      <c r="M55" s="333"/>
      <c r="N55" s="4"/>
      <c r="O55" s="291" t="s">
        <v>103</v>
      </c>
      <c r="P55" s="291"/>
      <c r="Q55" s="171"/>
    </row>
    <row r="56" spans="2:17" ht="60" customHeight="1" x14ac:dyDescent="0.25">
      <c r="B56" s="111"/>
      <c r="C56" s="6" t="s">
        <v>112</v>
      </c>
      <c r="D56" s="296" t="s">
        <v>116</v>
      </c>
      <c r="E56" s="296"/>
      <c r="F56" s="296"/>
      <c r="G56" s="296"/>
      <c r="H56" s="331" t="s">
        <v>383</v>
      </c>
      <c r="I56" s="332"/>
      <c r="J56" s="332"/>
      <c r="K56" s="332"/>
      <c r="L56" s="332"/>
      <c r="M56" s="333"/>
      <c r="N56" s="4"/>
      <c r="O56" s="55"/>
      <c r="P56" s="55"/>
      <c r="Q56" s="171"/>
    </row>
    <row r="57" spans="2:17" ht="60" customHeight="1" x14ac:dyDescent="0.25">
      <c r="B57" s="111"/>
      <c r="C57" s="6" t="s">
        <v>113</v>
      </c>
      <c r="D57" s="296" t="s">
        <v>117</v>
      </c>
      <c r="E57" s="296"/>
      <c r="F57" s="296"/>
      <c r="G57" s="296"/>
      <c r="H57" s="331" t="s">
        <v>384</v>
      </c>
      <c r="I57" s="332"/>
      <c r="J57" s="332"/>
      <c r="K57" s="332"/>
      <c r="L57" s="332"/>
      <c r="M57" s="333"/>
      <c r="N57" s="4"/>
      <c r="O57" s="55"/>
      <c r="P57" s="55"/>
      <c r="Q57" s="171"/>
    </row>
    <row r="58" spans="2:17" ht="17.25" customHeight="1" x14ac:dyDescent="0.25">
      <c r="B58" s="111"/>
      <c r="C58" s="3"/>
      <c r="D58" s="3"/>
      <c r="E58" s="3"/>
      <c r="F58" s="3"/>
      <c r="G58" s="3"/>
      <c r="H58" s="3"/>
      <c r="I58" s="5"/>
      <c r="J58" s="4"/>
      <c r="K58" s="4"/>
      <c r="L58" s="4"/>
      <c r="M58" s="4"/>
      <c r="N58" s="4"/>
      <c r="O58" s="55"/>
      <c r="P58" s="55"/>
      <c r="Q58" s="171"/>
    </row>
    <row r="59" spans="2:17" ht="17.25" customHeight="1" x14ac:dyDescent="0.25">
      <c r="B59" s="112"/>
      <c r="C59" s="172"/>
      <c r="D59" s="172"/>
      <c r="E59" s="172"/>
      <c r="F59" s="172"/>
      <c r="G59" s="172"/>
      <c r="H59" s="172"/>
      <c r="I59" s="173"/>
      <c r="J59" s="174"/>
      <c r="K59" s="174"/>
      <c r="L59" s="174"/>
      <c r="M59" s="174"/>
      <c r="N59" s="174"/>
      <c r="O59" s="175"/>
      <c r="P59" s="175"/>
      <c r="Q59" s="176"/>
    </row>
  </sheetData>
  <sheetProtection selectLockedCells="1" autoFilter="0" pivotTables="0" selectUnlockedCells="1"/>
  <mergeCells count="143">
    <mergeCell ref="M45:P45"/>
    <mergeCell ref="M46:P46"/>
    <mergeCell ref="M47:P47"/>
    <mergeCell ref="N4:O4"/>
    <mergeCell ref="D5:E5"/>
    <mergeCell ref="B6:Q6"/>
    <mergeCell ref="H53:M53"/>
    <mergeCell ref="H54:M54"/>
    <mergeCell ref="H55:M55"/>
    <mergeCell ref="M32:N32"/>
    <mergeCell ref="K20:L20"/>
    <mergeCell ref="K21:L21"/>
    <mergeCell ref="M18:N18"/>
    <mergeCell ref="M19:N19"/>
    <mergeCell ref="M20:N20"/>
    <mergeCell ref="M21:N21"/>
    <mergeCell ref="M28:N28"/>
    <mergeCell ref="M23:N23"/>
    <mergeCell ref="M49:P49"/>
    <mergeCell ref="M50:P50"/>
    <mergeCell ref="M33:N33"/>
    <mergeCell ref="O30:P30"/>
    <mergeCell ref="O31:P31"/>
    <mergeCell ref="M27:N27"/>
    <mergeCell ref="H56:M56"/>
    <mergeCell ref="H57:M57"/>
    <mergeCell ref="P4:Q4"/>
    <mergeCell ref="P5:Q5"/>
    <mergeCell ref="D45:E45"/>
    <mergeCell ref="D46:E46"/>
    <mergeCell ref="D47:E47"/>
    <mergeCell ref="O22:P22"/>
    <mergeCell ref="M12:N12"/>
    <mergeCell ref="M11:N11"/>
    <mergeCell ref="M10:N10"/>
    <mergeCell ref="O9:P9"/>
    <mergeCell ref="O10:P10"/>
    <mergeCell ref="O11:P11"/>
    <mergeCell ref="O12:P12"/>
    <mergeCell ref="M34:N34"/>
    <mergeCell ref="C9:I9"/>
    <mergeCell ref="K44:P44"/>
    <mergeCell ref="D56:G56"/>
    <mergeCell ref="D57:G57"/>
    <mergeCell ref="C18:I18"/>
    <mergeCell ref="D19:I19"/>
    <mergeCell ref="K19:L19"/>
    <mergeCell ref="D21:I21"/>
    <mergeCell ref="D20:I20"/>
    <mergeCell ref="C36:D36"/>
    <mergeCell ref="F3:M3"/>
    <mergeCell ref="F4:M4"/>
    <mergeCell ref="F5:M5"/>
    <mergeCell ref="K12:L12"/>
    <mergeCell ref="N5:O5"/>
    <mergeCell ref="B7:Q7"/>
    <mergeCell ref="B3:C5"/>
    <mergeCell ref="K9:L9"/>
    <mergeCell ref="M9:N9"/>
    <mergeCell ref="M25:N25"/>
    <mergeCell ref="M26:N26"/>
    <mergeCell ref="M22:N22"/>
    <mergeCell ref="D24:I24"/>
    <mergeCell ref="D25:I25"/>
    <mergeCell ref="K14:L14"/>
    <mergeCell ref="K15:L15"/>
    <mergeCell ref="K16:L16"/>
    <mergeCell ref="P3:Q3"/>
    <mergeCell ref="D3:E3"/>
    <mergeCell ref="N3:O3"/>
    <mergeCell ref="D4:E4"/>
    <mergeCell ref="D48:E48"/>
    <mergeCell ref="D49:E49"/>
    <mergeCell ref="D50:E50"/>
    <mergeCell ref="C10:C14"/>
    <mergeCell ref="E16:I16"/>
    <mergeCell ref="B42:Q42"/>
    <mergeCell ref="F37:H37"/>
    <mergeCell ref="D27:I27"/>
    <mergeCell ref="K11:L11"/>
    <mergeCell ref="K10:L10"/>
    <mergeCell ref="M15:N15"/>
    <mergeCell ref="M16:N16"/>
    <mergeCell ref="M17:N17"/>
    <mergeCell ref="O17:P17"/>
    <mergeCell ref="M29:N29"/>
    <mergeCell ref="O18:P18"/>
    <mergeCell ref="O19:P19"/>
    <mergeCell ref="O20:P20"/>
    <mergeCell ref="O21:P21"/>
    <mergeCell ref="K31:L31"/>
    <mergeCell ref="O23:P23"/>
    <mergeCell ref="O24:P24"/>
    <mergeCell ref="M24:N24"/>
    <mergeCell ref="O34:P34"/>
    <mergeCell ref="C52:M52"/>
    <mergeCell ref="K24:L24"/>
    <mergeCell ref="O13:P13"/>
    <mergeCell ref="O14:P14"/>
    <mergeCell ref="O15:P15"/>
    <mergeCell ref="O16:P16"/>
    <mergeCell ref="K17:L17"/>
    <mergeCell ref="K18:L18"/>
    <mergeCell ref="K23:L23"/>
    <mergeCell ref="K22:L22"/>
    <mergeCell ref="K32:L32"/>
    <mergeCell ref="K33:L33"/>
    <mergeCell ref="K34:L34"/>
    <mergeCell ref="K28:L28"/>
    <mergeCell ref="K29:L29"/>
    <mergeCell ref="K30:L30"/>
    <mergeCell ref="K13:L13"/>
    <mergeCell ref="O33:P33"/>
    <mergeCell ref="O32:P32"/>
    <mergeCell ref="O25:P25"/>
    <mergeCell ref="O26:P26"/>
    <mergeCell ref="O27:P27"/>
    <mergeCell ref="M13:N13"/>
    <mergeCell ref="M14:N14"/>
    <mergeCell ref="O55:P55"/>
    <mergeCell ref="F30:I30"/>
    <mergeCell ref="D22:I22"/>
    <mergeCell ref="D55:G55"/>
    <mergeCell ref="M30:N30"/>
    <mergeCell ref="M31:N31"/>
    <mergeCell ref="C44:I44"/>
    <mergeCell ref="F45:I45"/>
    <mergeCell ref="F46:I46"/>
    <mergeCell ref="F47:I47"/>
    <mergeCell ref="F48:I48"/>
    <mergeCell ref="F49:I49"/>
    <mergeCell ref="F50:I50"/>
    <mergeCell ref="K27:L27"/>
    <mergeCell ref="K26:L26"/>
    <mergeCell ref="K25:L25"/>
    <mergeCell ref="M48:P48"/>
    <mergeCell ref="O28:P28"/>
    <mergeCell ref="O29:P29"/>
    <mergeCell ref="D53:G53"/>
    <mergeCell ref="D54:G54"/>
    <mergeCell ref="O53:P53"/>
    <mergeCell ref="O54:P54"/>
    <mergeCell ref="O52:P52"/>
  </mergeCells>
  <pageMargins left="0.7" right="0.7" top="0.75" bottom="0.75" header="0.3" footer="0.3"/>
  <pageSetup paperSize="14" scale="1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67E38-0B99-4DE8-A75A-073DC6670CAD}">
  <sheetPr>
    <tabColor rgb="FF002060"/>
  </sheetPr>
  <dimension ref="B1:L191"/>
  <sheetViews>
    <sheetView zoomScaleNormal="100" workbookViewId="0">
      <selection activeCell="H143" sqref="H143"/>
    </sheetView>
  </sheetViews>
  <sheetFormatPr baseColWidth="10" defaultColWidth="11.375" defaultRowHeight="15" x14ac:dyDescent="0.25"/>
  <cols>
    <col min="1" max="1" width="2.125" style="37" customWidth="1"/>
    <col min="2" max="5" width="30.625" style="76" customWidth="1"/>
    <col min="6" max="6" width="60.625" style="76" customWidth="1"/>
    <col min="7" max="12" width="30.625" style="34" customWidth="1"/>
    <col min="13" max="16384" width="11.375" style="37"/>
  </cols>
  <sheetData>
    <row r="1" spans="2:12" ht="15" customHeight="1" x14ac:dyDescent="0.25"/>
    <row r="2" spans="2:12" ht="30" customHeight="1" x14ac:dyDescent="0.25">
      <c r="B2" s="439"/>
      <c r="C2" s="447"/>
      <c r="D2" s="29" t="s">
        <v>71</v>
      </c>
      <c r="E2" s="441" t="s">
        <v>229</v>
      </c>
      <c r="F2" s="441"/>
      <c r="G2" s="441"/>
      <c r="H2" s="441"/>
      <c r="I2" s="441"/>
      <c r="J2" s="441"/>
      <c r="K2" s="152" t="s">
        <v>72</v>
      </c>
      <c r="L2" s="153" t="s">
        <v>232</v>
      </c>
    </row>
    <row r="3" spans="2:12" ht="30" customHeight="1" x14ac:dyDescent="0.25">
      <c r="B3" s="439"/>
      <c r="C3" s="447"/>
      <c r="D3" s="29" t="s">
        <v>73</v>
      </c>
      <c r="E3" s="445" t="s">
        <v>230</v>
      </c>
      <c r="F3" s="445"/>
      <c r="G3" s="445"/>
      <c r="H3" s="445"/>
      <c r="I3" s="445"/>
      <c r="J3" s="445"/>
      <c r="K3" s="152" t="s">
        <v>74</v>
      </c>
      <c r="L3" s="154">
        <v>4</v>
      </c>
    </row>
    <row r="4" spans="2:12" ht="30" customHeight="1" x14ac:dyDescent="0.25">
      <c r="B4" s="440"/>
      <c r="C4" s="448"/>
      <c r="D4" s="29" t="s">
        <v>75</v>
      </c>
      <c r="E4" s="442" t="s">
        <v>231</v>
      </c>
      <c r="F4" s="442"/>
      <c r="G4" s="442"/>
      <c r="H4" s="442"/>
      <c r="I4" s="442"/>
      <c r="J4" s="442"/>
      <c r="K4" s="152" t="s">
        <v>335</v>
      </c>
      <c r="L4" s="155">
        <v>44636</v>
      </c>
    </row>
    <row r="5" spans="2:12" ht="30" customHeight="1" x14ac:dyDescent="0.25">
      <c r="B5" s="312" t="s">
        <v>426</v>
      </c>
      <c r="C5" s="313"/>
      <c r="D5" s="313"/>
      <c r="E5" s="313"/>
      <c r="F5" s="313"/>
      <c r="G5" s="313"/>
      <c r="H5" s="313"/>
      <c r="I5" s="313"/>
      <c r="J5" s="313"/>
      <c r="K5" s="313"/>
      <c r="L5" s="446"/>
    </row>
    <row r="6" spans="2:12" ht="30" customHeight="1" x14ac:dyDescent="0.25">
      <c r="B6" s="414"/>
      <c r="C6" s="415"/>
      <c r="D6" s="415"/>
      <c r="E6" s="415"/>
      <c r="F6" s="415"/>
      <c r="G6" s="415"/>
      <c r="H6" s="415"/>
      <c r="I6" s="415"/>
      <c r="J6" s="415"/>
      <c r="K6" s="415"/>
      <c r="L6" s="415"/>
    </row>
    <row r="7" spans="2:12" ht="27.75" customHeight="1" x14ac:dyDescent="0.25">
      <c r="B7" s="417" t="s">
        <v>405</v>
      </c>
      <c r="C7" s="418"/>
      <c r="D7" s="418"/>
      <c r="E7" s="418"/>
      <c r="F7" s="418"/>
      <c r="G7" s="418"/>
      <c r="H7" s="418"/>
      <c r="I7" s="418"/>
      <c r="J7" s="418"/>
      <c r="K7" s="418"/>
      <c r="L7" s="418"/>
    </row>
    <row r="8" spans="2:12" s="39" customFormat="1" ht="90" customHeight="1" x14ac:dyDescent="0.25">
      <c r="B8" s="388" t="s">
        <v>75</v>
      </c>
      <c r="C8" s="388" t="s">
        <v>989</v>
      </c>
      <c r="D8" s="395" t="s">
        <v>368</v>
      </c>
      <c r="E8" s="395" t="s">
        <v>827</v>
      </c>
      <c r="F8" s="395" t="s">
        <v>86</v>
      </c>
      <c r="G8" s="388" t="s">
        <v>386</v>
      </c>
      <c r="H8" s="388" t="s">
        <v>923</v>
      </c>
      <c r="I8" s="411" t="s">
        <v>669</v>
      </c>
      <c r="J8" s="413"/>
      <c r="K8" s="411" t="s">
        <v>924</v>
      </c>
      <c r="L8" s="413"/>
    </row>
    <row r="9" spans="2:12" ht="90" customHeight="1" x14ac:dyDescent="0.25">
      <c r="B9" s="389"/>
      <c r="C9" s="389"/>
      <c r="D9" s="396"/>
      <c r="E9" s="396"/>
      <c r="F9" s="396"/>
      <c r="G9" s="389"/>
      <c r="H9" s="389"/>
      <c r="I9" s="143" t="s">
        <v>398</v>
      </c>
      <c r="J9" s="138" t="s">
        <v>400</v>
      </c>
      <c r="K9" s="138" t="s">
        <v>399</v>
      </c>
      <c r="L9" s="138" t="s">
        <v>400</v>
      </c>
    </row>
    <row r="10" spans="2:12" ht="15" customHeight="1" x14ac:dyDescent="0.25">
      <c r="B10" s="271" t="s">
        <v>75</v>
      </c>
      <c r="C10" s="271" t="s">
        <v>2204</v>
      </c>
      <c r="D10" s="271" t="s">
        <v>2205</v>
      </c>
      <c r="E10" s="271" t="s">
        <v>827</v>
      </c>
      <c r="F10" s="271" t="s">
        <v>86</v>
      </c>
      <c r="G10" s="271" t="s">
        <v>386</v>
      </c>
      <c r="H10" s="271" t="s">
        <v>2206</v>
      </c>
      <c r="I10" s="272" t="s">
        <v>2207</v>
      </c>
      <c r="J10" s="273" t="s">
        <v>2208</v>
      </c>
      <c r="K10" s="272" t="s">
        <v>2209</v>
      </c>
      <c r="L10" s="273" t="s">
        <v>2210</v>
      </c>
    </row>
    <row r="11" spans="2:12" s="34" customFormat="1" ht="150" customHeight="1" x14ac:dyDescent="0.25">
      <c r="B11" s="30" t="str">
        <f>+'3 - Identificación del Riesgo'!B9</f>
        <v>DIRECCIONAMIENTO ESTRATÉGICO</v>
      </c>
      <c r="C11" s="186" t="str">
        <f>+'3 - Identificación del Riesgo'!F9</f>
        <v>OFICINA DE PLANEACIÓN</v>
      </c>
      <c r="D11" s="30" t="str">
        <f>+'3 - Identificación del Riesgo'!G9</f>
        <v>R 1</v>
      </c>
      <c r="E11" s="186" t="str">
        <f>+'3 - Identificación del Riesgo'!H9</f>
        <v>Aprobar planes no pertinentes a la entidad</v>
      </c>
      <c r="F11" s="194"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1" s="99" t="str">
        <f>+'3 - Identificación del Riesgo'!I9</f>
        <v>Afectación Económica o presupuestal</v>
      </c>
      <c r="H11" s="100">
        <f ca="1">+TODAY()-'3 - Identificación del Riesgo'!O9</f>
        <v>72</v>
      </c>
      <c r="I11" s="50" t="str">
        <f>+'4 - Valor del Riesgo Inherente'!N10</f>
        <v>Extremo</v>
      </c>
      <c r="J11" s="50" t="str">
        <f t="shared" ref="J11:J74" si="0">_xlfn.IFS(I11="Bajo","Aceptar",I11="Moderado","Reducir",I11="Alto","Reducir",I11="Extremo","Reducir")</f>
        <v>Reducir</v>
      </c>
      <c r="K11" s="50" t="str">
        <f>+'5 - Diseño y Valoración Control'!V10</f>
        <v>Extremo</v>
      </c>
      <c r="L11" s="50" t="str">
        <f>+_xlfn.IFS(K11="Bajo","Aceptar",K11="Moderado","Reducir",K11="Alto","Reducir",K11="Extremo","Reducir")</f>
        <v>Reducir</v>
      </c>
    </row>
    <row r="12" spans="2:12" s="34" customFormat="1" ht="150" customHeight="1" x14ac:dyDescent="0.25">
      <c r="B12" s="30" t="str">
        <f>+'3 - Identificación del Riesgo'!B10</f>
        <v>DIRECCIONAMIENTO ESTRATÉGICO</v>
      </c>
      <c r="C12" s="186" t="str">
        <f>+'3 - Identificación del Riesgo'!F10</f>
        <v>OFICINA DE PLANEACIÓN</v>
      </c>
      <c r="D12" s="30" t="str">
        <f>+'3 - Identificación del Riesgo'!G10</f>
        <v>R 1</v>
      </c>
      <c r="E12" s="186" t="str">
        <f>+'3 - Identificación del Riesgo'!H10</f>
        <v>Aprobar planes no pertinentes a la entidad</v>
      </c>
      <c r="F12" s="194"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G12" s="99" t="str">
        <f>+'3 - Identificación del Riesgo'!I10</f>
        <v>Afectación Económica o presupuestal</v>
      </c>
      <c r="H12" s="100">
        <f ca="1">+TODAY()-'3 - Identificación del Riesgo'!O10</f>
        <v>72</v>
      </c>
      <c r="I12" s="50" t="str">
        <f>+'4 - Valor del Riesgo Inherente'!N11</f>
        <v>Extremo</v>
      </c>
      <c r="J12" s="50" t="str">
        <f t="shared" si="0"/>
        <v>Reducir</v>
      </c>
      <c r="K12" s="50"/>
      <c r="L12" s="50"/>
    </row>
    <row r="13" spans="2:12" s="34" customFormat="1" ht="150" customHeight="1" x14ac:dyDescent="0.25">
      <c r="B13" s="30" t="str">
        <f>+'3 - Identificación del Riesgo'!B11</f>
        <v>DIRECCIONAMIENTO ESTRATÉGICO</v>
      </c>
      <c r="C13" s="186" t="str">
        <f>+'3 - Identificación del Riesgo'!F11</f>
        <v>OFICINA DE PLANEACIÓN</v>
      </c>
      <c r="D13" s="30" t="str">
        <f>+'3 - Identificación del Riesgo'!G11</f>
        <v>R 2</v>
      </c>
      <c r="E13" s="186" t="str">
        <f>+'3 - Identificación del Riesgo'!H11</f>
        <v>Inscribir proyectos de inversión no adecuados a las necesidades de la entidad</v>
      </c>
      <c r="F13" s="194"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3" s="99" t="str">
        <f>+'3 - Identificación del Riesgo'!I11</f>
        <v>Afectación Económica o presupuestal</v>
      </c>
      <c r="H13" s="100">
        <f ca="1">+TODAY()-'3 - Identificación del Riesgo'!O11</f>
        <v>72</v>
      </c>
      <c r="I13" s="50" t="str">
        <f>+'4 - Valor del Riesgo Inherente'!N12</f>
        <v>Extremo</v>
      </c>
      <c r="J13" s="50" t="str">
        <f t="shared" si="0"/>
        <v>Reducir</v>
      </c>
      <c r="K13" s="50" t="str">
        <f>+'5 - Diseño y Valoración Control'!V12</f>
        <v>Extremo</v>
      </c>
      <c r="L13" s="50" t="str">
        <f t="shared" ref="L13:L75" si="1">+_xlfn.IFS(K13="Bajo","Aceptar",K13="Moderado","Reducir",K13="Alto","Reducir",K13="Extremo","Reducir")</f>
        <v>Reducir</v>
      </c>
    </row>
    <row r="14" spans="2:12" s="34" customFormat="1" ht="150" customHeight="1" x14ac:dyDescent="0.25">
      <c r="B14" s="30" t="str">
        <f>+'3 - Identificación del Riesgo'!B12</f>
        <v>DIRECCIONAMIENTO ESTRATÉGICO</v>
      </c>
      <c r="C14" s="186" t="str">
        <f>+'3 - Identificación del Riesgo'!F12</f>
        <v>OFICINA DE PLANEACIÓN</v>
      </c>
      <c r="D14" s="30" t="str">
        <f>+'3 - Identificación del Riesgo'!G12</f>
        <v>R 2</v>
      </c>
      <c r="E14" s="186" t="str">
        <f>+'3 - Identificación del Riesgo'!H12</f>
        <v>Inscribir proyectos de inversión no adecuados a las necesidades de la entidad</v>
      </c>
      <c r="F14" s="194"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4" s="99" t="str">
        <f>+'3 - Identificación del Riesgo'!I12</f>
        <v>Afectación Económica o presupuestal</v>
      </c>
      <c r="H14" s="100">
        <f ca="1">+TODAY()-'3 - Identificación del Riesgo'!O12</f>
        <v>72</v>
      </c>
      <c r="I14" s="50" t="str">
        <f>+'4 - Valor del Riesgo Inherente'!N13</f>
        <v>Extremo</v>
      </c>
      <c r="J14" s="50" t="str">
        <f t="shared" si="0"/>
        <v>Reducir</v>
      </c>
      <c r="K14" s="50" t="str">
        <f>+'5 - Diseño y Valoración Control'!V13</f>
        <v>Extremo</v>
      </c>
      <c r="L14" s="50" t="str">
        <f t="shared" si="1"/>
        <v>Reducir</v>
      </c>
    </row>
    <row r="15" spans="2:12" s="34" customFormat="1" ht="150" customHeight="1" x14ac:dyDescent="0.25">
      <c r="B15" s="30" t="str">
        <f>+'3 - Identificación del Riesgo'!B13</f>
        <v>DIRECCIONAMIENTO ESTRATÉGICO</v>
      </c>
      <c r="C15" s="186" t="str">
        <f>+'3 - Identificación del Riesgo'!F13</f>
        <v>OFICINA DE PLANEACIÓN</v>
      </c>
      <c r="D15" s="30" t="str">
        <f>+'3 - Identificación del Riesgo'!G13</f>
        <v>R 2</v>
      </c>
      <c r="E15" s="186" t="str">
        <f>+'3 - Identificación del Riesgo'!H13</f>
        <v>Inscribir proyectos de inversión no adecuados a las necesidades de la entidad</v>
      </c>
      <c r="F15" s="194"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G15" s="99" t="str">
        <f>+'3 - Identificación del Riesgo'!I13</f>
        <v>Afectación Económica o presupuestal</v>
      </c>
      <c r="H15" s="100">
        <f ca="1">+TODAY()-'3 - Identificación del Riesgo'!O13</f>
        <v>72</v>
      </c>
      <c r="I15" s="50" t="str">
        <f>+'4 - Valor del Riesgo Inherente'!N14</f>
        <v>Extremo</v>
      </c>
      <c r="J15" s="50" t="str">
        <f t="shared" si="0"/>
        <v>Reducir</v>
      </c>
      <c r="K15" s="50"/>
      <c r="L15" s="50"/>
    </row>
    <row r="16" spans="2:12" s="34" customFormat="1" ht="150" customHeight="1" x14ac:dyDescent="0.25">
      <c r="B16" s="30" t="str">
        <f>+'3 - Identificación del Riesgo'!B14</f>
        <v>DIRECCIONAMIENTO ESTRATÉGICO</v>
      </c>
      <c r="C16" s="186" t="str">
        <f>+'3 - Identificación del Riesgo'!F14</f>
        <v>OFICINA DE PLANEACIÓN</v>
      </c>
      <c r="D16" s="30" t="str">
        <f>+'3 - Identificación del Riesgo'!G14</f>
        <v>R 3</v>
      </c>
      <c r="E16" s="186" t="str">
        <f>+'3 - Identificación del Riesgo'!H14</f>
        <v>Planeación inoportuna de cada vigencia</v>
      </c>
      <c r="F16" s="194"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6" s="99" t="str">
        <f>+'3 - Identificación del Riesgo'!I14</f>
        <v>Pérdida Reputacional</v>
      </c>
      <c r="H16" s="100">
        <f ca="1">+TODAY()-'3 - Identificación del Riesgo'!O14</f>
        <v>72</v>
      </c>
      <c r="I16" s="50" t="str">
        <f>+'4 - Valor del Riesgo Inherente'!N15</f>
        <v>Moderado</v>
      </c>
      <c r="J16" s="50" t="str">
        <f t="shared" si="0"/>
        <v>Reducir</v>
      </c>
      <c r="K16" s="50" t="str">
        <f>+'5 - Diseño y Valoración Control'!V15</f>
        <v>Moderado</v>
      </c>
      <c r="L16" s="50" t="str">
        <f t="shared" si="1"/>
        <v>Reducir</v>
      </c>
    </row>
    <row r="17" spans="2:12" s="34" customFormat="1" ht="150" customHeight="1" x14ac:dyDescent="0.25">
      <c r="B17" s="30" t="str">
        <f>+'3 - Identificación del Riesgo'!B15</f>
        <v>DIRECCIONAMIENTO ESTRATÉGICO</v>
      </c>
      <c r="C17" s="186" t="str">
        <f>+'3 - Identificación del Riesgo'!F15</f>
        <v>OFICINA DE PLANEACIÓN</v>
      </c>
      <c r="D17" s="30" t="str">
        <f>+'3 - Identificación del Riesgo'!G15</f>
        <v>R 3</v>
      </c>
      <c r="E17" s="186" t="str">
        <f>+'3 - Identificación del Riesgo'!H15</f>
        <v>Planeación inoportuna de cada vigencia</v>
      </c>
      <c r="F17" s="194"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G17" s="99" t="str">
        <f>+'3 - Identificación del Riesgo'!I15</f>
        <v>Pérdida Reputacional</v>
      </c>
      <c r="H17" s="100">
        <f ca="1">+TODAY()-'3 - Identificación del Riesgo'!O15</f>
        <v>72</v>
      </c>
      <c r="I17" s="50" t="str">
        <f>+'4 - Valor del Riesgo Inherente'!N16</f>
        <v>Moderado</v>
      </c>
      <c r="J17" s="50" t="str">
        <f t="shared" si="0"/>
        <v>Reducir</v>
      </c>
      <c r="K17" s="50"/>
      <c r="L17" s="50"/>
    </row>
    <row r="18" spans="2:12" s="34" customFormat="1" ht="150" customHeight="1" x14ac:dyDescent="0.25">
      <c r="B18" s="30" t="str">
        <f>+'3 - Identificación del Riesgo'!B16</f>
        <v>DIRECCIONAMIENTO ESTRATÉGICO</v>
      </c>
      <c r="C18" s="186" t="str">
        <f>+'3 - Identificación del Riesgo'!F16</f>
        <v>OFICINA DE PLANEACIÓN</v>
      </c>
      <c r="D18" s="30" t="str">
        <f>+'3 - Identificación del Riesgo'!G16</f>
        <v>R 4</v>
      </c>
      <c r="E18" s="186" t="str">
        <f>+'3 - Identificación del Riesgo'!H16</f>
        <v>Reporte de información no pertinente a las necesidades de la Dirección General</v>
      </c>
      <c r="F18" s="194"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G18" s="99" t="str">
        <f>+'3 - Identificación del Riesgo'!I16</f>
        <v>Pérdida Reputacional</v>
      </c>
      <c r="H18" s="110"/>
      <c r="I18" s="50" t="str">
        <f>+'4 - Valor del Riesgo Inherente'!N17</f>
        <v>Moderado</v>
      </c>
      <c r="J18" s="50" t="str">
        <f t="shared" si="0"/>
        <v>Reducir</v>
      </c>
      <c r="K18" s="50" t="str">
        <f>+'5 - Diseño y Valoración Control'!V17</f>
        <v>Moderado</v>
      </c>
      <c r="L18" s="50" t="str">
        <f t="shared" si="1"/>
        <v>Reducir</v>
      </c>
    </row>
    <row r="19" spans="2:12" s="34" customFormat="1" ht="150" customHeight="1" x14ac:dyDescent="0.25">
      <c r="B19" s="30" t="str">
        <f>+'3 - Identificación del Riesgo'!B17</f>
        <v>DIRECCIONAMIENTO ESTRATÉGICO</v>
      </c>
      <c r="C19" s="186" t="str">
        <f>+'3 - Identificación del Riesgo'!F17</f>
        <v>OFICINA DE PLANEACIÓN</v>
      </c>
      <c r="D19" s="30" t="str">
        <f>+'3 - Identificación del Riesgo'!G17</f>
        <v>R 4</v>
      </c>
      <c r="E19" s="186" t="str">
        <f>+'3 - Identificación del Riesgo'!H17</f>
        <v>Reporte de información no pertinente a las necesidades de la Dirección General</v>
      </c>
      <c r="F19" s="194"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G19" s="99" t="str">
        <f>+'3 - Identificación del Riesgo'!I17</f>
        <v>Pérdida Reputacional</v>
      </c>
      <c r="H19" s="110"/>
      <c r="I19" s="50" t="str">
        <f>+'4 - Valor del Riesgo Inherente'!N18</f>
        <v>Moderado</v>
      </c>
      <c r="J19" s="50" t="str">
        <f t="shared" si="0"/>
        <v>Reducir</v>
      </c>
      <c r="K19" s="50"/>
      <c r="L19" s="50"/>
    </row>
    <row r="20" spans="2:12" s="34" customFormat="1" ht="150" customHeight="1" x14ac:dyDescent="0.25">
      <c r="B20" s="30" t="str">
        <f>+'3 - Identificación del Riesgo'!B18</f>
        <v>DIRECCIONAMIENTO ESTRATÉGICO</v>
      </c>
      <c r="C20" s="186" t="str">
        <f>+'3 - Identificación del Riesgo'!F18</f>
        <v>OFICINA DE PLANEACIÓN</v>
      </c>
      <c r="D20" s="30" t="str">
        <f>+'3 - Identificación del Riesgo'!G18</f>
        <v>R 5</v>
      </c>
      <c r="E20" s="186" t="str">
        <f>+'3 - Identificación del Riesgo'!H18</f>
        <v>Planeación y gestión de procesos con inadecuada valoración de riesgos y oportunidades</v>
      </c>
      <c r="F20" s="194" t="str">
        <f>+'3 - Identificación del Riesgo'!J18</f>
        <v>Posibilidad de pérdida reputacional en la imagen institucional por la inadecuada identificación y control de riesgos que afectan los procesos de la entidad</v>
      </c>
      <c r="G20" s="99" t="str">
        <f>+'3 - Identificación del Riesgo'!I18</f>
        <v>Pérdida Reputacional</v>
      </c>
      <c r="H20" s="100">
        <f ca="1">+TODAY()-'3 - Identificación del Riesgo'!O18</f>
        <v>72</v>
      </c>
      <c r="I20" s="50" t="str">
        <f>+'4 - Valor del Riesgo Inherente'!N19</f>
        <v>Moderado</v>
      </c>
      <c r="J20" s="50" t="str">
        <f t="shared" si="0"/>
        <v>Reducir</v>
      </c>
      <c r="K20" s="50" t="str">
        <f>+'5 - Diseño y Valoración Control'!V19</f>
        <v>Moderado</v>
      </c>
      <c r="L20" s="50" t="str">
        <f t="shared" si="1"/>
        <v>Reducir</v>
      </c>
    </row>
    <row r="21" spans="2:12" s="34" customFormat="1" ht="150" customHeight="1" x14ac:dyDescent="0.25">
      <c r="B21" s="30" t="str">
        <f>+'3 - Identificación del Riesgo'!B19</f>
        <v>DIRECCIONAMIENTO ESTRATÉGICO</v>
      </c>
      <c r="C21" s="186" t="str">
        <f>+'3 - Identificación del Riesgo'!F19</f>
        <v>OFICINA DE PLANEACIÓN</v>
      </c>
      <c r="D21" s="30" t="str">
        <f>+'3 - Identificación del Riesgo'!G19</f>
        <v>R 5</v>
      </c>
      <c r="E21" s="186" t="str">
        <f>+'3 - Identificación del Riesgo'!H19</f>
        <v>Planeación y gestión de procesos con inadecuada valoración de riesgos y oportunidades</v>
      </c>
      <c r="F21" s="194" t="str">
        <f>+'3 - Identificación del Riesgo'!J19</f>
        <v>Posibilidad de pérdida reputacional en la imagen institucional por la inadecuada identificación y control de riesgos que afectan los procesos de la entidad</v>
      </c>
      <c r="G21" s="99" t="str">
        <f>+'3 - Identificación del Riesgo'!I19</f>
        <v>Pérdida Reputacional</v>
      </c>
      <c r="H21" s="110"/>
      <c r="I21" s="50" t="str">
        <f>+'4 - Valor del Riesgo Inherente'!N20</f>
        <v>Moderado</v>
      </c>
      <c r="J21" s="50" t="str">
        <f t="shared" si="0"/>
        <v>Reducir</v>
      </c>
      <c r="K21" s="50"/>
      <c r="L21" s="50"/>
    </row>
    <row r="22" spans="2:12" s="34" customFormat="1" ht="150" customHeight="1" x14ac:dyDescent="0.25">
      <c r="B22" s="30" t="str">
        <f>+'3 - Identificación del Riesgo'!B20</f>
        <v>COMUNICACIÓN Y GESTIÓN CON GRUPOS DE INTERÉS</v>
      </c>
      <c r="C22" s="186" t="str">
        <f>+'3 - Identificación del Riesgo'!F20</f>
        <v>DIRECCIÓN GENERAL (EQUIPO DE COMUNICACIONES)</v>
      </c>
      <c r="D22" s="30" t="str">
        <f>+'3 - Identificación del Riesgo'!G20</f>
        <v>R 6</v>
      </c>
      <c r="E22" s="186" t="str">
        <f>+'3 - Identificación del Riesgo'!H20</f>
        <v>Dar información imprecisa o errónea a la ciudadanía a través de cualquier medio de comunicación por parte de  personas autorizadas y NO autorizadas</v>
      </c>
      <c r="F22" s="194" t="str">
        <f>+'3 - Identificación del Riesgo'!J20</f>
        <v>Posibilidad de pérdida reputacional en la credibilidad y mala imagen institucional por deficiencia en la información interna y externa de la entidad</v>
      </c>
      <c r="G22" s="99" t="str">
        <f>+'3 - Identificación del Riesgo'!I20</f>
        <v>Pérdida Reputacional</v>
      </c>
      <c r="H22" s="110"/>
      <c r="I22" s="50" t="str">
        <f>+'4 - Valor del Riesgo Inherente'!N21</f>
        <v>Extremo</v>
      </c>
      <c r="J22" s="50" t="str">
        <f t="shared" si="0"/>
        <v>Reducir</v>
      </c>
      <c r="K22" s="50" t="str">
        <f>+'5 - Diseño y Valoración Control'!V21</f>
        <v>Extremo</v>
      </c>
      <c r="L22" s="50" t="str">
        <f t="shared" si="1"/>
        <v>Reducir</v>
      </c>
    </row>
    <row r="23" spans="2:12" s="34" customFormat="1" ht="150" customHeight="1" x14ac:dyDescent="0.25">
      <c r="B23" s="30" t="str">
        <f>+'3 - Identificación del Riesgo'!B21</f>
        <v>COMUNICACIÓN Y GESTIÓN CON GRUPOS DE INTERÉS</v>
      </c>
      <c r="C23" s="186" t="str">
        <f>+'3 - Identificación del Riesgo'!F21</f>
        <v>DIRECCIÓN GENERAL (EQUIPO DE COMUNICACIONES)</v>
      </c>
      <c r="D23" s="30" t="str">
        <f>+'3 - Identificación del Riesgo'!G21</f>
        <v>R 6</v>
      </c>
      <c r="E23" s="186" t="str">
        <f>+'3 - Identificación del Riesgo'!H21</f>
        <v>Dar información imprecisa o errónea a la ciudadanía a través de cualquier medio de comunicación por parte de  personas autorizadas y NO autorizadas</v>
      </c>
      <c r="F23" s="194" t="str">
        <f>+'3 - Identificación del Riesgo'!J21</f>
        <v>Posibilidad de pérdida reputacional en la credibilidad y mala imagen institucional por deficiencia en la información interna y externa de la entidad</v>
      </c>
      <c r="G23" s="99" t="str">
        <f>+'3 - Identificación del Riesgo'!I21</f>
        <v>Pérdida Reputacional</v>
      </c>
      <c r="H23" s="100">
        <f ca="1">+TODAY()-'3 - Identificación del Riesgo'!O21</f>
        <v>72</v>
      </c>
      <c r="I23" s="50" t="str">
        <f>+'4 - Valor del Riesgo Inherente'!N22</f>
        <v>Extremo</v>
      </c>
      <c r="J23" s="50" t="str">
        <f t="shared" si="0"/>
        <v>Reducir</v>
      </c>
      <c r="K23" s="50"/>
      <c r="L23" s="50"/>
    </row>
    <row r="24" spans="2:12" s="34" customFormat="1" ht="150" customHeight="1" x14ac:dyDescent="0.25">
      <c r="B24" s="30" t="str">
        <f>+'3 - Identificación del Riesgo'!B22</f>
        <v>COMUNICACIÓN Y GESTIÓN CON GRUPOS DE INTERÉS</v>
      </c>
      <c r="C24" s="186" t="str">
        <f>+'3 - Identificación del Riesgo'!F22</f>
        <v>DIRECCIÓN GENERAL (EQUIPO DE COMUNICACIONES)</v>
      </c>
      <c r="D24" s="30" t="str">
        <f>+'3 - Identificación del Riesgo'!G22</f>
        <v>R 6</v>
      </c>
      <c r="E24" s="186" t="str">
        <f>+'3 - Identificación del Riesgo'!H22</f>
        <v>Dar información imprecisa o errónea a la ciudadanía a través de cualquier medio de comunicación por parte de  personas autorizadas y NO autorizadas</v>
      </c>
      <c r="F24" s="194" t="str">
        <f>+'3 - Identificación del Riesgo'!J22</f>
        <v>Posibilidad de pérdida reputacional en la credibilidad y mala imagen institucional por deficiencia en la información interna y externa de la entidad</v>
      </c>
      <c r="G24" s="99" t="str">
        <f>+'3 - Identificación del Riesgo'!I22</f>
        <v>Pérdida Reputacional</v>
      </c>
      <c r="H24" s="110"/>
      <c r="I24" s="50" t="str">
        <f>+'4 - Valor del Riesgo Inherente'!N23</f>
        <v>Extremo</v>
      </c>
      <c r="J24" s="50" t="str">
        <f t="shared" si="0"/>
        <v>Reducir</v>
      </c>
      <c r="K24" s="50"/>
      <c r="L24" s="50"/>
    </row>
    <row r="25" spans="2:12" s="34" customFormat="1" ht="150" customHeight="1" x14ac:dyDescent="0.25">
      <c r="B25" s="30" t="str">
        <f>+'3 - Identificación del Riesgo'!B23</f>
        <v>COMUNICACIÓN Y GESTIÓN CON GRUPOS DE INTERÉS</v>
      </c>
      <c r="C25" s="186" t="str">
        <f>+'3 - Identificación del Riesgo'!F23</f>
        <v>DIRECCIÓN GENERAL (EQUIPO DE COMUNICACIONES)</v>
      </c>
      <c r="D25" s="30" t="str">
        <f>+'3 - Identificación del Riesgo'!G23</f>
        <v>R 7</v>
      </c>
      <c r="E25" s="186" t="str">
        <f>+'3 - Identificación del Riesgo'!H23</f>
        <v>Inadecuada utilización de la imagen institucional</v>
      </c>
      <c r="F25" s="194" t="str">
        <f>+'3 - Identificación del Riesgo'!J23</f>
        <v>Posibilidad de pérdida reputacional en la imagen institucional por el manejo inadecuado de la imagen institucional (símbolos, nombre, colores, manual de imagen, entre otros)</v>
      </c>
      <c r="G25" s="99" t="str">
        <f>+'3 - Identificación del Riesgo'!I23</f>
        <v>Pérdida Reputacional</v>
      </c>
      <c r="H25" s="110"/>
      <c r="I25" s="50" t="str">
        <f>+'4 - Valor del Riesgo Inherente'!N24</f>
        <v>Alto</v>
      </c>
      <c r="J25" s="50" t="str">
        <f t="shared" si="0"/>
        <v>Reducir</v>
      </c>
      <c r="K25" s="50" t="str">
        <f>+'5 - Diseño y Valoración Control'!V24</f>
        <v>Moderado</v>
      </c>
      <c r="L25" s="50" t="str">
        <f t="shared" si="1"/>
        <v>Reducir</v>
      </c>
    </row>
    <row r="26" spans="2:12" s="34" customFormat="1" ht="150" customHeight="1" x14ac:dyDescent="0.25">
      <c r="B26" s="30" t="str">
        <f>+'3 - Identificación del Riesgo'!B24</f>
        <v>COMUNICACIÓN Y GESTIÓN CON GRUPOS DE INTERÉS</v>
      </c>
      <c r="C26" s="186" t="str">
        <f>+'3 - Identificación del Riesgo'!F24</f>
        <v>DIRECCIÓN GENERAL (EQUIPO DE COMUNICACIONES)</v>
      </c>
      <c r="D26" s="30" t="str">
        <f>+'3 - Identificación del Riesgo'!G24</f>
        <v>R 7</v>
      </c>
      <c r="E26" s="186" t="str">
        <f>+'3 - Identificación del Riesgo'!H24</f>
        <v>Inadecuada utilización de la imagen institucional</v>
      </c>
      <c r="F26" s="194" t="str">
        <f>+'3 - Identificación del Riesgo'!J24</f>
        <v>Posibilidad de pérdida reputacional en la imagen institucional por el manejo inadecuado de la imagen institucional (símbolos, nombre, colores, manual de imagen, entre otros)</v>
      </c>
      <c r="G26" s="99" t="str">
        <f>+'3 - Identificación del Riesgo'!I24</f>
        <v>Pérdida Reputacional</v>
      </c>
      <c r="H26" s="100">
        <f ca="1">+TODAY()-'3 - Identificación del Riesgo'!O24</f>
        <v>72</v>
      </c>
      <c r="I26" s="50" t="str">
        <f>+'4 - Valor del Riesgo Inherente'!N25</f>
        <v>Alto</v>
      </c>
      <c r="J26" s="50" t="str">
        <f t="shared" si="0"/>
        <v>Reducir</v>
      </c>
      <c r="K26" s="50"/>
      <c r="L26" s="50"/>
    </row>
    <row r="27" spans="2:12" s="34" customFormat="1" ht="150" customHeight="1" x14ac:dyDescent="0.25">
      <c r="B27" s="30" t="str">
        <f>+'3 - Identificación del Riesgo'!B25</f>
        <v>COMUNICACIÓN Y GESTIÓN CON GRUPOS DE INTERÉS</v>
      </c>
      <c r="C27" s="186" t="str">
        <f>+'3 - Identificación del Riesgo'!F25</f>
        <v>DIRECCIÓN GENERAL (EQUIPO DE COMUNICACIONES)</v>
      </c>
      <c r="D27" s="30" t="str">
        <f>+'3 - Identificación del Riesgo'!G25</f>
        <v>R 8</v>
      </c>
      <c r="E27" s="186" t="str">
        <f>+'3 - Identificación del Riesgo'!H25</f>
        <v>Información de la ANT no llega al público objetivo</v>
      </c>
      <c r="F27" s="194" t="str">
        <f>+'3 - Identificación del Riesgo'!J25</f>
        <v>Posibilidad de pérdida reputacional en la imagen institucional en los grupo de interés por que los canales de comunicación no son efectivos y su es limitado</v>
      </c>
      <c r="G27" s="99" t="str">
        <f>+'3 - Identificación del Riesgo'!I25</f>
        <v>Pérdida Reputacional</v>
      </c>
      <c r="H27" s="110"/>
      <c r="I27" s="50" t="str">
        <f>+'4 - Valor del Riesgo Inherente'!N26</f>
        <v>Extremo</v>
      </c>
      <c r="J27" s="50" t="str">
        <f t="shared" si="0"/>
        <v>Reducir</v>
      </c>
      <c r="K27" s="50" t="str">
        <f>+'5 - Diseño y Valoración Control'!V26</f>
        <v>Extremo</v>
      </c>
      <c r="L27" s="50" t="str">
        <f t="shared" si="1"/>
        <v>Reducir</v>
      </c>
    </row>
    <row r="28" spans="2:12" s="34" customFormat="1" ht="150" customHeight="1" x14ac:dyDescent="0.25">
      <c r="B28" s="30" t="str">
        <f>+'3 - Identificación del Riesgo'!B26</f>
        <v>COMUNICACIÓN Y GESTIÓN CON GRUPOS DE INTERÉS</v>
      </c>
      <c r="C28" s="186" t="str">
        <f>+'3 - Identificación del Riesgo'!F26</f>
        <v>DIRECCIÓN GENERAL (EQUIPO DE COMUNICACIONES)</v>
      </c>
      <c r="D28" s="30" t="str">
        <f>+'3 - Identificación del Riesgo'!G26</f>
        <v>R 8</v>
      </c>
      <c r="E28" s="186" t="str">
        <f>+'3 - Identificación del Riesgo'!H26</f>
        <v>Información de la ANT no llega al público objetivo</v>
      </c>
      <c r="F28" s="194" t="str">
        <f>+'3 - Identificación del Riesgo'!J26</f>
        <v>Posibilidad de pérdida reputacional en la imagen institucional en los grupo de interés por que los canales de comunicación no son efectivos y su es limitado</v>
      </c>
      <c r="G28" s="99" t="str">
        <f>+'3 - Identificación del Riesgo'!I26</f>
        <v>Pérdida Reputacional</v>
      </c>
      <c r="H28" s="110"/>
      <c r="I28" s="50" t="str">
        <f>+'4 - Valor del Riesgo Inherente'!N27</f>
        <v>Extremo</v>
      </c>
      <c r="J28" s="50" t="str">
        <f t="shared" si="0"/>
        <v>Reducir</v>
      </c>
      <c r="K28" s="50" t="str">
        <f>+'5 - Diseño y Valoración Control'!V27</f>
        <v>Alto</v>
      </c>
      <c r="L28" s="50" t="str">
        <f t="shared" si="1"/>
        <v>Reducir</v>
      </c>
    </row>
    <row r="29" spans="2:12" s="34" customFormat="1" ht="150" customHeight="1" x14ac:dyDescent="0.25">
      <c r="B29" s="30" t="str">
        <f>+'3 - Identificación del Riesgo'!B27</f>
        <v>COMUNICACIÓN Y GESTIÓN CON GRUPOS DE INTERÉS</v>
      </c>
      <c r="C29" s="186" t="str">
        <f>+'3 - Identificación del Riesgo'!F27</f>
        <v>DIRECCIÓN GENERAL (EQUIPO DE COMUNICACIONES)</v>
      </c>
      <c r="D29" s="30" t="str">
        <f>+'3 - Identificación del Riesgo'!G27</f>
        <v>R 8</v>
      </c>
      <c r="E29" s="186" t="str">
        <f>+'3 - Identificación del Riesgo'!H27</f>
        <v>Información de la ANT no llega al público objetivo</v>
      </c>
      <c r="F29" s="194" t="str">
        <f>+'3 - Identificación del Riesgo'!J27</f>
        <v>Posibilidad de pérdida reputacional en la imagen institucional en los grupo de interés por que los canales de comunicación no son efectivos y su es limitado</v>
      </c>
      <c r="G29" s="99" t="str">
        <f>+'3 - Identificación del Riesgo'!I27</f>
        <v>Pérdida Reputacional</v>
      </c>
      <c r="H29" s="100">
        <f ca="1">+TODAY()-'3 - Identificación del Riesgo'!O27</f>
        <v>72</v>
      </c>
      <c r="I29" s="50" t="str">
        <f>+'4 - Valor del Riesgo Inherente'!N28</f>
        <v>Extremo</v>
      </c>
      <c r="J29" s="50" t="str">
        <f t="shared" si="0"/>
        <v>Reducir</v>
      </c>
      <c r="K29" s="50"/>
      <c r="L29" s="50"/>
    </row>
    <row r="30" spans="2:12" s="34" customFormat="1" ht="150" customHeight="1" x14ac:dyDescent="0.25">
      <c r="B30" s="30" t="str">
        <f>+'3 - Identificación del Riesgo'!B28</f>
        <v>COMUNICACIÓN Y GESTIÓN CON GRUPOS DE INTERÉS</v>
      </c>
      <c r="C30" s="186" t="str">
        <f>+'3 - Identificación del Riesgo'!F28</f>
        <v>OFICINA DEL INSPECTOR DE LA GESTIÓN DE TIERRAS</v>
      </c>
      <c r="D30" s="30" t="str">
        <f>+'3 - Identificación del Riesgo'!G28</f>
        <v>R 9</v>
      </c>
      <c r="E30" s="186" t="str">
        <f>+'3 - Identificación del Riesgo'!H28</f>
        <v>Omitir la gestión y/o respuesta  a las denuncias por posibles hechos de corrupción</v>
      </c>
      <c r="F30" s="194" t="str">
        <f>+'3 - Identificación del Riesgo'!J28</f>
        <v>Posibilidad de pérdida reputacional en la imagen institucional por el desconocimiento en el registro, gestión y tramite de denuncias</v>
      </c>
      <c r="G30" s="99" t="str">
        <f>+'3 - Identificación del Riesgo'!I28</f>
        <v>Pérdida Reputacional</v>
      </c>
      <c r="H30" s="110"/>
      <c r="I30" s="50" t="str">
        <f>+'4 - Valor del Riesgo Inherente'!N29</f>
        <v>Extremo</v>
      </c>
      <c r="J30" s="50" t="str">
        <f t="shared" si="0"/>
        <v>Reducir</v>
      </c>
      <c r="K30" s="50" t="str">
        <f>+'5 - Diseño y Valoración Control'!V29</f>
        <v>Extremo</v>
      </c>
      <c r="L30" s="50" t="str">
        <f t="shared" si="1"/>
        <v>Reducir</v>
      </c>
    </row>
    <row r="31" spans="2:12" s="34" customFormat="1" ht="150" customHeight="1" x14ac:dyDescent="0.25">
      <c r="B31" s="30" t="str">
        <f>+'3 - Identificación del Riesgo'!B29</f>
        <v>COMUNICACIÓN Y GESTIÓN CON GRUPOS DE INTERÉS</v>
      </c>
      <c r="C31" s="186" t="str">
        <f>+'3 - Identificación del Riesgo'!F29</f>
        <v>OFICINA DEL INSPECTOR DE LA GESTIÓN DE TIERRAS</v>
      </c>
      <c r="D31" s="30" t="str">
        <f>+'3 - Identificación del Riesgo'!G29</f>
        <v>R 9</v>
      </c>
      <c r="E31" s="186" t="str">
        <f>+'3 - Identificación del Riesgo'!H29</f>
        <v>Omitir la gestión y/o respuesta  a las denuncias por posibles hechos de corrupción</v>
      </c>
      <c r="F31" s="194" t="str">
        <f>+'3 - Identificación del Riesgo'!J29</f>
        <v>Posibilidad de pérdida reputacional en la imagen institucional por el desconocimiento en el registro, gestión y tramite de denuncias</v>
      </c>
      <c r="G31" s="99" t="str">
        <f>+'3 - Identificación del Riesgo'!I29</f>
        <v>Pérdida Reputacional</v>
      </c>
      <c r="H31" s="110"/>
      <c r="I31" s="50" t="str">
        <f>+'4 - Valor del Riesgo Inherente'!N30</f>
        <v>Extremo</v>
      </c>
      <c r="J31" s="50" t="str">
        <f t="shared" si="0"/>
        <v>Reducir</v>
      </c>
      <c r="K31" s="50"/>
      <c r="L31" s="50"/>
    </row>
    <row r="32" spans="2:12" s="34" customFormat="1" ht="150" customHeight="1" x14ac:dyDescent="0.25">
      <c r="B32" s="30" t="str">
        <f>+'3 - Identificación del Riesgo'!B30</f>
        <v>INTELIGENCIA DE LA INFORMACIÓN</v>
      </c>
      <c r="C32" s="186" t="str">
        <f>+'3 - Identificación del Riesgo'!F30</f>
        <v>OFICINA DE PLANEACIÓN</v>
      </c>
      <c r="D32" s="30" t="str">
        <f>+'3 - Identificación del Riesgo'!G30</f>
        <v>R 10</v>
      </c>
      <c r="E32" s="186" t="str">
        <f>+'3 - Identificación del Riesgo'!H30</f>
        <v>Aprobación y publicación de información documentada no pertinente a los Procesos de la entidad</v>
      </c>
      <c r="F32" s="194"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2" s="99" t="str">
        <f>+'3 - Identificación del Riesgo'!I30</f>
        <v>Pérdida Reputacional</v>
      </c>
      <c r="H32" s="100">
        <f ca="1">+TODAY()-'3 - Identificación del Riesgo'!O30</f>
        <v>72</v>
      </c>
      <c r="I32" s="50" t="str">
        <f>+'4 - Valor del Riesgo Inherente'!N31</f>
        <v>Moderado</v>
      </c>
      <c r="J32" s="50" t="str">
        <f t="shared" si="0"/>
        <v>Reducir</v>
      </c>
      <c r="K32" s="50" t="str">
        <f>+'5 - Diseño y Valoración Control'!V31</f>
        <v>Moderado</v>
      </c>
      <c r="L32" s="50" t="str">
        <f t="shared" si="1"/>
        <v>Reducir</v>
      </c>
    </row>
    <row r="33" spans="2:12" s="34" customFormat="1" ht="150" customHeight="1" x14ac:dyDescent="0.25">
      <c r="B33" s="30" t="str">
        <f>+'3 - Identificación del Riesgo'!B31</f>
        <v>INTELIGENCIA DE LA INFORMACIÓN</v>
      </c>
      <c r="C33" s="186" t="str">
        <f>+'3 - Identificación del Riesgo'!F31</f>
        <v>OFICINA DE PLANEACIÓN</v>
      </c>
      <c r="D33" s="30" t="str">
        <f>+'3 - Identificación del Riesgo'!G31</f>
        <v>R 10</v>
      </c>
      <c r="E33" s="186" t="str">
        <f>+'3 - Identificación del Riesgo'!H31</f>
        <v>Aprobación y publicación de información documentada no pertinente a los Procesos de la entidad</v>
      </c>
      <c r="F33" s="194"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G33" s="99" t="str">
        <f>+'3 - Identificación del Riesgo'!I31</f>
        <v>Pérdida Reputacional</v>
      </c>
      <c r="H33" s="110"/>
      <c r="I33" s="50" t="str">
        <f>+'4 - Valor del Riesgo Inherente'!N32</f>
        <v>Moderado</v>
      </c>
      <c r="J33" s="50" t="str">
        <f t="shared" si="0"/>
        <v>Reducir</v>
      </c>
      <c r="K33" s="50"/>
      <c r="L33" s="50"/>
    </row>
    <row r="34" spans="2:12" s="34" customFormat="1" ht="150" customHeight="1" x14ac:dyDescent="0.25">
      <c r="B34" s="30" t="str">
        <f>+'3 - Identificación del Riesgo'!B32</f>
        <v>INTELIGENCIA DE LA INFORMACIÓN</v>
      </c>
      <c r="C34" s="186" t="str">
        <f>+'3 - Identificación del Riesgo'!F32</f>
        <v>DIRECCIÓN GENERAL / GESTIÓN DEL CONOCIMIENTO</v>
      </c>
      <c r="D34" s="30" t="str">
        <f>+'3 - Identificación del Riesgo'!G32</f>
        <v>R 11</v>
      </c>
      <c r="E34" s="186" t="str">
        <f>+'3 - Identificación del Riesgo'!H32</f>
        <v>Fuga parcial o completa del conocimiento tácito o explicito de la Entidad</v>
      </c>
      <c r="F34" s="194" t="str">
        <f>+'3 - Identificación del Riesgo'!J32</f>
        <v>Posibilidad de pérdida reputacional en la desaparición del conocimiento organizacional por falta de mecanismos que permitan retener el conocimiento tácito y explícito tanto individual como grupal u organizacional</v>
      </c>
      <c r="G34" s="99" t="str">
        <f>+'3 - Identificación del Riesgo'!I32</f>
        <v>Pérdida Reputacional</v>
      </c>
      <c r="H34" s="110"/>
      <c r="I34" s="50" t="str">
        <f>+'4 - Valor del Riesgo Inherente'!N33</f>
        <v>Extremo</v>
      </c>
      <c r="J34" s="50" t="str">
        <f t="shared" si="0"/>
        <v>Reducir</v>
      </c>
      <c r="K34" s="50" t="str">
        <f>+'5 - Diseño y Valoración Control'!V33</f>
        <v>Alto</v>
      </c>
      <c r="L34" s="50" t="str">
        <f t="shared" si="1"/>
        <v>Reducir</v>
      </c>
    </row>
    <row r="35" spans="2:12" s="34" customFormat="1" ht="150" customHeight="1" x14ac:dyDescent="0.25">
      <c r="B35" s="30" t="str">
        <f>+'3 - Identificación del Riesgo'!B33</f>
        <v>INTELIGENCIA DE LA INFORMACIÓN</v>
      </c>
      <c r="C35" s="186" t="str">
        <f>+'3 - Identificación del Riesgo'!F33</f>
        <v>DIRECCIÓN GENERAL / GESTIÓN DEL CONOCIMIENTO</v>
      </c>
      <c r="D35" s="30" t="str">
        <f>+'3 - Identificación del Riesgo'!G33</f>
        <v>R 11</v>
      </c>
      <c r="E35" s="186" t="str">
        <f>+'3 - Identificación del Riesgo'!H33</f>
        <v>Fuga parcial o completa del conocimiento tácito o explicito de la Entidad</v>
      </c>
      <c r="F35" s="194" t="str">
        <f>+'3 - Identificación del Riesgo'!J33</f>
        <v>Posibilidad de pérdida reputacional en la desaparición del conocimiento organizacional por falta de mecanismos que permitan retener el conocimiento tácito y explícito tanto individual como grupal u organizacional</v>
      </c>
      <c r="G35" s="99" t="str">
        <f>+'3 - Identificación del Riesgo'!I33</f>
        <v>Pérdida Reputacional</v>
      </c>
      <c r="H35" s="100">
        <f ca="1">+TODAY()-'3 - Identificación del Riesgo'!O33</f>
        <v>72</v>
      </c>
      <c r="I35" s="50" t="str">
        <f>+'4 - Valor del Riesgo Inherente'!N34</f>
        <v>Extremo</v>
      </c>
      <c r="J35" s="50" t="str">
        <f t="shared" si="0"/>
        <v>Reducir</v>
      </c>
      <c r="K35" s="50"/>
      <c r="L35" s="50"/>
    </row>
    <row r="36" spans="2:12" s="34" customFormat="1" ht="150" customHeight="1" x14ac:dyDescent="0.25">
      <c r="B36" s="30" t="str">
        <f>+'3 - Identificación del Riesgo'!B34</f>
        <v>INTELIGENCIA DE LA INFORMACIÓN</v>
      </c>
      <c r="C36" s="186" t="str">
        <f>+'3 - Identificación del Riesgo'!F34</f>
        <v>SUBDIRECCIÓN DE SISTEMAS DE INFORMACIÓN DE TIERRAS</v>
      </c>
      <c r="D36" s="30" t="str">
        <f>+'3 - Identificación del Riesgo'!G34</f>
        <v>R 12</v>
      </c>
      <c r="E36" s="186" t="str">
        <f>+'3 - Identificación del Riesgo'!H34</f>
        <v>Incumplimiento en la implementación del PETI</v>
      </c>
      <c r="F36" s="194"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6" s="99" t="str">
        <f>+'3 - Identificación del Riesgo'!I34</f>
        <v>Afectación Económica o presupuestal</v>
      </c>
      <c r="H36" s="110"/>
      <c r="I36" s="50" t="str">
        <f>+'4 - Valor del Riesgo Inherente'!N35</f>
        <v>Extremo</v>
      </c>
      <c r="J36" s="50" t="str">
        <f t="shared" si="0"/>
        <v>Reducir</v>
      </c>
      <c r="K36" s="50" t="str">
        <f>+'5 - Diseño y Valoración Control'!V35</f>
        <v>Alto</v>
      </c>
      <c r="L36" s="50" t="str">
        <f t="shared" si="1"/>
        <v>Reducir</v>
      </c>
    </row>
    <row r="37" spans="2:12" s="34" customFormat="1" ht="150" customHeight="1" x14ac:dyDescent="0.25">
      <c r="B37" s="30" t="str">
        <f>+'3 - Identificación del Riesgo'!B35</f>
        <v>INTELIGENCIA DE LA INFORMACIÓN</v>
      </c>
      <c r="C37" s="186" t="str">
        <f>+'3 - Identificación del Riesgo'!F35</f>
        <v>SUBDIRECCIÓN DE SISTEMAS DE INFORMACIÓN DE TIERRAS</v>
      </c>
      <c r="D37" s="30" t="str">
        <f>+'3 - Identificación del Riesgo'!G35</f>
        <v>R 12</v>
      </c>
      <c r="E37" s="186" t="str">
        <f>+'3 - Identificación del Riesgo'!H35</f>
        <v>Incumplimiento en la implementación del PETI</v>
      </c>
      <c r="F37" s="194"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G37" s="99" t="str">
        <f>+'3 - Identificación del Riesgo'!I35</f>
        <v>Afectación Económica o presupuestal</v>
      </c>
      <c r="H37" s="110"/>
      <c r="I37" s="50" t="str">
        <f>+'4 - Valor del Riesgo Inherente'!N36</f>
        <v>Extremo</v>
      </c>
      <c r="J37" s="50" t="str">
        <f t="shared" si="0"/>
        <v>Reducir</v>
      </c>
      <c r="K37" s="50"/>
      <c r="L37" s="50"/>
    </row>
    <row r="38" spans="2:12" s="34" customFormat="1" ht="150" customHeight="1" x14ac:dyDescent="0.25">
      <c r="B38" s="30" t="str">
        <f>+'3 - Identificación del Riesgo'!B36</f>
        <v>INTELIGENCIA DE LA INFORMACIÓN</v>
      </c>
      <c r="C38" s="186" t="str">
        <f>+'3 - Identificación del Riesgo'!F36</f>
        <v>SUBDIRECCIÓN DE SISTEMAS DE INFORMACIÓN DE TIERRAS</v>
      </c>
      <c r="D38" s="30" t="str">
        <f>+'3 - Identificación del Riesgo'!G36</f>
        <v>R 13</v>
      </c>
      <c r="E38" s="186" t="str">
        <f>+'3 - Identificación del Riesgo'!H36</f>
        <v>Definición y evolución de la arquitectura empresarial de TI que no responda a las necesidades de la entidad</v>
      </c>
      <c r="F38" s="194"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G38" s="99" t="str">
        <f>+'3 - Identificación del Riesgo'!I36</f>
        <v>Pérdida Reputacional</v>
      </c>
      <c r="H38" s="100">
        <f ca="1">+TODAY()-'3 - Identificación del Riesgo'!O36</f>
        <v>72</v>
      </c>
      <c r="I38" s="50" t="str">
        <f>+'4 - Valor del Riesgo Inherente'!N37</f>
        <v>Alto</v>
      </c>
      <c r="J38" s="50" t="str">
        <f t="shared" si="0"/>
        <v>Reducir</v>
      </c>
      <c r="K38" s="50" t="str">
        <f>+'5 - Diseño y Valoración Control'!V37</f>
        <v>Moderado</v>
      </c>
      <c r="L38" s="50" t="str">
        <f t="shared" si="1"/>
        <v>Reducir</v>
      </c>
    </row>
    <row r="39" spans="2:12" s="34" customFormat="1" ht="150" customHeight="1" x14ac:dyDescent="0.25">
      <c r="B39" s="30" t="str">
        <f>+'3 - Identificación del Riesgo'!B37</f>
        <v>INTELIGENCIA DE LA INFORMACIÓN</v>
      </c>
      <c r="C39" s="186" t="str">
        <f>+'3 - Identificación del Riesgo'!F37</f>
        <v>SUBDIRECCIÓN DE SISTEMAS DE INFORMACIÓN DE TIERRAS</v>
      </c>
      <c r="D39" s="30" t="str">
        <f>+'3 - Identificación del Riesgo'!G37</f>
        <v>R 13</v>
      </c>
      <c r="E39" s="186" t="str">
        <f>+'3 - Identificación del Riesgo'!H37</f>
        <v>Definición y evolución de la arquitectura empresarial de TI que no responda a las necesidades de la entidad</v>
      </c>
      <c r="F39" s="194"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G39" s="99" t="str">
        <f>+'3 - Identificación del Riesgo'!I37</f>
        <v>Pérdida Reputacional</v>
      </c>
      <c r="H39" s="110"/>
      <c r="I39" s="50" t="str">
        <f>+'4 - Valor del Riesgo Inherente'!N38</f>
        <v>Alto</v>
      </c>
      <c r="J39" s="50" t="str">
        <f t="shared" si="0"/>
        <v>Reducir</v>
      </c>
      <c r="K39" s="50" t="str">
        <f>+'5 - Diseño y Valoración Control'!V38</f>
        <v>Moderado</v>
      </c>
      <c r="L39" s="50" t="str">
        <f t="shared" si="1"/>
        <v>Reducir</v>
      </c>
    </row>
    <row r="40" spans="2:12" s="34" customFormat="1" ht="150" customHeight="1" x14ac:dyDescent="0.25">
      <c r="B40" s="30" t="str">
        <f>+'3 - Identificación del Riesgo'!B38</f>
        <v>INTELIGENCIA DE LA INFORMACIÓN</v>
      </c>
      <c r="C40" s="186" t="str">
        <f>+'3 - Identificación del Riesgo'!F38</f>
        <v>SUBDIRECCIÓN DE SISTEMAS DE INFORMACIÓN DE TIERRAS</v>
      </c>
      <c r="D40" s="30" t="str">
        <f>+'3 - Identificación del Riesgo'!G38</f>
        <v>R 13</v>
      </c>
      <c r="E40" s="186" t="str">
        <f>+'3 - Identificación del Riesgo'!H38</f>
        <v>Definición y evolución de la arquitectura empresarial de TI que no responda a las necesidades de la entidad</v>
      </c>
      <c r="F40" s="194"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G40" s="99" t="str">
        <f>+'3 - Identificación del Riesgo'!I38</f>
        <v>Pérdida Reputacional</v>
      </c>
      <c r="H40" s="110"/>
      <c r="I40" s="50" t="str">
        <f>+'4 - Valor del Riesgo Inherente'!N39</f>
        <v>Alto</v>
      </c>
      <c r="J40" s="50" t="str">
        <f t="shared" si="0"/>
        <v>Reducir</v>
      </c>
      <c r="K40" s="50"/>
      <c r="L40" s="50"/>
    </row>
    <row r="41" spans="2:12" s="34" customFormat="1" ht="150" customHeight="1" x14ac:dyDescent="0.25">
      <c r="B41" s="30" t="str">
        <f>+'3 - Identificación del Riesgo'!B39</f>
        <v>INTELIGENCIA DE LA INFORMACIÓN</v>
      </c>
      <c r="C41" s="186" t="str">
        <f>+'3 - Identificación del Riesgo'!F39</f>
        <v>SUBDIRECCIÓN DE SISTEMAS DE INFORMACIÓN DE TIERRAS</v>
      </c>
      <c r="D41" s="30" t="str">
        <f>+'3 - Identificación del Riesgo'!G39</f>
        <v>R 14</v>
      </c>
      <c r="E41" s="186" t="str">
        <f>+'3 - Identificación del Riesgo'!H39</f>
        <v>Incumplimiento en la implementación del Modelo de Seguridad y Privacidad  de la información de la estrategia de Gobierno Digital</v>
      </c>
      <c r="F41" s="194" t="str">
        <f>+'3 - Identificación del Riesgo'!J39</f>
        <v>Posibilidad de pérdida reputacional en la imagen institucional debido a la inadecuada priorización de las tareas necesarias para planificar e implementar el componente de seguridad digital de la estrategia de gobierno digital</v>
      </c>
      <c r="G41" s="99" t="str">
        <f>+'3 - Identificación del Riesgo'!I39</f>
        <v>Pérdida Reputacional</v>
      </c>
      <c r="H41" s="100">
        <f ca="1">+TODAY()-'3 - Identificación del Riesgo'!O39</f>
        <v>72</v>
      </c>
      <c r="I41" s="50" t="str">
        <f>+'4 - Valor del Riesgo Inherente'!N40</f>
        <v>Alto</v>
      </c>
      <c r="J41" s="50" t="str">
        <f t="shared" si="0"/>
        <v>Reducir</v>
      </c>
      <c r="K41" s="50" t="str">
        <f>+'5 - Diseño y Valoración Control'!V40</f>
        <v>Alto</v>
      </c>
      <c r="L41" s="50" t="str">
        <f t="shared" si="1"/>
        <v>Reducir</v>
      </c>
    </row>
    <row r="42" spans="2:12" s="34" customFormat="1" ht="150" customHeight="1" x14ac:dyDescent="0.25">
      <c r="B42" s="30" t="str">
        <f>+'3 - Identificación del Riesgo'!B40</f>
        <v>INTELIGENCIA DE LA INFORMACIÓN</v>
      </c>
      <c r="C42" s="186" t="str">
        <f>+'3 - Identificación del Riesgo'!F40</f>
        <v>SUBDIRECCIÓN DE SISTEMAS DE INFORMACIÓN DE TIERRAS</v>
      </c>
      <c r="D42" s="30" t="str">
        <f>+'3 - Identificación del Riesgo'!G40</f>
        <v>R 14</v>
      </c>
      <c r="E42" s="186" t="str">
        <f>+'3 - Identificación del Riesgo'!H40</f>
        <v>Incumplimiento en la implementación del Modelo de Seguridad y Privacidad  de la información de la estrategia de Gobierno Digital</v>
      </c>
      <c r="F42" s="194" t="str">
        <f>+'3 - Identificación del Riesgo'!J40</f>
        <v>Posibilidad de pérdida reputacional en la imagen institucional debido a la inadecuada priorización de las tareas necesarias para planificar e implementar el componente de seguridad digital de la estrategia de gobierno digital</v>
      </c>
      <c r="G42" s="99" t="str">
        <f>+'3 - Identificación del Riesgo'!I40</f>
        <v>Pérdida Reputacional</v>
      </c>
      <c r="H42" s="110"/>
      <c r="I42" s="50" t="str">
        <f>+'4 - Valor del Riesgo Inherente'!N41</f>
        <v>Alto</v>
      </c>
      <c r="J42" s="50" t="str">
        <f t="shared" si="0"/>
        <v>Reducir</v>
      </c>
      <c r="K42" s="50"/>
      <c r="L42" s="50"/>
    </row>
    <row r="43" spans="2:12" s="34" customFormat="1" ht="150" customHeight="1" x14ac:dyDescent="0.25">
      <c r="B43" s="30" t="str">
        <f>+'3 - Identificación del Riesgo'!B41</f>
        <v>GESTIÓN DEL MODELO DE ATENCIÓN</v>
      </c>
      <c r="C43" s="186" t="str">
        <f>+'3 - Identificación del Riesgo'!F41</f>
        <v>DIRECCIÓN DE GESTIÓN DEL ORDENAMIENTO SOCIAL DE LA PROPIEDAD</v>
      </c>
      <c r="D43" s="30" t="str">
        <f>+'3 - Identificación del Riesgo'!G41</f>
        <v>R 15</v>
      </c>
      <c r="E43" s="186" t="str">
        <f>+'3 - Identificación del Riesgo'!H41</f>
        <v>Programar municipios que posteriormente presenten limitantes para su intervención</v>
      </c>
      <c r="F43" s="194" t="str">
        <f>+'3 - Identificación del Riesgo'!J41</f>
        <v>Posibilidad de afectación económica en los sobrecostos de la operación debido a las Inconsistencias de la información considerada para la programación de los municipios frente a la situación real del territorio</v>
      </c>
      <c r="G43" s="99" t="str">
        <f>+'3 - Identificación del Riesgo'!I41</f>
        <v>Afectación Económica o presupuestal</v>
      </c>
      <c r="H43" s="110"/>
      <c r="I43" s="50" t="str">
        <f>+'4 - Valor del Riesgo Inherente'!N42</f>
        <v>Extremo</v>
      </c>
      <c r="J43" s="50" t="str">
        <f t="shared" si="0"/>
        <v>Reducir</v>
      </c>
      <c r="K43" s="50" t="str">
        <f>+'5 - Diseño y Valoración Control'!V42</f>
        <v>Extremo</v>
      </c>
      <c r="L43" s="50" t="str">
        <f t="shared" si="1"/>
        <v>Reducir</v>
      </c>
    </row>
    <row r="44" spans="2:12" s="34" customFormat="1" ht="150" customHeight="1" x14ac:dyDescent="0.25">
      <c r="B44" s="30" t="str">
        <f>+'3 - Identificación del Riesgo'!B42</f>
        <v>GESTIÓN DEL MODELO DE ATENCIÓN</v>
      </c>
      <c r="C44" s="186" t="str">
        <f>+'3 - Identificación del Riesgo'!F42</f>
        <v>DIRECCIÓN DE GESTIÓN DEL ORDENAMIENTO SOCIAL DE LA PROPIEDAD</v>
      </c>
      <c r="D44" s="30" t="str">
        <f>+'3 - Identificación del Riesgo'!G42</f>
        <v>R 15</v>
      </c>
      <c r="E44" s="186" t="str">
        <f>+'3 - Identificación del Riesgo'!H42</f>
        <v>Programar municipios que posteriormente presenten limitantes para su intervención</v>
      </c>
      <c r="F44" s="194" t="str">
        <f>+'3 - Identificación del Riesgo'!J42</f>
        <v>Posibilidad de afectación económica en los sobrecostos de la operación debido a las Inconsistencias de la información considerada para la programación de los municipios frente a la situación real del territorio</v>
      </c>
      <c r="G44" s="99" t="str">
        <f>+'3 - Identificación del Riesgo'!I42</f>
        <v>Afectación Económica o presupuestal</v>
      </c>
      <c r="H44" s="100">
        <f ca="1">+TODAY()-'3 - Identificación del Riesgo'!O42</f>
        <v>72</v>
      </c>
      <c r="I44" s="50" t="str">
        <f>+'4 - Valor del Riesgo Inherente'!N43</f>
        <v>Extremo</v>
      </c>
      <c r="J44" s="50" t="str">
        <f t="shared" si="0"/>
        <v>Reducir</v>
      </c>
      <c r="K44" s="50"/>
      <c r="L44" s="50"/>
    </row>
    <row r="45" spans="2:12" s="34" customFormat="1" ht="150" customHeight="1" x14ac:dyDescent="0.25">
      <c r="B45" s="30" t="str">
        <f>+'3 - Identificación del Riesgo'!B43</f>
        <v>GESTIÓN DEL MODELO DE ATENCIÓN</v>
      </c>
      <c r="C45" s="186" t="str">
        <f>+'3 - Identificación del Riesgo'!F43</f>
        <v>SECRETARÍA GENERAL</v>
      </c>
      <c r="D45" s="30" t="str">
        <f>+'3 - Identificación del Riesgo'!G43</f>
        <v>R 16</v>
      </c>
      <c r="E45" s="186" t="str">
        <f>+'3 - Identificación del Riesgo'!H43</f>
        <v>Respuesta inoportuna a las PQRSD</v>
      </c>
      <c r="F45" s="194"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5" s="99" t="str">
        <f>+'3 - Identificación del Riesgo'!I43</f>
        <v>Pérdida Reputacional</v>
      </c>
      <c r="H45" s="110"/>
      <c r="I45" s="50" t="str">
        <f>+'4 - Valor del Riesgo Inherente'!N44</f>
        <v>Extremo</v>
      </c>
      <c r="J45" s="50" t="str">
        <f t="shared" si="0"/>
        <v>Reducir</v>
      </c>
      <c r="K45" s="50" t="str">
        <f>+'5 - Diseño y Valoración Control'!V44</f>
        <v>Alto</v>
      </c>
      <c r="L45" s="50" t="str">
        <f t="shared" si="1"/>
        <v>Reducir</v>
      </c>
    </row>
    <row r="46" spans="2:12" s="34" customFormat="1" ht="150" customHeight="1" x14ac:dyDescent="0.25">
      <c r="B46" s="30" t="str">
        <f>+'3 - Identificación del Riesgo'!B44</f>
        <v>GESTIÓN DEL MODELO DE ATENCIÓN</v>
      </c>
      <c r="C46" s="186" t="str">
        <f>+'3 - Identificación del Riesgo'!F44</f>
        <v>SECRETARÍA GENERAL</v>
      </c>
      <c r="D46" s="30" t="str">
        <f>+'3 - Identificación del Riesgo'!G44</f>
        <v>R 16</v>
      </c>
      <c r="E46" s="186" t="str">
        <f>+'3 - Identificación del Riesgo'!H44</f>
        <v>Respuesta inoportuna a las PQRSD</v>
      </c>
      <c r="F46" s="194"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6" s="99" t="str">
        <f>+'3 - Identificación del Riesgo'!I44</f>
        <v>Pérdida Reputacional</v>
      </c>
      <c r="H46" s="110"/>
      <c r="I46" s="50" t="str">
        <f>+'4 - Valor del Riesgo Inherente'!N45</f>
        <v>Extremo</v>
      </c>
      <c r="J46" s="50" t="str">
        <f t="shared" si="0"/>
        <v>Reducir</v>
      </c>
      <c r="K46" s="50" t="str">
        <f>+'5 - Diseño y Valoración Control'!V45</f>
        <v>Alto</v>
      </c>
      <c r="L46" s="50" t="str">
        <f t="shared" si="1"/>
        <v>Reducir</v>
      </c>
    </row>
    <row r="47" spans="2:12" s="34" customFormat="1" ht="150" customHeight="1" x14ac:dyDescent="0.25">
      <c r="B47" s="30" t="str">
        <f>+'3 - Identificación del Riesgo'!B45</f>
        <v>GESTIÓN DEL MODELO DE ATENCIÓN</v>
      </c>
      <c r="C47" s="186" t="str">
        <f>+'3 - Identificación del Riesgo'!F45</f>
        <v>SECRETARÍA GENERAL</v>
      </c>
      <c r="D47" s="30" t="str">
        <f>+'3 - Identificación del Riesgo'!G45</f>
        <v>R 16</v>
      </c>
      <c r="E47" s="186" t="str">
        <f>+'3 - Identificación del Riesgo'!H45</f>
        <v>Respuesta inoportuna a las PQRSD</v>
      </c>
      <c r="F47" s="194"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G47" s="99" t="str">
        <f>+'3 - Identificación del Riesgo'!I45</f>
        <v>Pérdida Reputacional</v>
      </c>
      <c r="H47" s="100">
        <f ca="1">+TODAY()-'3 - Identificación del Riesgo'!O45</f>
        <v>72</v>
      </c>
      <c r="I47" s="50" t="str">
        <f>+'4 - Valor del Riesgo Inherente'!N46</f>
        <v>Extremo</v>
      </c>
      <c r="J47" s="50" t="str">
        <f t="shared" si="0"/>
        <v>Reducir</v>
      </c>
      <c r="K47" s="50"/>
      <c r="L47" s="50"/>
    </row>
    <row r="48" spans="2:12" s="34" customFormat="1" ht="150" customHeight="1" x14ac:dyDescent="0.25">
      <c r="B48" s="30" t="str">
        <f>+'3 - Identificación del Riesgo'!B46</f>
        <v>PLANIFICACIÓN DEL ORDENAMIENTO SOCIAL DE LA PROPIEDAD</v>
      </c>
      <c r="C48" s="186" t="str">
        <f>+'3 - Identificación del Riesgo'!F46</f>
        <v>SUBDIRECCIÓN DE SISTEMAS DE INFORMACIÓN DE TIERRAS</v>
      </c>
      <c r="D48" s="30" t="str">
        <f>+'3 - Identificación del Riesgo'!G46</f>
        <v>R 17</v>
      </c>
      <c r="E48" s="186"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194"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8" s="99" t="str">
        <f>+'3 - Identificación del Riesgo'!I46</f>
        <v>Pérdida Reputacional</v>
      </c>
      <c r="H48" s="110"/>
      <c r="I48" s="50" t="str">
        <f>+'4 - Valor del Riesgo Inherente'!N47</f>
        <v>Extremo</v>
      </c>
      <c r="J48" s="50" t="str">
        <f t="shared" si="0"/>
        <v>Reducir</v>
      </c>
      <c r="K48" s="50" t="str">
        <f>+'5 - Diseño y Valoración Control'!V47</f>
        <v>Extremo</v>
      </c>
      <c r="L48" s="50" t="str">
        <f t="shared" si="1"/>
        <v>Reducir</v>
      </c>
    </row>
    <row r="49" spans="2:12" s="34" customFormat="1" ht="150" customHeight="1" x14ac:dyDescent="0.25">
      <c r="B49" s="30" t="str">
        <f>+'3 - Identificación del Riesgo'!B47</f>
        <v>PLANIFICACIÓN DEL ORDENAMIENTO SOCIAL DE LA PROPIEDAD</v>
      </c>
      <c r="C49" s="186" t="str">
        <f>+'3 - Identificación del Riesgo'!F47</f>
        <v>SUBDIRECCIÓN DE SISTEMAS DE INFORMACIÓN DE TIERRAS</v>
      </c>
      <c r="D49" s="30" t="str">
        <f>+'3 - Identificación del Riesgo'!G47</f>
        <v>R 17</v>
      </c>
      <c r="E49" s="186"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9" s="194"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G49" s="99" t="str">
        <f>+'3 - Identificación del Riesgo'!I47</f>
        <v>Pérdida Reputacional</v>
      </c>
      <c r="H49" s="110"/>
      <c r="I49" s="50" t="str">
        <f>+'4 - Valor del Riesgo Inherente'!N48</f>
        <v>Extremo</v>
      </c>
      <c r="J49" s="50" t="str">
        <f t="shared" si="0"/>
        <v>Reducir</v>
      </c>
      <c r="K49" s="50"/>
      <c r="L49" s="50"/>
    </row>
    <row r="50" spans="2:12" s="34" customFormat="1" ht="150" customHeight="1" x14ac:dyDescent="0.25">
      <c r="B50" s="30" t="str">
        <f>+'3 - Identificación del Riesgo'!B48</f>
        <v>PLANIFICACIÓN DEL ORDENAMIENTO SOCIAL DE LA PROPIEDAD</v>
      </c>
      <c r="C50" s="186" t="str">
        <f>+'3 - Identificación del Riesgo'!F48</f>
        <v>SUBDIRECCIÓN DE PLANEACIÓN OPERATIVA</v>
      </c>
      <c r="D50" s="30" t="str">
        <f>+'3 - Identificación del Riesgo'!G48</f>
        <v>R 18</v>
      </c>
      <c r="E50" s="186" t="str">
        <f>+'3 - Identificación del Riesgo'!H48</f>
        <v>Incumplimiento en la formulación e implementación de los POSPR en los municipios programados por razones técnicas y operativas</v>
      </c>
      <c r="F50" s="194"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0" s="99" t="str">
        <f>+'3 - Identificación del Riesgo'!I48</f>
        <v>Afectación Económica o presupuestal</v>
      </c>
      <c r="H50" s="100">
        <f ca="1">+TODAY()-'3 - Identificación del Riesgo'!O48</f>
        <v>72</v>
      </c>
      <c r="I50" s="50" t="str">
        <f>+'4 - Valor del Riesgo Inherente'!N49</f>
        <v>Extremo</v>
      </c>
      <c r="J50" s="50" t="str">
        <f t="shared" si="0"/>
        <v>Reducir</v>
      </c>
      <c r="K50" s="50" t="str">
        <f>+'5 - Diseño y Valoración Control'!V49</f>
        <v>Extremo</v>
      </c>
      <c r="L50" s="50" t="str">
        <f t="shared" si="1"/>
        <v>Reducir</v>
      </c>
    </row>
    <row r="51" spans="2:12" s="34" customFormat="1" ht="150" customHeight="1" x14ac:dyDescent="0.25">
      <c r="B51" s="30" t="str">
        <f>+'3 - Identificación del Riesgo'!B49</f>
        <v>PLANIFICACIÓN DEL ORDENAMIENTO SOCIAL DE LA PROPIEDAD</v>
      </c>
      <c r="C51" s="186" t="str">
        <f>+'3 - Identificación del Riesgo'!F49</f>
        <v>SUBDIRECCIÓN DE PLANEACIÓN OPERATIVA</v>
      </c>
      <c r="D51" s="30" t="str">
        <f>+'3 - Identificación del Riesgo'!G49</f>
        <v>R 18</v>
      </c>
      <c r="E51" s="186" t="str">
        <f>+'3 - Identificación del Riesgo'!H49</f>
        <v>Incumplimiento en la formulación e implementación de los POSPR en los municipios programados por razones técnicas y operativas</v>
      </c>
      <c r="F51" s="194"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G51" s="99" t="str">
        <f>+'3 - Identificación del Riesgo'!I49</f>
        <v>Afectación Económica o presupuestal</v>
      </c>
      <c r="H51" s="110"/>
      <c r="I51" s="50" t="str">
        <f>+'4 - Valor del Riesgo Inherente'!N50</f>
        <v>Extremo</v>
      </c>
      <c r="J51" s="50" t="str">
        <f t="shared" si="0"/>
        <v>Reducir</v>
      </c>
      <c r="K51" s="50"/>
      <c r="L51" s="50"/>
    </row>
    <row r="52" spans="2:12" s="34" customFormat="1" ht="150" customHeight="1" x14ac:dyDescent="0.25">
      <c r="B52" s="30" t="str">
        <f>+'3 - Identificación del Riesgo'!B50</f>
        <v>PLANIFICACIÓN DEL ORDENAMIENTO SOCIAL DE LA PROPIEDAD</v>
      </c>
      <c r="C52" s="186" t="str">
        <f>+'3 - Identificación del Riesgo'!F50</f>
        <v>SUBDIRECCIÓN DE PLANEACIÓN OPERATIVA</v>
      </c>
      <c r="D52" s="30" t="str">
        <f>+'3 - Identificación del Riesgo'!G50</f>
        <v>R 19</v>
      </c>
      <c r="E52" s="186" t="str">
        <f>+'3 - Identificación del Riesgo'!H50</f>
        <v>Retrasos o suspensión en la formulación e implementación de POSPR en los municipios programados por condiciones de seguridad adversas a la operación</v>
      </c>
      <c r="F52" s="194"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G52" s="99" t="str">
        <f>+'3 - Identificación del Riesgo'!I50</f>
        <v>Afectación Económica o presupuestal</v>
      </c>
      <c r="H52" s="110"/>
      <c r="I52" s="50" t="str">
        <f>+'4 - Valor del Riesgo Inherente'!N51</f>
        <v>Extremo</v>
      </c>
      <c r="J52" s="50" t="str">
        <f t="shared" si="0"/>
        <v>Reducir</v>
      </c>
      <c r="K52" s="50" t="str">
        <f>+'5 - Diseño y Valoración Control'!V51</f>
        <v>Extremo</v>
      </c>
      <c r="L52" s="50" t="str">
        <f t="shared" si="1"/>
        <v>Reducir</v>
      </c>
    </row>
    <row r="53" spans="2:12" s="34" customFormat="1" ht="150" customHeight="1" x14ac:dyDescent="0.25">
      <c r="B53" s="30" t="str">
        <f>+'3 - Identificación del Riesgo'!B51</f>
        <v>PLANIFICACIÓN DEL ORDENAMIENTO SOCIAL DE LA PROPIEDAD</v>
      </c>
      <c r="C53" s="186" t="str">
        <f>+'3 - Identificación del Riesgo'!F51</f>
        <v>SUBDIRECCIÓN DE PLANEACIÓN OPERATIVA</v>
      </c>
      <c r="D53" s="30" t="str">
        <f>+'3 - Identificación del Riesgo'!G51</f>
        <v>R 19</v>
      </c>
      <c r="E53" s="186" t="str">
        <f>+'3 - Identificación del Riesgo'!H51</f>
        <v>Retrasos o suspensión en la formulación e implementación de POSPR en los municipios programados por condiciones de seguridad adversas a la operación</v>
      </c>
      <c r="F53" s="194"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G53" s="99" t="str">
        <f>+'3 - Identificación del Riesgo'!I51</f>
        <v>Afectación Económica o presupuestal</v>
      </c>
      <c r="H53" s="100">
        <f ca="1">+TODAY()-'3 - Identificación del Riesgo'!O51</f>
        <v>72</v>
      </c>
      <c r="I53" s="50" t="str">
        <f>+'4 - Valor del Riesgo Inherente'!N52</f>
        <v>Extremo</v>
      </c>
      <c r="J53" s="50" t="str">
        <f t="shared" si="0"/>
        <v>Reducir</v>
      </c>
      <c r="K53" s="50" t="str">
        <f>+'5 - Diseño y Valoración Control'!V52</f>
        <v>Extremo</v>
      </c>
      <c r="L53" s="50" t="str">
        <f t="shared" si="1"/>
        <v>Reducir</v>
      </c>
    </row>
    <row r="54" spans="2:12" s="34" customFormat="1" ht="150" customHeight="1" x14ac:dyDescent="0.25">
      <c r="B54" s="30" t="str">
        <f>+'3 - Identificación del Riesgo'!B52</f>
        <v>PLANIFICACIÓN DEL ORDENAMIENTO SOCIAL DE LA PROPIEDAD</v>
      </c>
      <c r="C54" s="186" t="str">
        <f>+'3 - Identificación del Riesgo'!F52</f>
        <v>SUBDIRECCIÓN DE PLANEACIÓN OPERATIVA</v>
      </c>
      <c r="D54" s="30" t="str">
        <f>+'3 - Identificación del Riesgo'!G52</f>
        <v>R 19</v>
      </c>
      <c r="E54" s="186" t="str">
        <f>+'3 - Identificación del Riesgo'!H52</f>
        <v>Retrasos o suspensión en la formulación e implementación de POSPR en los municipios programados por condiciones de seguridad adversas a la operación</v>
      </c>
      <c r="F54" s="194"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G54" s="99" t="str">
        <f>+'3 - Identificación del Riesgo'!I52</f>
        <v>Afectación Económica o presupuestal</v>
      </c>
      <c r="H54" s="110"/>
      <c r="I54" s="50" t="str">
        <f>+'4 - Valor del Riesgo Inherente'!N53</f>
        <v>Extremo</v>
      </c>
      <c r="J54" s="50" t="str">
        <f t="shared" si="0"/>
        <v>Reducir</v>
      </c>
      <c r="K54" s="50"/>
      <c r="L54" s="50"/>
    </row>
    <row r="55" spans="2:12" s="34" customFormat="1" ht="150" customHeight="1" x14ac:dyDescent="0.25">
      <c r="B55" s="30" t="str">
        <f>+'3 - Identificación del Riesgo'!B53</f>
        <v>PLANIFICACIÓN DEL ORDENAMIENTO SOCIAL DE LA PROPIEDAD</v>
      </c>
      <c r="C55" s="186" t="str">
        <f>+'3 - Identificación del Riesgo'!F53</f>
        <v>SUBDIRECCIÓN DE PLANEACIÓN OPERATIVA</v>
      </c>
      <c r="D55" s="30" t="str">
        <f>+'3 - Identificación del Riesgo'!G53</f>
        <v>R 20</v>
      </c>
      <c r="E55" s="186" t="str">
        <f>+'3 - Identificación del Riesgo'!H53</f>
        <v>Incumplimientos por parte de los socios estratégicos y/u operadores de catastro en la entrega de insumos / productos requeridos para la formulación e implementación de POSPR, en el marco de los convenios celebrados</v>
      </c>
      <c r="F55" s="194"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G55" s="99" t="str">
        <f>+'3 - Identificación del Riesgo'!I53</f>
        <v>Afectación Económica o presupuestal</v>
      </c>
      <c r="H55" s="110"/>
      <c r="I55" s="50" t="str">
        <f>+'4 - Valor del Riesgo Inherente'!N54</f>
        <v>Extremo</v>
      </c>
      <c r="J55" s="50" t="str">
        <f t="shared" si="0"/>
        <v>Reducir</v>
      </c>
      <c r="K55" s="50" t="str">
        <f>+'5 - Diseño y Valoración Control'!V54</f>
        <v>Alto</v>
      </c>
      <c r="L55" s="50" t="str">
        <f t="shared" si="1"/>
        <v>Reducir</v>
      </c>
    </row>
    <row r="56" spans="2:12" s="34" customFormat="1" ht="150" customHeight="1" x14ac:dyDescent="0.25">
      <c r="B56" s="30" t="str">
        <f>+'3 - Identificación del Riesgo'!B54</f>
        <v>PLANIFICACIÓN DEL ORDENAMIENTO SOCIAL DE LA PROPIEDAD</v>
      </c>
      <c r="C56" s="186" t="str">
        <f>+'3 - Identificación del Riesgo'!F54</f>
        <v>SUBDIRECCIÓN DE PLANEACIÓN OPERATIVA</v>
      </c>
      <c r="D56" s="30" t="str">
        <f>+'3 - Identificación del Riesgo'!G54</f>
        <v>R 20</v>
      </c>
      <c r="E56" s="186" t="str">
        <f>+'3 - Identificación del Riesgo'!H54</f>
        <v>Incumplimientos por parte de los socios estratégicos y/u operadores de catastro en la entrega de insumos / productos requeridos para la formulación e implementación de POSPR, en el marco de los convenios celebrados</v>
      </c>
      <c r="F56" s="194"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G56" s="99" t="str">
        <f>+'3 - Identificación del Riesgo'!I54</f>
        <v>Afectación Económica o presupuestal</v>
      </c>
      <c r="H56" s="100">
        <f ca="1">+TODAY()-'3 - Identificación del Riesgo'!O54</f>
        <v>72</v>
      </c>
      <c r="I56" s="50" t="str">
        <f>+'4 - Valor del Riesgo Inherente'!N55</f>
        <v>Extremo</v>
      </c>
      <c r="J56" s="50" t="str">
        <f t="shared" si="0"/>
        <v>Reducir</v>
      </c>
      <c r="K56" s="50"/>
      <c r="L56" s="50"/>
    </row>
    <row r="57" spans="2:12" s="34" customFormat="1" ht="150" customHeight="1" x14ac:dyDescent="0.25">
      <c r="B57" s="30" t="str">
        <f>+'3 - Identificación del Riesgo'!B55</f>
        <v>SEGURIDAD JURÍDICA SOBRE LA TITULARIDAD DE LA TIERRA Y LOS TERRITORIOS</v>
      </c>
      <c r="C57" s="186" t="str">
        <f>+'3 - Identificación del Riesgo'!F55</f>
        <v>DIRECCIÓN DE GESTIÓN JURÍDICA DE TIERRAS</v>
      </c>
      <c r="D57" s="30" t="str">
        <f>+'3 - Identificación del Riesgo'!G55</f>
        <v>R 21</v>
      </c>
      <c r="E57" s="186" t="str">
        <f>+'3 - Identificación del Riesgo'!H55</f>
        <v>Tomar decisiones incorrectas en los procesos agrarios y la formalización de la propiedad privada rural (zonas no focalizadas)</v>
      </c>
      <c r="F57" s="194" t="str">
        <f>+'3 - Identificación del Riesgo'!J55</f>
        <v>Posibilidad de pérdida reputacional en la credibilidad institucional por la decisión generada erradamente en el acto administrativo para las zonas no focalizadas</v>
      </c>
      <c r="G57" s="99" t="str">
        <f>+'3 - Identificación del Riesgo'!I55</f>
        <v>Pérdida Reputacional</v>
      </c>
      <c r="H57" s="110"/>
      <c r="I57" s="50" t="str">
        <f>+'4 - Valor del Riesgo Inherente'!N56</f>
        <v>Alto</v>
      </c>
      <c r="J57" s="50" t="str">
        <f t="shared" si="0"/>
        <v>Reducir</v>
      </c>
      <c r="K57" s="50" t="str">
        <f>+'5 - Diseño y Valoración Control'!V56</f>
        <v>Alto</v>
      </c>
      <c r="L57" s="50" t="str">
        <f t="shared" si="1"/>
        <v>Reducir</v>
      </c>
    </row>
    <row r="58" spans="2:12" s="34" customFormat="1" ht="150" customHeight="1" x14ac:dyDescent="0.25">
      <c r="B58" s="30" t="str">
        <f>+'3 - Identificación del Riesgo'!B56</f>
        <v>SEGURIDAD JURÍDICA SOBRE LA TITULARIDAD DE LA TIERRA Y LOS TERRITORIOS</v>
      </c>
      <c r="C58" s="186" t="str">
        <f>+'3 - Identificación del Riesgo'!F56</f>
        <v>DIRECCIÓN DE GESTIÓN JURÍDICA DE TIERRAS</v>
      </c>
      <c r="D58" s="30" t="str">
        <f>+'3 - Identificación del Riesgo'!G56</f>
        <v>R 21</v>
      </c>
      <c r="E58" s="186" t="str">
        <f>+'3 - Identificación del Riesgo'!H56</f>
        <v>Tomar decisiones incorrectas en los procesos agrarios y la formalización de la propiedad privada rural (zonas no focalizadas)</v>
      </c>
      <c r="F58" s="194" t="str">
        <f>+'3 - Identificación del Riesgo'!J56</f>
        <v>Posibilidad de pérdida reputacional en la credibilidad institucional por la decisión generada erradamente en el acto administrativo para las zonas no focalizadas</v>
      </c>
      <c r="G58" s="99" t="str">
        <f>+'3 - Identificación del Riesgo'!I56</f>
        <v>Pérdida Reputacional</v>
      </c>
      <c r="H58" s="110"/>
      <c r="I58" s="50" t="str">
        <f>+'4 - Valor del Riesgo Inherente'!N57</f>
        <v>Alto</v>
      </c>
      <c r="J58" s="50" t="str">
        <f t="shared" si="0"/>
        <v>Reducir</v>
      </c>
      <c r="K58" s="50"/>
      <c r="L58" s="50"/>
    </row>
    <row r="59" spans="2:12" s="34" customFormat="1" ht="150" customHeight="1" x14ac:dyDescent="0.25">
      <c r="B59" s="30" t="str">
        <f>+'3 - Identificación del Riesgo'!B57</f>
        <v>SEGURIDAD JURÍDICA SOBRE LA TITULARIDAD DE LA TIERRA Y LOS TERRITORIOS</v>
      </c>
      <c r="C59" s="186" t="str">
        <f>+'3 - Identificación del Riesgo'!F57</f>
        <v>DIRECCIÓN DE GESTIÓN JURÍDICA DE TIERRAS</v>
      </c>
      <c r="D59" s="30" t="str">
        <f>+'3 - Identificación del Riesgo'!G57</f>
        <v>R 22</v>
      </c>
      <c r="E59" s="186" t="str">
        <f>+'3 - Identificación del Riesgo'!H57</f>
        <v>Tomar decisiones incorrectas en los procesos agrarios y la formalización de la propiedad privada rural (zonas focalizadas)</v>
      </c>
      <c r="F59" s="194" t="str">
        <f>+'3 - Identificación del Riesgo'!J57</f>
        <v>Posibilidad de pérdida reputacional en la credibilidad institucional por la decisión generada erradamente en el acto administrativo para las zonas focalizadas y formalización de la propiedad privada rural</v>
      </c>
      <c r="G59" s="99" t="str">
        <f>+'3 - Identificación del Riesgo'!I57</f>
        <v>Pérdida Reputacional</v>
      </c>
      <c r="H59" s="100">
        <f ca="1">+TODAY()-'3 - Identificación del Riesgo'!O57</f>
        <v>72</v>
      </c>
      <c r="I59" s="50" t="str">
        <f>+'4 - Valor del Riesgo Inherente'!N58</f>
        <v>Alto</v>
      </c>
      <c r="J59" s="50" t="str">
        <f t="shared" si="0"/>
        <v>Reducir</v>
      </c>
      <c r="K59" s="50" t="str">
        <f>+'5 - Diseño y Valoración Control'!V58</f>
        <v>Alto</v>
      </c>
      <c r="L59" s="50" t="str">
        <f t="shared" si="1"/>
        <v>Reducir</v>
      </c>
    </row>
    <row r="60" spans="2:12" s="34" customFormat="1" ht="150" customHeight="1" x14ac:dyDescent="0.25">
      <c r="B60" s="30" t="str">
        <f>+'3 - Identificación del Riesgo'!B58</f>
        <v>SEGURIDAD JURÍDICA SOBRE LA TITULARIDAD DE LA TIERRA Y LOS TERRITORIOS</v>
      </c>
      <c r="C60" s="186" t="str">
        <f>+'3 - Identificación del Riesgo'!F58</f>
        <v>DIRECCIÓN DE GESTIÓN JURÍDICA DE TIERRAS</v>
      </c>
      <c r="D60" s="30" t="str">
        <f>+'3 - Identificación del Riesgo'!G58</f>
        <v>R 22</v>
      </c>
      <c r="E60" s="186" t="str">
        <f>+'3 - Identificación del Riesgo'!H58</f>
        <v>Tomar decisiones incorrectas en los procesos agrarios y la formalización de la propiedad privada rural (zonas focalizadas)</v>
      </c>
      <c r="F60" s="194" t="str">
        <f>+'3 - Identificación del Riesgo'!J58</f>
        <v>Posibilidad de pérdida reputacional en la credibilidad institucional por la decisión generada erradamente en el acto administrativo para las zonas focalizadas y formalización de la propiedad privada rural</v>
      </c>
      <c r="G60" s="99" t="str">
        <f>+'3 - Identificación del Riesgo'!I58</f>
        <v>Pérdida Reputacional</v>
      </c>
      <c r="H60" s="110"/>
      <c r="I60" s="50" t="str">
        <f>+'4 - Valor del Riesgo Inherente'!N59</f>
        <v>Alto</v>
      </c>
      <c r="J60" s="50" t="str">
        <f t="shared" si="0"/>
        <v>Reducir</v>
      </c>
      <c r="K60" s="50"/>
      <c r="L60" s="50"/>
    </row>
    <row r="61" spans="2:12" s="34" customFormat="1" ht="150" customHeight="1" x14ac:dyDescent="0.25">
      <c r="B61" s="30" t="str">
        <f>+'3 - Identificación del Riesgo'!B59</f>
        <v>SEGURIDAD JURÍDICA SOBRE LA TITULARIDAD DE LA TIERRA Y LOS TERRITORIOS</v>
      </c>
      <c r="C61" s="186" t="str">
        <f>+'3 - Identificación del Riesgo'!F59</f>
        <v>DIRECCIÓN DE GESTIÓN JURÍDICA DE TIERRAS</v>
      </c>
      <c r="D61" s="30" t="str">
        <f>+'3 - Identificación del Riesgo'!G59</f>
        <v>R 23</v>
      </c>
      <c r="E61" s="186" t="str">
        <f>+'3 - Identificación del Riesgo'!H59</f>
        <v>Incumplimiento de términos para dar respuesta a las nuevas solicitudes de recursos, de decisiones finales de procesos agrarios y formalización de la propiedad privada rural</v>
      </c>
      <c r="F61" s="194" t="str">
        <f>+'3 - Identificación del Riesgo'!J59</f>
        <v>Posibilidad de pérdida reputacional en la credibilidad institucional por el incumpliendo de los términos para resolver un recurso</v>
      </c>
      <c r="G61" s="99" t="str">
        <f>+'3 - Identificación del Riesgo'!I59</f>
        <v>Pérdida Reputacional</v>
      </c>
      <c r="H61" s="110"/>
      <c r="I61" s="50" t="str">
        <f>+'4 - Valor del Riesgo Inherente'!N60</f>
        <v>Extremo</v>
      </c>
      <c r="J61" s="50" t="str">
        <f t="shared" si="0"/>
        <v>Reducir</v>
      </c>
      <c r="K61" s="50" t="str">
        <f>+'5 - Diseño y Valoración Control'!V60</f>
        <v>Extremo</v>
      </c>
      <c r="L61" s="50" t="str">
        <f t="shared" si="1"/>
        <v>Reducir</v>
      </c>
    </row>
    <row r="62" spans="2:12" s="34" customFormat="1" ht="150" customHeight="1" x14ac:dyDescent="0.25">
      <c r="B62" s="30" t="str">
        <f>+'3 - Identificación del Riesgo'!B60</f>
        <v>SEGURIDAD JURÍDICA SOBRE LA TITULARIDAD DE LA TIERRA Y LOS TERRITORIOS</v>
      </c>
      <c r="C62" s="186" t="str">
        <f>+'3 - Identificación del Riesgo'!F60</f>
        <v>DIRECCIÓN DE GESTIÓN JURÍDICA DE TIERRAS</v>
      </c>
      <c r="D62" s="30" t="str">
        <f>+'3 - Identificación del Riesgo'!G60</f>
        <v>R 23</v>
      </c>
      <c r="E62" s="186" t="str">
        <f>+'3 - Identificación del Riesgo'!H60</f>
        <v>Incumplimiento de términos para dar respuesta a las nuevas solicitudes de recursos, de decisiones finales de procesos agrarios y formalización de la propiedad privada rural</v>
      </c>
      <c r="F62" s="194" t="str">
        <f>+'3 - Identificación del Riesgo'!J60</f>
        <v>Posibilidad de pérdida reputacional en la credibilidad institucional por el incumpliendo de los términos para resolver un recurso</v>
      </c>
      <c r="G62" s="99" t="str">
        <f>+'3 - Identificación del Riesgo'!I60</f>
        <v>Pérdida Reputacional</v>
      </c>
      <c r="H62" s="100">
        <f ca="1">+TODAY()-'3 - Identificación del Riesgo'!O60</f>
        <v>72</v>
      </c>
      <c r="I62" s="50" t="str">
        <f>+'4 - Valor del Riesgo Inherente'!N61</f>
        <v>Extremo</v>
      </c>
      <c r="J62" s="50" t="str">
        <f t="shared" si="0"/>
        <v>Reducir</v>
      </c>
      <c r="K62" s="50" t="str">
        <f>+'5 - Diseño y Valoración Control'!V61</f>
        <v>Extremo</v>
      </c>
      <c r="L62" s="50" t="str">
        <f t="shared" si="1"/>
        <v>Reducir</v>
      </c>
    </row>
    <row r="63" spans="2:12" s="34" customFormat="1" ht="150" customHeight="1" x14ac:dyDescent="0.25">
      <c r="B63" s="30" t="str">
        <f>+'3 - Identificación del Riesgo'!B61</f>
        <v>SEGURIDAD JURÍDICA SOBRE LA TITULARIDAD DE LA TIERRA Y LOS TERRITORIOS</v>
      </c>
      <c r="C63" s="186" t="str">
        <f>+'3 - Identificación del Riesgo'!F61</f>
        <v>DIRECCIÓN DE GESTIÓN JURÍDICA DE TIERRAS</v>
      </c>
      <c r="D63" s="30" t="str">
        <f>+'3 - Identificación del Riesgo'!G61</f>
        <v>R 23</v>
      </c>
      <c r="E63" s="186" t="str">
        <f>+'3 - Identificación del Riesgo'!H61</f>
        <v>Incumplimiento de términos para dar respuesta a las nuevas solicitudes de recursos, de decisiones finales de procesos agrarios y formalización de la propiedad privada rural</v>
      </c>
      <c r="F63" s="194" t="str">
        <f>+'3 - Identificación del Riesgo'!J61</f>
        <v>Posibilidad de pérdida reputacional en la credibilidad institucional por el incumpliendo de los términos para resolver un recurso</v>
      </c>
      <c r="G63" s="99" t="str">
        <f>+'3 - Identificación del Riesgo'!I61</f>
        <v>Pérdida Reputacional</v>
      </c>
      <c r="H63" s="110"/>
      <c r="I63" s="50" t="str">
        <f>+'4 - Valor del Riesgo Inherente'!N62</f>
        <v>Extremo</v>
      </c>
      <c r="J63" s="50" t="str">
        <f t="shared" si="0"/>
        <v>Reducir</v>
      </c>
      <c r="K63" s="50"/>
      <c r="L63" s="50"/>
    </row>
    <row r="64" spans="2:12" s="34" customFormat="1" ht="150" customHeight="1" x14ac:dyDescent="0.25">
      <c r="B64" s="30" t="str">
        <f>+'3 - Identificación del Riesgo'!B62</f>
        <v>SEGURIDAD JURÍDICA SOBRE LA TITULARIDAD DE LA TIERRA Y LOS TERRITORIOS</v>
      </c>
      <c r="C64" s="186" t="str">
        <f>+'3 - Identificación del Riesgo'!F62</f>
        <v>DIRECCIÓN DE GESTIÓN JURÍDICA DE TIERRAS</v>
      </c>
      <c r="D64" s="30" t="str">
        <f>+'3 - Identificación del Riesgo'!G62</f>
        <v>R 23</v>
      </c>
      <c r="E64" s="186" t="str">
        <f>+'3 - Identificación del Riesgo'!H62</f>
        <v>Incumplimiento de términos para dar respuesta a las nuevas solicitudes de recursos, de decisiones finales de procesos agrarios y formalización de la propiedad privada rural</v>
      </c>
      <c r="F64" s="194" t="str">
        <f>+'3 - Identificación del Riesgo'!J62</f>
        <v>Posibilidad de pérdida reputacional en la credibilidad institucional por el incumpliendo de los términos para resolver un recurso</v>
      </c>
      <c r="G64" s="99" t="str">
        <f>+'3 - Identificación del Riesgo'!I62</f>
        <v>Pérdida Reputacional</v>
      </c>
      <c r="H64" s="110"/>
      <c r="I64" s="50" t="str">
        <f>+'4 - Valor del Riesgo Inherente'!N63</f>
        <v>Extremo</v>
      </c>
      <c r="J64" s="50" t="str">
        <f t="shared" si="0"/>
        <v>Reducir</v>
      </c>
      <c r="K64" s="50"/>
      <c r="L64" s="50"/>
    </row>
    <row r="65" spans="2:12" s="34" customFormat="1" ht="150" customHeight="1" x14ac:dyDescent="0.25">
      <c r="B65" s="30" t="str">
        <f>+'3 - Identificación del Riesgo'!B63</f>
        <v>SEGURIDAD JURÍDICA SOBRE LA TITULARIDAD DE LA TIERRA Y LOS TERRITORIOS</v>
      </c>
      <c r="C65" s="186" t="str">
        <f>+'3 - Identificación del Riesgo'!F63</f>
        <v>DIRECCIÓN DE GESTIÓN JURÍDICA DE TIERRAS</v>
      </c>
      <c r="D65" s="30" t="str">
        <f>+'3 - Identificación del Riesgo'!G63</f>
        <v>R 24</v>
      </c>
      <c r="E65" s="186" t="str">
        <f>+'3 - Identificación del Riesgo'!H63</f>
        <v>Realizar el reparto de una solicitud a dos o más, diferentes dependencias</v>
      </c>
      <c r="F65" s="194" t="str">
        <f>+'3 - Identificación del Riesgo'!J63</f>
        <v>Posibilidad de pérdida reputacional en la credibilidad institucional por falta de bases de datos unificadas y estandarizadas como única matriz de control y seguimiento a respuestas</v>
      </c>
      <c r="G65" s="99" t="str">
        <f>+'3 - Identificación del Riesgo'!I63</f>
        <v>Pérdida Reputacional</v>
      </c>
      <c r="H65" s="100">
        <f ca="1">+TODAY()-'3 - Identificación del Riesgo'!O63</f>
        <v>72</v>
      </c>
      <c r="I65" s="50" t="str">
        <f>+'4 - Valor del Riesgo Inherente'!N64</f>
        <v>Moderado</v>
      </c>
      <c r="J65" s="50" t="str">
        <f t="shared" si="0"/>
        <v>Reducir</v>
      </c>
      <c r="K65" s="50" t="str">
        <f>+'5 - Diseño y Valoración Control'!V64</f>
        <v>Moderado</v>
      </c>
      <c r="L65" s="50" t="str">
        <f t="shared" si="1"/>
        <v>Reducir</v>
      </c>
    </row>
    <row r="66" spans="2:12" s="34" customFormat="1" ht="150" customHeight="1" x14ac:dyDescent="0.25">
      <c r="B66" s="30" t="str">
        <f>+'3 - Identificación del Riesgo'!B64</f>
        <v>SEGURIDAD JURÍDICA SOBRE LA TITULARIDAD DE LA TIERRA Y LOS TERRITORIOS</v>
      </c>
      <c r="C66" s="186" t="str">
        <f>+'3 - Identificación del Riesgo'!F64</f>
        <v>DIRECCIÓN DE GESTIÓN JURÍDICA DE TIERRAS</v>
      </c>
      <c r="D66" s="30" t="str">
        <f>+'3 - Identificación del Riesgo'!G64</f>
        <v>R 24</v>
      </c>
      <c r="E66" s="186" t="str">
        <f>+'3 - Identificación del Riesgo'!H64</f>
        <v>Realizar el reparto de una solicitud a dos o más, diferentes dependencias</v>
      </c>
      <c r="F66" s="194" t="str">
        <f>+'3 - Identificación del Riesgo'!J64</f>
        <v>Posibilidad de pérdida reputacional en la credibilidad institucional por falta de bases de datos unificadas y estandarizadas como única matriz de control y seguimiento a respuestas</v>
      </c>
      <c r="G66" s="99" t="str">
        <f>+'3 - Identificación del Riesgo'!I64</f>
        <v>Pérdida Reputacional</v>
      </c>
      <c r="H66" s="110"/>
      <c r="I66" s="50" t="str">
        <f>+'4 - Valor del Riesgo Inherente'!N65</f>
        <v>Moderado</v>
      </c>
      <c r="J66" s="50" t="str">
        <f t="shared" si="0"/>
        <v>Reducir</v>
      </c>
      <c r="K66" s="50" t="str">
        <f>+'5 - Diseño y Valoración Control'!V65</f>
        <v>Moderado</v>
      </c>
      <c r="L66" s="50" t="str">
        <f t="shared" si="1"/>
        <v>Reducir</v>
      </c>
    </row>
    <row r="67" spans="2:12" s="34" customFormat="1" ht="150" customHeight="1" x14ac:dyDescent="0.25">
      <c r="B67" s="30" t="str">
        <f>+'3 - Identificación del Riesgo'!B65</f>
        <v>SEGURIDAD JURÍDICA SOBRE LA TITULARIDAD DE LA TIERRA Y LOS TERRITORIOS</v>
      </c>
      <c r="C67" s="186" t="str">
        <f>+'3 - Identificación del Riesgo'!F65</f>
        <v>DIRECCIÓN DE GESTIÓN JURÍDICA DE TIERRAS</v>
      </c>
      <c r="D67" s="30" t="str">
        <f>+'3 - Identificación del Riesgo'!G65</f>
        <v>R 24</v>
      </c>
      <c r="E67" s="186" t="str">
        <f>+'3 - Identificación del Riesgo'!H65</f>
        <v>Realizar el reparto de una solicitud a dos o más, diferentes dependencias</v>
      </c>
      <c r="F67" s="194" t="str">
        <f>+'3 - Identificación del Riesgo'!J65</f>
        <v>Posibilidad de pérdida reputacional en la credibilidad institucional por falta de bases de datos unificadas y estandarizadas como única matriz de control y seguimiento a respuestas</v>
      </c>
      <c r="G67" s="99" t="str">
        <f>+'3 - Identificación del Riesgo'!I65</f>
        <v>Pérdida Reputacional</v>
      </c>
      <c r="H67" s="110"/>
      <c r="I67" s="50" t="str">
        <f>+'4 - Valor del Riesgo Inherente'!N66</f>
        <v>Moderado</v>
      </c>
      <c r="J67" s="50" t="str">
        <f t="shared" si="0"/>
        <v>Reducir</v>
      </c>
      <c r="K67" s="50"/>
      <c r="L67" s="50"/>
    </row>
    <row r="68" spans="2:12" s="34" customFormat="1" ht="150" customHeight="1" x14ac:dyDescent="0.25">
      <c r="B68" s="30" t="str">
        <f>+'3 - Identificación del Riesgo'!B66</f>
        <v>SEGURIDAD JURÍDICA SOBRE LA TITULARIDAD DE LA TIERRA Y LOS TERRITORIOS</v>
      </c>
      <c r="C68" s="186" t="str">
        <f>+'3 - Identificación del Riesgo'!F66</f>
        <v>DIRECCIÓN DE GESTIÓN JURÍDICA DE TIERRAS</v>
      </c>
      <c r="D68" s="30" t="str">
        <f>+'3 - Identificación del Riesgo'!G66</f>
        <v>R 24</v>
      </c>
      <c r="E68" s="186" t="str">
        <f>+'3 - Identificación del Riesgo'!H66</f>
        <v>Realizar el reparto de una solicitud a dos o más, diferentes dependencias</v>
      </c>
      <c r="F68" s="194" t="str">
        <f>+'3 - Identificación del Riesgo'!J66</f>
        <v>Posibilidad de pérdida reputacional en la credibilidad institucional por falta de bases de datos unificadas y estandarizadas como única matriz de control y seguimiento a respuestas</v>
      </c>
      <c r="G68" s="99" t="str">
        <f>+'3 - Identificación del Riesgo'!I66</f>
        <v>Pérdida Reputacional</v>
      </c>
      <c r="H68" s="100">
        <f ca="1">+TODAY()-'3 - Identificación del Riesgo'!O66</f>
        <v>72</v>
      </c>
      <c r="I68" s="50" t="str">
        <f>+'4 - Valor del Riesgo Inherente'!N67</f>
        <v>Moderado</v>
      </c>
      <c r="J68" s="50" t="str">
        <f t="shared" si="0"/>
        <v>Reducir</v>
      </c>
      <c r="K68" s="50"/>
      <c r="L68" s="50"/>
    </row>
    <row r="69" spans="2:12" s="34" customFormat="1" ht="150" customHeight="1" x14ac:dyDescent="0.25">
      <c r="B69" s="30" t="str">
        <f>+'3 - Identificación del Riesgo'!B67</f>
        <v>ACCESO A LA PROPIEDAD DE LA TIERRA Y LOS TERRITORIOS</v>
      </c>
      <c r="C69" s="186" t="str">
        <f>+'3 - Identificación del Riesgo'!F67</f>
        <v>EQUIPO INICIATIVAS COMUNITARIAS DAE</v>
      </c>
      <c r="D69" s="30" t="str">
        <f>+'3 - Identificación del Riesgo'!G67</f>
        <v>R 25</v>
      </c>
      <c r="E69" s="186" t="str">
        <f>+'3 - Identificación del Riesgo'!H67</f>
        <v>Incumplimiento por parte de los proveedores de servicios e insumos de las Iniciativas Cofinanciadas</v>
      </c>
      <c r="F69" s="194" t="str">
        <f>+'3 - Identificación del Riesgo'!J67</f>
        <v>Posibilidad de afectación económica  presentando incrementos en los costos por la suspensión de la iniciativa cofinanciada debido a la falta de verificación de la capacidad operativa de los proveedores en la región</v>
      </c>
      <c r="G69" s="99" t="str">
        <f>+'3 - Identificación del Riesgo'!I67</f>
        <v>Afectación Económica o presupuestal</v>
      </c>
      <c r="H69" s="110"/>
      <c r="I69" s="50" t="str">
        <f>+'4 - Valor del Riesgo Inherente'!N68</f>
        <v>Extremo</v>
      </c>
      <c r="J69" s="50" t="str">
        <f t="shared" si="0"/>
        <v>Reducir</v>
      </c>
      <c r="K69" s="50" t="str">
        <f>+'5 - Diseño y Valoración Control'!V68</f>
        <v>Alto</v>
      </c>
      <c r="L69" s="50" t="str">
        <f t="shared" si="1"/>
        <v>Reducir</v>
      </c>
    </row>
    <row r="70" spans="2:12" s="34" customFormat="1" ht="150" customHeight="1" x14ac:dyDescent="0.25">
      <c r="B70" s="30" t="str">
        <f>+'3 - Identificación del Riesgo'!B68</f>
        <v>ACCESO A LA PROPIEDAD DE LA TIERRA Y LOS TERRITORIOS</v>
      </c>
      <c r="C70" s="186" t="str">
        <f>+'3 - Identificación del Riesgo'!F68</f>
        <v>EQUIPO INICIATIVAS COMUNITARIAS DAE</v>
      </c>
      <c r="D70" s="30" t="str">
        <f>+'3 - Identificación del Riesgo'!G68</f>
        <v>R 25</v>
      </c>
      <c r="E70" s="186" t="str">
        <f>+'3 - Identificación del Riesgo'!H68</f>
        <v>Incumplimiento por parte de los proveedores de servicios e insumos de las Iniciativas Cofinanciadas</v>
      </c>
      <c r="F70" s="194" t="str">
        <f>+'3 - Identificación del Riesgo'!J68</f>
        <v>Posibilidad de afectación económica  presentando incrementos en los costos por la suspensión de la iniciativa cofinanciada debido a la falta de verificación de la capacidad operativa de los proveedores en la región</v>
      </c>
      <c r="G70" s="99" t="str">
        <f>+'3 - Identificación del Riesgo'!I68</f>
        <v>Afectación Económica o presupuestal</v>
      </c>
      <c r="H70" s="110"/>
      <c r="I70" s="50" t="str">
        <f>+'4 - Valor del Riesgo Inherente'!N69</f>
        <v>Extremo</v>
      </c>
      <c r="J70" s="50" t="str">
        <f t="shared" si="0"/>
        <v>Reducir</v>
      </c>
      <c r="K70" s="50"/>
      <c r="L70" s="50"/>
    </row>
    <row r="71" spans="2:12" s="34" customFormat="1" ht="150" customHeight="1" x14ac:dyDescent="0.25">
      <c r="B71" s="30" t="str">
        <f>+'3 - Identificación del Riesgo'!B69</f>
        <v>ACCESO A LA PROPIEDAD DE LA TIERRA Y LOS TERRITORIOS</v>
      </c>
      <c r="C71" s="186" t="str">
        <f>+'3 - Identificación del Riesgo'!F69</f>
        <v>EQUIPO INICIATIVAS COMUNITARIAS DAE</v>
      </c>
      <c r="D71" s="30" t="str">
        <f>+'3 - Identificación del Riesgo'!G69</f>
        <v>R 25</v>
      </c>
      <c r="E71" s="186" t="str">
        <f>+'3 - Identificación del Riesgo'!H69</f>
        <v>Incumplimiento por parte de los proveedores de servicios e insumos de las Iniciativas Cofinanciadas</v>
      </c>
      <c r="F71" s="194" t="str">
        <f>+'3 - Identificación del Riesgo'!J69</f>
        <v>Posibilidad de afectación económica  presentando incrementos en los costos por la suspensión de la iniciativa cofinanciada debido a la falta de verificación de la capacidad operativa de los proveedores en la región</v>
      </c>
      <c r="G71" s="99" t="str">
        <f>+'3 - Identificación del Riesgo'!I69</f>
        <v>Afectación Económica o presupuestal</v>
      </c>
      <c r="H71" s="100">
        <f ca="1">+TODAY()-'3 - Identificación del Riesgo'!O69</f>
        <v>72</v>
      </c>
      <c r="I71" s="50" t="str">
        <f>+'4 - Valor del Riesgo Inherente'!N70</f>
        <v>Extremo</v>
      </c>
      <c r="J71" s="50" t="str">
        <f t="shared" si="0"/>
        <v>Reducir</v>
      </c>
      <c r="K71" s="50"/>
      <c r="L71" s="50"/>
    </row>
    <row r="72" spans="2:12" s="34" customFormat="1" ht="150" customHeight="1" x14ac:dyDescent="0.25">
      <c r="B72" s="30" t="str">
        <f>+'3 - Identificación del Riesgo'!B70</f>
        <v>ACCESO A LA PROPIEDAD DE LA TIERRA Y LOS TERRITORIOS</v>
      </c>
      <c r="C72" s="186" t="str">
        <f>+'3 - Identificación del Riesgo'!F70</f>
        <v>EQUIPO DE ADQUISICIONES DE PREDIOS Y/O MEJORAS DAE</v>
      </c>
      <c r="D72" s="30" t="str">
        <f>+'3 - Identificación del Riesgo'!G70</f>
        <v>R 26</v>
      </c>
      <c r="E72" s="186" t="str">
        <f>+'3 - Identificación del Riesgo'!H70</f>
        <v>Interrupción del proceso de compra directa de un predio y/o mejora</v>
      </c>
      <c r="F72" s="194"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2" s="99" t="str">
        <f>+'3 - Identificación del Riesgo'!I70</f>
        <v>Afectación Económica o presupuestal</v>
      </c>
      <c r="H72" s="110"/>
      <c r="I72" s="50" t="str">
        <f>+'4 - Valor del Riesgo Inherente'!N71</f>
        <v>Extremo</v>
      </c>
      <c r="J72" s="50" t="str">
        <f t="shared" si="0"/>
        <v>Reducir</v>
      </c>
      <c r="K72" s="50" t="str">
        <f>+'5 - Diseño y Valoración Control'!V71</f>
        <v>Extremo</v>
      </c>
      <c r="L72" s="50" t="str">
        <f t="shared" si="1"/>
        <v>Reducir</v>
      </c>
    </row>
    <row r="73" spans="2:12" s="34" customFormat="1" ht="150" customHeight="1" x14ac:dyDescent="0.25">
      <c r="B73" s="30" t="str">
        <f>+'3 - Identificación del Riesgo'!B71</f>
        <v>ACCESO A LA PROPIEDAD DE LA TIERRA Y LOS TERRITORIOS</v>
      </c>
      <c r="C73" s="186" t="str">
        <f>+'3 - Identificación del Riesgo'!F71</f>
        <v>EQUIPO DE ADQUISICIONES DE PREDIOS Y/O MEJORAS DAE</v>
      </c>
      <c r="D73" s="30" t="str">
        <f>+'3 - Identificación del Riesgo'!G71</f>
        <v>R 26</v>
      </c>
      <c r="E73" s="186" t="str">
        <f>+'3 - Identificación del Riesgo'!H71</f>
        <v>Interrupción del proceso de compra directa de un predio y/o mejora</v>
      </c>
      <c r="F73" s="194"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3" s="99" t="str">
        <f>+'3 - Identificación del Riesgo'!I71</f>
        <v>Afectación Económica o presupuestal</v>
      </c>
      <c r="H73" s="110"/>
      <c r="I73" s="50" t="str">
        <f>+'4 - Valor del Riesgo Inherente'!N72</f>
        <v>Extremo</v>
      </c>
      <c r="J73" s="50" t="str">
        <f t="shared" si="0"/>
        <v>Reducir</v>
      </c>
      <c r="K73" s="50" t="str">
        <f>+'5 - Diseño y Valoración Control'!V72</f>
        <v>Extremo</v>
      </c>
      <c r="L73" s="50" t="str">
        <f t="shared" si="1"/>
        <v>Reducir</v>
      </c>
    </row>
    <row r="74" spans="2:12" s="34" customFormat="1" ht="150" customHeight="1" x14ac:dyDescent="0.25">
      <c r="B74" s="30" t="str">
        <f>+'3 - Identificación del Riesgo'!B72</f>
        <v>ACCESO A LA PROPIEDAD DE LA TIERRA Y LOS TERRITORIOS</v>
      </c>
      <c r="C74" s="186" t="str">
        <f>+'3 - Identificación del Riesgo'!F72</f>
        <v>EQUIPO DE ADQUISICIONES DE PREDIOS Y/O MEJORAS DAE</v>
      </c>
      <c r="D74" s="30" t="str">
        <f>+'3 - Identificación del Riesgo'!G72</f>
        <v>R 26</v>
      </c>
      <c r="E74" s="186" t="str">
        <f>+'3 - Identificación del Riesgo'!H72</f>
        <v>Interrupción del proceso de compra directa de un predio y/o mejora</v>
      </c>
      <c r="F74" s="194"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G74" s="99" t="str">
        <f>+'3 - Identificación del Riesgo'!I72</f>
        <v>Afectación Económica o presupuestal</v>
      </c>
      <c r="H74" s="100">
        <f ca="1">+TODAY()-'3 - Identificación del Riesgo'!O72</f>
        <v>72</v>
      </c>
      <c r="I74" s="50" t="str">
        <f>+'4 - Valor del Riesgo Inherente'!N73</f>
        <v>Extremo</v>
      </c>
      <c r="J74" s="50" t="str">
        <f t="shared" si="0"/>
        <v>Reducir</v>
      </c>
      <c r="K74" s="50"/>
      <c r="L74" s="50"/>
    </row>
    <row r="75" spans="2:12" s="34" customFormat="1" ht="150" customHeight="1" x14ac:dyDescent="0.25">
      <c r="B75" s="30" t="str">
        <f>+'3 - Identificación del Riesgo'!B73</f>
        <v>ACCESO A LA PROPIEDAD DE LA TIERRA Y LOS TERRITORIOS</v>
      </c>
      <c r="C75" s="186" t="str">
        <f>+'3 - Identificación del Riesgo'!F73</f>
        <v>EQUIPO SISTEMAS DE INFORMACIÓN DAE</v>
      </c>
      <c r="D75" s="30" t="str">
        <f>+'3 - Identificación del Riesgo'!G73</f>
        <v>R 27</v>
      </c>
      <c r="E75" s="186" t="str">
        <f>+'3 - Identificación del Riesgo'!H73</f>
        <v>Falta de unificación en la información reportada</v>
      </c>
      <c r="F75" s="194"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G75" s="99" t="str">
        <f>+'3 - Identificación del Riesgo'!I73</f>
        <v>Pérdida Reputacional</v>
      </c>
      <c r="H75" s="110"/>
      <c r="I75" s="50" t="str">
        <f>+'4 - Valor del Riesgo Inherente'!N74</f>
        <v>Moderado</v>
      </c>
      <c r="J75" s="50" t="str">
        <f t="shared" ref="J75:J138" si="2">_xlfn.IFS(I75="Bajo","Aceptar",I75="Moderado","Reducir",I75="Alto","Reducir",I75="Extremo","Reducir")</f>
        <v>Reducir</v>
      </c>
      <c r="K75" s="50" t="str">
        <f>+'5 - Diseño y Valoración Control'!V74</f>
        <v>Moderado</v>
      </c>
      <c r="L75" s="50" t="str">
        <f t="shared" si="1"/>
        <v>Reducir</v>
      </c>
    </row>
    <row r="76" spans="2:12" s="34" customFormat="1" ht="150" customHeight="1" x14ac:dyDescent="0.25">
      <c r="B76" s="30" t="str">
        <f>+'3 - Identificación del Riesgo'!B74</f>
        <v>ACCESO A LA PROPIEDAD DE LA TIERRA Y LOS TERRITORIOS</v>
      </c>
      <c r="C76" s="186" t="str">
        <f>+'3 - Identificación del Riesgo'!F74</f>
        <v>EQUIPO SISTEMAS DE INFORMACIÓN DAE</v>
      </c>
      <c r="D76" s="30" t="str">
        <f>+'3 - Identificación del Riesgo'!G74</f>
        <v>R 27</v>
      </c>
      <c r="E76" s="186" t="str">
        <f>+'3 - Identificación del Riesgo'!H74</f>
        <v>Falta de unificación en la información reportada</v>
      </c>
      <c r="F76" s="194"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G76" s="99" t="str">
        <f>+'3 - Identificación del Riesgo'!I74</f>
        <v>Pérdida Reputacional</v>
      </c>
      <c r="H76" s="110"/>
      <c r="I76" s="50" t="str">
        <f>+'4 - Valor del Riesgo Inherente'!N75</f>
        <v>Moderado</v>
      </c>
      <c r="J76" s="50" t="str">
        <f t="shared" si="2"/>
        <v>Reducir</v>
      </c>
      <c r="K76" s="50"/>
      <c r="L76" s="50"/>
    </row>
    <row r="77" spans="2:12" s="34" customFormat="1" ht="150" customHeight="1" x14ac:dyDescent="0.25">
      <c r="B77" s="30" t="str">
        <f>+'3 - Identificación del Riesgo'!B75</f>
        <v>ACCESO A LA PROPIEDAD DE LA TIERRA Y LOS TERRITORIOS</v>
      </c>
      <c r="C77" s="186" t="str">
        <f>+'3 - Identificación del Riesgo'!F75</f>
        <v>EQUIPO SISTEMAS DE INFORMACIÓN DAE</v>
      </c>
      <c r="D77" s="30" t="str">
        <f>+'3 - Identificación del Riesgo'!G75</f>
        <v>R 28</v>
      </c>
      <c r="E77" s="186" t="str">
        <f>+'3 - Identificación del Riesgo'!H75</f>
        <v>Demora en la revisión de las diferentes peticiones presentadas por las comunidades étnicas a cargo de la DAE</v>
      </c>
      <c r="F77" s="194"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7" s="99" t="str">
        <f>+'3 - Identificación del Riesgo'!I75</f>
        <v>Pérdida Reputacional</v>
      </c>
      <c r="H77" s="100">
        <f ca="1">+TODAY()-'3 - Identificación del Riesgo'!O75</f>
        <v>72</v>
      </c>
      <c r="I77" s="50" t="str">
        <f>+'4 - Valor del Riesgo Inherente'!N76</f>
        <v>Extremo</v>
      </c>
      <c r="J77" s="50" t="str">
        <f t="shared" si="2"/>
        <v>Reducir</v>
      </c>
      <c r="K77" s="50" t="str">
        <f>+'5 - Diseño y Valoración Control'!V76</f>
        <v>Extremo</v>
      </c>
      <c r="L77" s="50" t="str">
        <f t="shared" ref="L77:L138" si="3">+_xlfn.IFS(K77="Bajo","Aceptar",K77="Moderado","Reducir",K77="Alto","Reducir",K77="Extremo","Reducir")</f>
        <v>Reducir</v>
      </c>
    </row>
    <row r="78" spans="2:12" s="34" customFormat="1" ht="150" customHeight="1" x14ac:dyDescent="0.25">
      <c r="B78" s="30" t="str">
        <f>+'3 - Identificación del Riesgo'!B76</f>
        <v>ACCESO A LA PROPIEDAD DE LA TIERRA Y LOS TERRITORIOS</v>
      </c>
      <c r="C78" s="186" t="str">
        <f>+'3 - Identificación del Riesgo'!F76</f>
        <v>EQUIPO SISTEMAS DE INFORMACIÓN DAE</v>
      </c>
      <c r="D78" s="30" t="str">
        <f>+'3 - Identificación del Riesgo'!G76</f>
        <v>R 28</v>
      </c>
      <c r="E78" s="186" t="str">
        <f>+'3 - Identificación del Riesgo'!H76</f>
        <v>Demora en la revisión de las diferentes peticiones presentadas por las comunidades étnicas a cargo de la DAE</v>
      </c>
      <c r="F78" s="194"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G78" s="99" t="str">
        <f>+'3 - Identificación del Riesgo'!I76</f>
        <v>Pérdida Reputacional</v>
      </c>
      <c r="H78" s="110"/>
      <c r="I78" s="50" t="str">
        <f>+'4 - Valor del Riesgo Inherente'!N77</f>
        <v>Extremo</v>
      </c>
      <c r="J78" s="50" t="str">
        <f t="shared" si="2"/>
        <v>Reducir</v>
      </c>
      <c r="K78" s="50"/>
      <c r="L78" s="50"/>
    </row>
    <row r="79" spans="2:12" s="34" customFormat="1" ht="150" customHeight="1" x14ac:dyDescent="0.25">
      <c r="B79" s="30" t="str">
        <f>+'3 - Identificación del Riesgo'!B77</f>
        <v>ACCESO A LA PROPIEDAD DE LA TIERRA Y LOS TERRITORIOS</v>
      </c>
      <c r="C79" s="186" t="str">
        <f>+'3 - Identificación del Riesgo'!F77</f>
        <v>DIRECCIÓN DE ACCESO A TIERRAS</v>
      </c>
      <c r="D79" s="30" t="str">
        <f>+'3 - Identificación del Riesgo'!G77</f>
        <v>R 29</v>
      </c>
      <c r="E79" s="186" t="str">
        <f>+'3 - Identificación del Riesgo'!H77</f>
        <v>Incumplimiento  de adquisición de predios en el marco de Políticas del Gobierno</v>
      </c>
      <c r="F79" s="194"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79" s="99" t="str">
        <f>+'3 - Identificación del Riesgo'!I77</f>
        <v>Pérdida Reputacional</v>
      </c>
      <c r="H79" s="110"/>
      <c r="I79" s="50" t="str">
        <f>+'4 - Valor del Riesgo Inherente'!N78</f>
        <v>Extremo</v>
      </c>
      <c r="J79" s="50" t="str">
        <f t="shared" si="2"/>
        <v>Reducir</v>
      </c>
      <c r="K79" s="50" t="str">
        <f>+'5 - Diseño y Valoración Control'!V78</f>
        <v>Extremo</v>
      </c>
      <c r="L79" s="50" t="str">
        <f t="shared" si="3"/>
        <v>Reducir</v>
      </c>
    </row>
    <row r="80" spans="2:12" s="34" customFormat="1" ht="150" customHeight="1" x14ac:dyDescent="0.25">
      <c r="B80" s="30" t="str">
        <f>+'3 - Identificación del Riesgo'!B78</f>
        <v>ACCESO A LA PROPIEDAD DE LA TIERRA Y LOS TERRITORIOS</v>
      </c>
      <c r="C80" s="186" t="str">
        <f>+'3 - Identificación del Riesgo'!F78</f>
        <v>DIRECCIÓN DE ACCESO A TIERRAS</v>
      </c>
      <c r="D80" s="30" t="str">
        <f>+'3 - Identificación del Riesgo'!G78</f>
        <v>R 29</v>
      </c>
      <c r="E80" s="186" t="str">
        <f>+'3 - Identificación del Riesgo'!H78</f>
        <v>Incumplimiento  de adquisición de predios en el marco de Políticas del Gobierno</v>
      </c>
      <c r="F80" s="194"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80" s="99" t="str">
        <f>+'3 - Identificación del Riesgo'!I78</f>
        <v>Pérdida Reputacional</v>
      </c>
      <c r="H80" s="100">
        <f ca="1">+TODAY()-'3 - Identificación del Riesgo'!O78</f>
        <v>72</v>
      </c>
      <c r="I80" s="50" t="str">
        <f>+'4 - Valor del Riesgo Inherente'!N79</f>
        <v>Extremo</v>
      </c>
      <c r="J80" s="50" t="str">
        <f t="shared" si="2"/>
        <v>Reducir</v>
      </c>
      <c r="K80" s="50" t="str">
        <f>+'5 - Diseño y Valoración Control'!V79</f>
        <v>Extremo</v>
      </c>
      <c r="L80" s="50" t="str">
        <f t="shared" si="3"/>
        <v>Reducir</v>
      </c>
    </row>
    <row r="81" spans="2:12" s="34" customFormat="1" ht="150" customHeight="1" x14ac:dyDescent="0.25">
      <c r="B81" s="30" t="str">
        <f>+'3 - Identificación del Riesgo'!B79</f>
        <v>ACCESO A LA PROPIEDAD DE LA TIERRA Y LOS TERRITORIOS</v>
      </c>
      <c r="C81" s="186" t="str">
        <f>+'3 - Identificación del Riesgo'!F79</f>
        <v>DIRECCIÓN DE ACCESO A TIERRAS</v>
      </c>
      <c r="D81" s="30" t="str">
        <f>+'3 - Identificación del Riesgo'!G79</f>
        <v>R 29</v>
      </c>
      <c r="E81" s="186" t="str">
        <f>+'3 - Identificación del Riesgo'!H79</f>
        <v>Incumplimiento  de adquisición de predios en el marco de Políticas del Gobierno</v>
      </c>
      <c r="F81" s="194"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G81" s="99" t="str">
        <f>+'3 - Identificación del Riesgo'!I79</f>
        <v>Pérdida Reputacional</v>
      </c>
      <c r="H81" s="110"/>
      <c r="I81" s="50" t="str">
        <f>+'4 - Valor del Riesgo Inherente'!N80</f>
        <v>Extremo</v>
      </c>
      <c r="J81" s="50" t="str">
        <f t="shared" si="2"/>
        <v>Reducir</v>
      </c>
      <c r="K81" s="50"/>
      <c r="L81" s="50"/>
    </row>
    <row r="82" spans="2:12" s="34" customFormat="1" ht="150" customHeight="1" x14ac:dyDescent="0.25">
      <c r="B82" s="30" t="str">
        <f>+'3 - Identificación del Riesgo'!B80</f>
        <v>ACCESO A LA PROPIEDAD DE LA TIERRA Y LOS TERRITORIOS</v>
      </c>
      <c r="C82" s="186" t="str">
        <f>+'3 - Identificación del Riesgo'!F80</f>
        <v>SUBDIRECCIÓN DE ACCESO A TIERRAS EN ZONAS FOCALIZADAS</v>
      </c>
      <c r="D82" s="30" t="str">
        <f>+'3 - Identificación del Riesgo'!G80</f>
        <v>R 30</v>
      </c>
      <c r="E82" s="186" t="str">
        <f>+'3 - Identificación del Riesgo'!H80</f>
        <v>Materializar un subsidio que no cumpla con los requisitos establecidos</v>
      </c>
      <c r="F82" s="194"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2" s="99" t="str">
        <f>+'3 - Identificación del Riesgo'!I80</f>
        <v>Afectación Económica o presupuestal</v>
      </c>
      <c r="H82" s="110"/>
      <c r="I82" s="50" t="str">
        <f>+'4 - Valor del Riesgo Inherente'!N81</f>
        <v>Extremo</v>
      </c>
      <c r="J82" s="50" t="str">
        <f t="shared" si="2"/>
        <v>Reducir</v>
      </c>
      <c r="K82" s="50" t="str">
        <f>+'5 - Diseño y Valoración Control'!V81</f>
        <v>Extremo</v>
      </c>
      <c r="L82" s="50" t="str">
        <f t="shared" si="3"/>
        <v>Reducir</v>
      </c>
    </row>
    <row r="83" spans="2:12" s="34" customFormat="1" ht="150" customHeight="1" x14ac:dyDescent="0.25">
      <c r="B83" s="30" t="str">
        <f>+'3 - Identificación del Riesgo'!B81</f>
        <v>ACCESO A LA PROPIEDAD DE LA TIERRA Y LOS TERRITORIOS</v>
      </c>
      <c r="C83" s="186" t="str">
        <f>+'3 - Identificación del Riesgo'!F81</f>
        <v>SUBDIRECCIÓN DE ACCESO A TIERRAS EN ZONAS FOCALIZADAS</v>
      </c>
      <c r="D83" s="30" t="str">
        <f>+'3 - Identificación del Riesgo'!G81</f>
        <v>R 30</v>
      </c>
      <c r="E83" s="186" t="str">
        <f>+'3 - Identificación del Riesgo'!H81</f>
        <v>Materializar un subsidio que no cumpla con los requisitos establecidos</v>
      </c>
      <c r="F83" s="194"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3" s="99" t="str">
        <f>+'3 - Identificación del Riesgo'!I81</f>
        <v>Afectación Económica o presupuestal</v>
      </c>
      <c r="H83" s="100">
        <f ca="1">+TODAY()-'3 - Identificación del Riesgo'!O81</f>
        <v>72</v>
      </c>
      <c r="I83" s="50" t="str">
        <f>+'4 - Valor del Riesgo Inherente'!N82</f>
        <v>Extremo</v>
      </c>
      <c r="J83" s="50" t="str">
        <f t="shared" si="2"/>
        <v>Reducir</v>
      </c>
      <c r="K83" s="50" t="str">
        <f>+'5 - Diseño y Valoración Control'!V82</f>
        <v>Extremo</v>
      </c>
      <c r="L83" s="50" t="str">
        <f t="shared" si="3"/>
        <v>Reducir</v>
      </c>
    </row>
    <row r="84" spans="2:12" s="34" customFormat="1" ht="150" customHeight="1" x14ac:dyDescent="0.25">
      <c r="B84" s="30" t="str">
        <f>+'3 - Identificación del Riesgo'!B82</f>
        <v>ACCESO A LA PROPIEDAD DE LA TIERRA Y LOS TERRITORIOS</v>
      </c>
      <c r="C84" s="186" t="str">
        <f>+'3 - Identificación del Riesgo'!F82</f>
        <v>SUBDIRECCIÓN DE ACCESO A TIERRAS EN ZONAS FOCALIZADAS</v>
      </c>
      <c r="D84" s="30" t="str">
        <f>+'3 - Identificación del Riesgo'!G82</f>
        <v>R 30</v>
      </c>
      <c r="E84" s="186" t="str">
        <f>+'3 - Identificación del Riesgo'!H82</f>
        <v>Materializar un subsidio que no cumpla con los requisitos establecidos</v>
      </c>
      <c r="F84" s="194"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4" s="99" t="str">
        <f>+'3 - Identificación del Riesgo'!I82</f>
        <v>Afectación Económica o presupuestal</v>
      </c>
      <c r="H84" s="110"/>
      <c r="I84" s="50" t="str">
        <f>+'4 - Valor del Riesgo Inherente'!N83</f>
        <v>Extremo</v>
      </c>
      <c r="J84" s="50" t="str">
        <f t="shared" si="2"/>
        <v>Reducir</v>
      </c>
      <c r="K84" s="50" t="str">
        <f>+'5 - Diseño y Valoración Control'!V83</f>
        <v>Alto</v>
      </c>
      <c r="L84" s="50" t="str">
        <f t="shared" si="3"/>
        <v>Reducir</v>
      </c>
    </row>
    <row r="85" spans="2:12" s="34" customFormat="1" ht="150" customHeight="1" x14ac:dyDescent="0.25">
      <c r="B85" s="30" t="str">
        <f>+'3 - Identificación del Riesgo'!B83</f>
        <v>ACCESO A LA PROPIEDAD DE LA TIERRA Y LOS TERRITORIOS</v>
      </c>
      <c r="C85" s="186" t="str">
        <f>+'3 - Identificación del Riesgo'!F83</f>
        <v>SUBDIRECCIÓN DE ACCESO A TIERRAS EN ZONAS FOCALIZADAS</v>
      </c>
      <c r="D85" s="30" t="str">
        <f>+'3 - Identificación del Riesgo'!G83</f>
        <v>R 30</v>
      </c>
      <c r="E85" s="186" t="str">
        <f>+'3 - Identificación del Riesgo'!H83</f>
        <v>Materializar un subsidio que no cumpla con los requisitos establecidos</v>
      </c>
      <c r="F85" s="194"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G85" s="99" t="str">
        <f>+'3 - Identificación del Riesgo'!I83</f>
        <v>Afectación Económica o presupuestal</v>
      </c>
      <c r="H85" s="110"/>
      <c r="I85" s="50" t="str">
        <f>+'4 - Valor del Riesgo Inherente'!N84</f>
        <v>Extremo</v>
      </c>
      <c r="J85" s="50" t="str">
        <f t="shared" si="2"/>
        <v>Reducir</v>
      </c>
      <c r="K85" s="50"/>
      <c r="L85" s="50"/>
    </row>
    <row r="86" spans="2:12" s="34" customFormat="1" ht="150" customHeight="1" x14ac:dyDescent="0.25">
      <c r="B86" s="30" t="str">
        <f>+'3 - Identificación del Riesgo'!B84</f>
        <v>ACCESO A LA PROPIEDAD DE LA TIERRA Y LOS TERRITORIOS</v>
      </c>
      <c r="C86" s="186" t="str">
        <f>+'3 - Identificación del Riesgo'!F84</f>
        <v>SUBDIRECCIÓN DE ACCESO A TIERRAS EN ZONAS FOCALIZADAS</v>
      </c>
      <c r="D86" s="30" t="str">
        <f>+'3 - Identificación del Riesgo'!G84</f>
        <v>R 31</v>
      </c>
      <c r="E86" s="186" t="str">
        <f>+'3 - Identificación del Riesgo'!H84</f>
        <v>Adjudicación de baldíos a persona natural, sin el cumplimiento de requisitos jurídicos, agronómicos y catastrales en los municipios focalizados</v>
      </c>
      <c r="F86" s="194"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6" s="99" t="str">
        <f>+'3 - Identificación del Riesgo'!I84</f>
        <v>Pérdida Reputacional</v>
      </c>
      <c r="H86" s="100">
        <f ca="1">+TODAY()-'3 - Identificación del Riesgo'!O84</f>
        <v>72</v>
      </c>
      <c r="I86" s="50" t="str">
        <f>+'4 - Valor del Riesgo Inherente'!N85</f>
        <v>Extremo</v>
      </c>
      <c r="J86" s="50" t="str">
        <f t="shared" si="2"/>
        <v>Reducir</v>
      </c>
      <c r="K86" s="50" t="str">
        <f>+'5 - Diseño y Valoración Control'!V85</f>
        <v>Extremo</v>
      </c>
      <c r="L86" s="50" t="str">
        <f t="shared" si="3"/>
        <v>Reducir</v>
      </c>
    </row>
    <row r="87" spans="2:12" s="34" customFormat="1" ht="150" customHeight="1" x14ac:dyDescent="0.25">
      <c r="B87" s="30" t="str">
        <f>+'3 - Identificación del Riesgo'!B85</f>
        <v>ACCESO A LA PROPIEDAD DE LA TIERRA Y LOS TERRITORIOS</v>
      </c>
      <c r="C87" s="186" t="str">
        <f>+'3 - Identificación del Riesgo'!F85</f>
        <v>SUBDIRECCIÓN DE ACCESO A TIERRAS EN ZONAS FOCALIZADAS</v>
      </c>
      <c r="D87" s="30" t="str">
        <f>+'3 - Identificación del Riesgo'!G85</f>
        <v>R 31</v>
      </c>
      <c r="E87" s="186" t="str">
        <f>+'3 - Identificación del Riesgo'!H85</f>
        <v>Adjudicación de baldíos a persona natural, sin el cumplimiento de requisitos jurídicos, agronómicos y catastrales en los municipios focalizados</v>
      </c>
      <c r="F87" s="194"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7" s="99" t="str">
        <f>+'3 - Identificación del Riesgo'!I85</f>
        <v>Pérdida Reputacional</v>
      </c>
      <c r="H87" s="110"/>
      <c r="I87" s="50" t="str">
        <f>+'4 - Valor del Riesgo Inherente'!N86</f>
        <v>Extremo</v>
      </c>
      <c r="J87" s="50" t="str">
        <f t="shared" si="2"/>
        <v>Reducir</v>
      </c>
      <c r="K87" s="50" t="str">
        <f>+'5 - Diseño y Valoración Control'!V86</f>
        <v>Extremo</v>
      </c>
      <c r="L87" s="50" t="str">
        <f t="shared" si="3"/>
        <v>Reducir</v>
      </c>
    </row>
    <row r="88" spans="2:12" s="34" customFormat="1" ht="150" customHeight="1" x14ac:dyDescent="0.25">
      <c r="B88" s="30" t="str">
        <f>+'3 - Identificación del Riesgo'!B86</f>
        <v>ACCESO A LA PROPIEDAD DE LA TIERRA Y LOS TERRITORIOS</v>
      </c>
      <c r="C88" s="186" t="str">
        <f>+'3 - Identificación del Riesgo'!F86</f>
        <v>SUBDIRECCIÓN DE ACCESO A TIERRAS EN ZONAS FOCALIZADAS</v>
      </c>
      <c r="D88" s="30" t="str">
        <f>+'3 - Identificación del Riesgo'!G86</f>
        <v>R 31</v>
      </c>
      <c r="E88" s="186" t="str">
        <f>+'3 - Identificación del Riesgo'!H86</f>
        <v>Adjudicación de baldíos a persona natural, sin el cumplimiento de requisitos jurídicos, agronómicos y catastrales en los municipios focalizados</v>
      </c>
      <c r="F88" s="194" t="str">
        <f>+'3 - Identificación del Riesgo'!J86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G88" s="99" t="str">
        <f>+'3 - Identificación del Riesgo'!I86</f>
        <v>Pérdida Reputacional</v>
      </c>
      <c r="H88" s="110"/>
      <c r="I88" s="50" t="str">
        <f>+'4 - Valor del Riesgo Inherente'!N87</f>
        <v>Extremo</v>
      </c>
      <c r="J88" s="50" t="str">
        <f t="shared" si="2"/>
        <v>Reducir</v>
      </c>
      <c r="K88" s="50"/>
      <c r="L88" s="50"/>
    </row>
    <row r="89" spans="2:12" s="34" customFormat="1" ht="150" customHeight="1" x14ac:dyDescent="0.25">
      <c r="B89" s="30" t="str">
        <f>+'3 - Identificación del Riesgo'!B87</f>
        <v>ACCESO A LA PROPIEDAD DE LA TIERRA Y LOS TERRITORIOS</v>
      </c>
      <c r="C89" s="186" t="str">
        <f>+'3 - Identificación del Riesgo'!F87</f>
        <v>SUBDIRECCIÓN DE ACCESO A TIERRAS POR DEMANDA Y DESCONGESTIÓN</v>
      </c>
      <c r="D89" s="30" t="str">
        <f>+'3 - Identificación del Riesgo'!G87</f>
        <v>R 32</v>
      </c>
      <c r="E89" s="186" t="str">
        <f>+'3 - Identificación del Riesgo'!H87</f>
        <v xml:space="preserve">Demoras en ejecutar las etapas propias del procedimiento por causas internas de revocatoria de predios no focalizados </v>
      </c>
      <c r="F89" s="194"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89" s="99" t="str">
        <f>+'3 - Identificación del Riesgo'!I87</f>
        <v>Pérdida Reputacional</v>
      </c>
      <c r="H89" s="100">
        <f ca="1">+TODAY()-'3 - Identificación del Riesgo'!O87</f>
        <v>72</v>
      </c>
      <c r="I89" s="50" t="str">
        <f>+'4 - Valor del Riesgo Inherente'!N88</f>
        <v>Extremo</v>
      </c>
      <c r="J89" s="50" t="str">
        <f t="shared" si="2"/>
        <v>Reducir</v>
      </c>
      <c r="K89" s="50" t="str">
        <f>+'5 - Diseño y Valoración Control'!V88</f>
        <v>Extremo</v>
      </c>
      <c r="L89" s="50" t="str">
        <f t="shared" si="3"/>
        <v>Reducir</v>
      </c>
    </row>
    <row r="90" spans="2:12" s="34" customFormat="1" ht="150" customHeight="1" x14ac:dyDescent="0.25">
      <c r="B90" s="30" t="str">
        <f>+'3 - Identificación del Riesgo'!B88</f>
        <v>ACCESO A LA PROPIEDAD DE LA TIERRA Y LOS TERRITORIOS</v>
      </c>
      <c r="C90" s="186" t="str">
        <f>+'3 - Identificación del Riesgo'!F88</f>
        <v>SUBDIRECCIÓN DE ACCESO A TIERRAS POR DEMANDA Y DESCONGESTIÓN</v>
      </c>
      <c r="D90" s="30" t="str">
        <f>+'3 - Identificación del Riesgo'!G88</f>
        <v>R 32</v>
      </c>
      <c r="E90" s="186" t="str">
        <f>+'3 - Identificación del Riesgo'!H88</f>
        <v xml:space="preserve">Demoras en ejecutar las etapas propias del procedimiento por causas internas de revocatoria de predios no focalizados </v>
      </c>
      <c r="F90" s="194"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90" s="99" t="str">
        <f>+'3 - Identificación del Riesgo'!I88</f>
        <v>Pérdida Reputacional</v>
      </c>
      <c r="H90" s="110"/>
      <c r="I90" s="50" t="str">
        <f>+'4 - Valor del Riesgo Inherente'!N89</f>
        <v>Extremo</v>
      </c>
      <c r="J90" s="50" t="str">
        <f t="shared" si="2"/>
        <v>Reducir</v>
      </c>
      <c r="K90" s="50" t="str">
        <f>+'5 - Diseño y Valoración Control'!V89</f>
        <v>Alto</v>
      </c>
      <c r="L90" s="50" t="str">
        <f t="shared" si="3"/>
        <v>Reducir</v>
      </c>
    </row>
    <row r="91" spans="2:12" s="34" customFormat="1" ht="150" customHeight="1" x14ac:dyDescent="0.25">
      <c r="B91" s="30" t="str">
        <f>+'3 - Identificación del Riesgo'!B89</f>
        <v>ACCESO A LA PROPIEDAD DE LA TIERRA Y LOS TERRITORIOS</v>
      </c>
      <c r="C91" s="186" t="str">
        <f>+'3 - Identificación del Riesgo'!F89</f>
        <v>SUBDIRECCIÓN DE ACCESO A TIERRAS POR DEMANDA Y DESCONGESTIÓN</v>
      </c>
      <c r="D91" s="30" t="str">
        <f>+'3 - Identificación del Riesgo'!G89</f>
        <v>R 32</v>
      </c>
      <c r="E91" s="186" t="str">
        <f>+'3 - Identificación del Riesgo'!H89</f>
        <v xml:space="preserve">Demoras en ejecutar las etapas propias del procedimiento por causas internas de revocatoria de predios no focalizados </v>
      </c>
      <c r="F91" s="194" t="str">
        <f>+'3 - Identificación del Riesgo'!J89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G91" s="99" t="str">
        <f>+'3 - Identificación del Riesgo'!I89</f>
        <v>Pérdida Reputacional</v>
      </c>
      <c r="H91" s="110"/>
      <c r="I91" s="50" t="str">
        <f>+'4 - Valor del Riesgo Inherente'!N90</f>
        <v>Extremo</v>
      </c>
      <c r="J91" s="50" t="str">
        <f t="shared" si="2"/>
        <v>Reducir</v>
      </c>
      <c r="K91" s="50"/>
      <c r="L91" s="50"/>
    </row>
    <row r="92" spans="2:12" s="34" customFormat="1" ht="150" customHeight="1" x14ac:dyDescent="0.25">
      <c r="B92" s="30" t="str">
        <f>+'3 - Identificación del Riesgo'!B90</f>
        <v>ACCESO A LA PROPIEDAD DE LA TIERRA Y LOS TERRITORIOS</v>
      </c>
      <c r="C92" s="186" t="str">
        <f>+'3 - Identificación del Riesgo'!F90</f>
        <v>SUBDIRECCIÓN DE ACCESO A TIERRAS EN ZONAS FOCALIZADAS</v>
      </c>
      <c r="D92" s="30" t="str">
        <f>+'3 - Identificación del Riesgo'!G90</f>
        <v>R 33</v>
      </c>
      <c r="E92" s="186" t="str">
        <f>+'3 - Identificación del Riesgo'!H90</f>
        <v xml:space="preserve">Demoras en ejecutar las etapas propias del procedimiento por causas internas de revocatoria de predios focalizados </v>
      </c>
      <c r="F92" s="194"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2" s="99" t="str">
        <f>+'3 - Identificación del Riesgo'!I90</f>
        <v>Pérdida Reputacional</v>
      </c>
      <c r="H92" s="100">
        <f ca="1">+TODAY()-'3 - Identificación del Riesgo'!O90</f>
        <v>72</v>
      </c>
      <c r="I92" s="50" t="str">
        <f>+'4 - Valor del Riesgo Inherente'!N91</f>
        <v>Extremo</v>
      </c>
      <c r="J92" s="50" t="str">
        <f t="shared" si="2"/>
        <v>Reducir</v>
      </c>
      <c r="K92" s="50" t="str">
        <f>+'5 - Diseño y Valoración Control'!V91</f>
        <v>Extremo</v>
      </c>
      <c r="L92" s="50" t="str">
        <f t="shared" si="3"/>
        <v>Reducir</v>
      </c>
    </row>
    <row r="93" spans="2:12" s="34" customFormat="1" ht="150" customHeight="1" x14ac:dyDescent="0.25">
      <c r="B93" s="30" t="str">
        <f>+'3 - Identificación del Riesgo'!B91</f>
        <v>ACCESO A LA PROPIEDAD DE LA TIERRA Y LOS TERRITORIOS</v>
      </c>
      <c r="C93" s="186" t="str">
        <f>+'3 - Identificación del Riesgo'!F91</f>
        <v>SUBDIRECCIÓN DE ACCESO A TIERRAS EN ZONAS FOCALIZADAS</v>
      </c>
      <c r="D93" s="30" t="str">
        <f>+'3 - Identificación del Riesgo'!G91</f>
        <v>R 33</v>
      </c>
      <c r="E93" s="186" t="str">
        <f>+'3 - Identificación del Riesgo'!H91</f>
        <v xml:space="preserve">Demoras en ejecutar las etapas propias del procedimiento por causas internas de revocatoria de predios focalizados </v>
      </c>
      <c r="F93" s="194"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3" s="99" t="str">
        <f>+'3 - Identificación del Riesgo'!I91</f>
        <v>Pérdida Reputacional</v>
      </c>
      <c r="H93" s="110"/>
      <c r="I93" s="50" t="str">
        <f>+'4 - Valor del Riesgo Inherente'!N92</f>
        <v>Extremo</v>
      </c>
      <c r="J93" s="50" t="str">
        <f t="shared" si="2"/>
        <v>Reducir</v>
      </c>
      <c r="K93" s="50" t="str">
        <f>+'5 - Diseño y Valoración Control'!V92</f>
        <v>Alto</v>
      </c>
      <c r="L93" s="50" t="str">
        <f t="shared" si="3"/>
        <v>Reducir</v>
      </c>
    </row>
    <row r="94" spans="2:12" s="34" customFormat="1" ht="150" customHeight="1" x14ac:dyDescent="0.25">
      <c r="B94" s="30" t="str">
        <f>+'3 - Identificación del Riesgo'!B92</f>
        <v>ACCESO A LA PROPIEDAD DE LA TIERRA Y LOS TERRITORIOS</v>
      </c>
      <c r="C94" s="186" t="str">
        <f>+'3 - Identificación del Riesgo'!F92</f>
        <v>SUBDIRECCIÓN DE ACCESO A TIERRAS EN ZONAS FOCALIZADAS</v>
      </c>
      <c r="D94" s="30" t="str">
        <f>+'3 - Identificación del Riesgo'!G92</f>
        <v>R 33</v>
      </c>
      <c r="E94" s="186" t="str">
        <f>+'3 - Identificación del Riesgo'!H92</f>
        <v xml:space="preserve">Demoras en ejecutar las etapas propias del procedimiento por causas internas de revocatoria de predios focalizados </v>
      </c>
      <c r="F94" s="194" t="str">
        <f>+'3 - Identificación del Riesgo'!J92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G94" s="99" t="str">
        <f>+'3 - Identificación del Riesgo'!I92</f>
        <v>Pérdida Reputacional</v>
      </c>
      <c r="H94" s="110"/>
      <c r="I94" s="50" t="str">
        <f>+'4 - Valor del Riesgo Inherente'!N93</f>
        <v>Extremo</v>
      </c>
      <c r="J94" s="50" t="str">
        <f t="shared" si="2"/>
        <v>Reducir</v>
      </c>
      <c r="K94" s="50"/>
      <c r="L94" s="50"/>
    </row>
    <row r="95" spans="2:12" s="34" customFormat="1" ht="150" customHeight="1" x14ac:dyDescent="0.25">
      <c r="B95" s="30" t="str">
        <f>+'3 - Identificación del Riesgo'!B93</f>
        <v>ACCESO A LA PROPIEDAD DE LA TIERRA Y LOS TERRITORIOS</v>
      </c>
      <c r="C95" s="186" t="str">
        <f>+'3 - Identificación del Riesgo'!F93</f>
        <v>DIRECCIÓN DE ACCESO A TIERRAS</v>
      </c>
      <c r="D95" s="30" t="str">
        <f>+'3 - Identificación del Riesgo'!G93</f>
        <v>R 34</v>
      </c>
      <c r="E95" s="186" t="str">
        <f>+'3 - Identificación del Riesgo'!H93</f>
        <v>Redireccionamiento equivocado de las solicitudes que ingresan a la DAT</v>
      </c>
      <c r="F95" s="194"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5" s="99" t="str">
        <f>+'3 - Identificación del Riesgo'!I93</f>
        <v>Pérdida Reputacional</v>
      </c>
      <c r="H95" s="100">
        <f ca="1">+TODAY()-'3 - Identificación del Riesgo'!O93</f>
        <v>72</v>
      </c>
      <c r="I95" s="50" t="str">
        <f>+'4 - Valor del Riesgo Inherente'!N94</f>
        <v>Extremo</v>
      </c>
      <c r="J95" s="50" t="str">
        <f t="shared" si="2"/>
        <v>Reducir</v>
      </c>
      <c r="K95" s="50" t="str">
        <f>+'5 - Diseño y Valoración Control'!V94</f>
        <v>Extremo</v>
      </c>
      <c r="L95" s="50" t="str">
        <f t="shared" si="3"/>
        <v>Reducir</v>
      </c>
    </row>
    <row r="96" spans="2:12" s="34" customFormat="1" ht="150" customHeight="1" x14ac:dyDescent="0.25">
      <c r="B96" s="30" t="str">
        <f>+'3 - Identificación del Riesgo'!B94</f>
        <v>ACCESO A LA PROPIEDAD DE LA TIERRA Y LOS TERRITORIOS</v>
      </c>
      <c r="C96" s="186" t="str">
        <f>+'3 - Identificación del Riesgo'!F94</f>
        <v>DIRECCIÓN DE ACCESO A TIERRAS</v>
      </c>
      <c r="D96" s="30" t="str">
        <f>+'3 - Identificación del Riesgo'!G94</f>
        <v>R 34</v>
      </c>
      <c r="E96" s="186" t="str">
        <f>+'3 - Identificación del Riesgo'!H94</f>
        <v>Redireccionamiento equivocado de las solicitudes que ingresan a la DAT</v>
      </c>
      <c r="F96" s="194" t="str">
        <f>+'3 - Identificación del Riesgo'!J94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G96" s="99" t="str">
        <f>+'3 - Identificación del Riesgo'!I94</f>
        <v>Pérdida Reputacional</v>
      </c>
      <c r="H96" s="110"/>
      <c r="I96" s="50" t="str">
        <f>+'4 - Valor del Riesgo Inherente'!N95</f>
        <v>Extremo</v>
      </c>
      <c r="J96" s="50" t="str">
        <f t="shared" si="2"/>
        <v>Reducir</v>
      </c>
      <c r="K96" s="50"/>
      <c r="L96" s="50"/>
    </row>
    <row r="97" spans="2:12" s="34" customFormat="1" ht="150" customHeight="1" x14ac:dyDescent="0.25">
      <c r="B97" s="30" t="str">
        <f>+'3 - Identificación del Riesgo'!B95</f>
        <v>ADMINISTRACIÓN DE TIERRAS</v>
      </c>
      <c r="C97" s="186" t="str">
        <f>+'3 - Identificación del Riesgo'!F95</f>
        <v>EQUIPO SISTEMAS DE INFORMACIÓN DAE</v>
      </c>
      <c r="D97" s="30" t="str">
        <f>+'3 - Identificación del Riesgo'!G95</f>
        <v>R 35</v>
      </c>
      <c r="E97" s="186" t="str">
        <f>+'3 - Identificación del Riesgo'!H95</f>
        <v>Demora en la revisión de las diferentes peticiones presentadas por las comunidades y/o resguardos indígenas a cargo de la DAE</v>
      </c>
      <c r="F97" s="194"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G97" s="99" t="str">
        <f>+'3 - Identificación del Riesgo'!I95</f>
        <v>Pérdida Reputacional</v>
      </c>
      <c r="H97" s="110"/>
      <c r="I97" s="50" t="str">
        <f>+'4 - Valor del Riesgo Inherente'!N96</f>
        <v>Extremo</v>
      </c>
      <c r="J97" s="50" t="str">
        <f t="shared" si="2"/>
        <v>Reducir</v>
      </c>
      <c r="K97" s="50" t="str">
        <f>+'5 - Diseño y Valoración Control'!V96</f>
        <v>Extremo</v>
      </c>
      <c r="L97" s="50" t="str">
        <f t="shared" si="3"/>
        <v>Reducir</v>
      </c>
    </row>
    <row r="98" spans="2:12" s="34" customFormat="1" ht="150" customHeight="1" x14ac:dyDescent="0.25">
      <c r="B98" s="30" t="str">
        <f>+'3 - Identificación del Riesgo'!B96</f>
        <v>ADMINISTRACIÓN DE TIERRAS</v>
      </c>
      <c r="C98" s="186" t="str">
        <f>+'3 - Identificación del Riesgo'!F96</f>
        <v>EQUIPO SISTEMAS DE INFORMACIÓN DAE</v>
      </c>
      <c r="D98" s="30" t="str">
        <f>+'3 - Identificación del Riesgo'!G96</f>
        <v>R 35</v>
      </c>
      <c r="E98" s="186" t="str">
        <f>+'3 - Identificación del Riesgo'!H96</f>
        <v>Demora en la revisión de las diferentes peticiones presentadas por las comunidades y/o resguardos indígenas a cargo de la DAE</v>
      </c>
      <c r="F98" s="194"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G98" s="99" t="str">
        <f>+'3 - Identificación del Riesgo'!I96</f>
        <v>Pérdida Reputacional</v>
      </c>
      <c r="H98" s="100">
        <f ca="1">+TODAY()-'3 - Identificación del Riesgo'!O96</f>
        <v>72</v>
      </c>
      <c r="I98" s="50" t="str">
        <f>+'4 - Valor del Riesgo Inherente'!N97</f>
        <v>Extremo</v>
      </c>
      <c r="J98" s="50" t="str">
        <f t="shared" si="2"/>
        <v>Reducir</v>
      </c>
      <c r="K98" s="50"/>
      <c r="L98" s="50"/>
    </row>
    <row r="99" spans="2:12" s="34" customFormat="1" ht="150" customHeight="1" x14ac:dyDescent="0.25">
      <c r="B99" s="30" t="str">
        <f>+'3 - Identificación del Riesgo'!B97</f>
        <v>ADMINISTRACIÓN DE TIERRAS</v>
      </c>
      <c r="C99" s="186" t="str">
        <f>+'3 - Identificación del Riesgo'!F97</f>
        <v>SUBDIRECCIÓN DE ADMINISTRACIÓN DE TIERRAS DE LA NACIÓN</v>
      </c>
      <c r="D99" s="30" t="str">
        <f>+'3 - Identificación del Riesgo'!G97</f>
        <v>R 36</v>
      </c>
      <c r="E99" s="186" t="str">
        <f>+'3 - Identificación del Riesgo'!H97</f>
        <v>Inventario de predios desactualizado de Fondo de Tierras para la Reforma Rural Integral</v>
      </c>
      <c r="F99" s="194"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99" s="99" t="str">
        <f>+'3 - Identificación del Riesgo'!I97</f>
        <v>Pérdida Reputacional</v>
      </c>
      <c r="H99" s="110"/>
      <c r="I99" s="50" t="str">
        <f>+'4 - Valor del Riesgo Inherente'!N98</f>
        <v>Extremo</v>
      </c>
      <c r="J99" s="50" t="str">
        <f t="shared" si="2"/>
        <v>Reducir</v>
      </c>
      <c r="K99" s="50" t="str">
        <f>+'5 - Diseño y Valoración Control'!V98</f>
        <v>Alto</v>
      </c>
      <c r="L99" s="50" t="str">
        <f t="shared" si="3"/>
        <v>Reducir</v>
      </c>
    </row>
    <row r="100" spans="2:12" s="34" customFormat="1" ht="150" customHeight="1" x14ac:dyDescent="0.25">
      <c r="B100" s="30" t="str">
        <f>+'3 - Identificación del Riesgo'!B98</f>
        <v>ADMINISTRACIÓN DE TIERRAS</v>
      </c>
      <c r="C100" s="186" t="str">
        <f>+'3 - Identificación del Riesgo'!F98</f>
        <v>SUBDIRECCIÓN DE ADMINISTRACIÓN DE TIERRAS DE LA NACIÓN</v>
      </c>
      <c r="D100" s="30" t="str">
        <f>+'3 - Identificación del Riesgo'!G98</f>
        <v>R 36</v>
      </c>
      <c r="E100" s="186" t="str">
        <f>+'3 - Identificación del Riesgo'!H98</f>
        <v>Inventario de predios desactualizado de Fondo de Tierras para la Reforma Rural Integral</v>
      </c>
      <c r="F100" s="194"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G100" s="99" t="str">
        <f>+'3 - Identificación del Riesgo'!I98</f>
        <v>Pérdida Reputacional</v>
      </c>
      <c r="H100" s="110"/>
      <c r="I100" s="50" t="str">
        <f>+'4 - Valor del Riesgo Inherente'!N99</f>
        <v>Extremo</v>
      </c>
      <c r="J100" s="50" t="str">
        <f t="shared" si="2"/>
        <v>Reducir</v>
      </c>
      <c r="K100" s="50"/>
      <c r="L100" s="50"/>
    </row>
    <row r="101" spans="2:12" s="34" customFormat="1" ht="150" customHeight="1" x14ac:dyDescent="0.25">
      <c r="B101" s="30" t="str">
        <f>+'3 - Identificación del Riesgo'!B99</f>
        <v>GESTIÓN DE LA INFORMACIÓN</v>
      </c>
      <c r="C101" s="186" t="str">
        <f>+'3 - Identificación del Riesgo'!F99</f>
        <v>DIRECCIÓN GENERAL - GEOGRAFÍA, TOPOGRAFÍA Y CATASTRO</v>
      </c>
      <c r="D101" s="30" t="str">
        <f>+'3 - Identificación del Riesgo'!G99</f>
        <v>R 37</v>
      </c>
      <c r="E101" s="186" t="str">
        <f>+'3 - Identificación del Riesgo'!H99</f>
        <v>Entrega de información Topográfica fuera de los tiempos requeridos</v>
      </c>
      <c r="F101" s="194" t="str">
        <f>+'3 - Identificación del Riesgo'!J99</f>
        <v>Posibilidad de pérdida reputacional en la imagen de la entidad de manera interna o externa por falta de planeación del área misional en la entrega de información para validación</v>
      </c>
      <c r="G101" s="99" t="str">
        <f>+'3 - Identificación del Riesgo'!I99</f>
        <v>Pérdida Reputacional</v>
      </c>
      <c r="H101" s="100">
        <f ca="1">+TODAY()-'3 - Identificación del Riesgo'!O99</f>
        <v>72</v>
      </c>
      <c r="I101" s="50" t="str">
        <f>+'4 - Valor del Riesgo Inherente'!N100</f>
        <v>Alto</v>
      </c>
      <c r="J101" s="50" t="str">
        <f t="shared" si="2"/>
        <v>Reducir</v>
      </c>
      <c r="K101" s="50" t="str">
        <f>+'5 - Diseño y Valoración Control'!V100</f>
        <v>Moderado</v>
      </c>
      <c r="L101" s="50" t="str">
        <f t="shared" si="3"/>
        <v>Reducir</v>
      </c>
    </row>
    <row r="102" spans="2:12" s="34" customFormat="1" ht="150" customHeight="1" x14ac:dyDescent="0.25">
      <c r="B102" s="30" t="str">
        <f>+'3 - Identificación del Riesgo'!B100</f>
        <v>GESTIÓN DE LA INFORMACIÓN</v>
      </c>
      <c r="C102" s="186" t="str">
        <f>+'3 - Identificación del Riesgo'!F100</f>
        <v>DIRECCIÓN GENERAL - GEOGRAFÍA, TOPOGRAFÍA Y CATASTRO</v>
      </c>
      <c r="D102" s="30" t="str">
        <f>+'3 - Identificación del Riesgo'!G100</f>
        <v>R 37</v>
      </c>
      <c r="E102" s="186" t="str">
        <f>+'3 - Identificación del Riesgo'!H100</f>
        <v>Entrega de información Topográfica fuera de los tiempos requeridos</v>
      </c>
      <c r="F102" s="194" t="str">
        <f>+'3 - Identificación del Riesgo'!J100</f>
        <v>Posibilidad de pérdida reputacional en la imagen de la entidad de manera interna o externa por falta de planeación del área misional en la entrega de información para validación</v>
      </c>
      <c r="G102" s="99" t="str">
        <f>+'3 - Identificación del Riesgo'!I100</f>
        <v>Pérdida Reputacional</v>
      </c>
      <c r="H102" s="110"/>
      <c r="I102" s="50" t="str">
        <f>+'4 - Valor del Riesgo Inherente'!N101</f>
        <v>Alto</v>
      </c>
      <c r="J102" s="50" t="str">
        <f t="shared" si="2"/>
        <v>Reducir</v>
      </c>
      <c r="K102" s="50"/>
      <c r="L102" s="50"/>
    </row>
    <row r="103" spans="2:12" s="34" customFormat="1" ht="150" customHeight="1" x14ac:dyDescent="0.25">
      <c r="B103" s="30" t="str">
        <f>+'3 - Identificación del Riesgo'!B101</f>
        <v>GESTIÓN DE LA INFORMACIÓN</v>
      </c>
      <c r="C103" s="186" t="str">
        <f>+'3 - Identificación del Riesgo'!F101</f>
        <v>DIRECCIÓN GENERAL - GEOGRAFÍA, TOPOGRAFÍA Y CATASTRO</v>
      </c>
      <c r="D103" s="30" t="str">
        <f>+'3 - Identificación del Riesgo'!G101</f>
        <v>R 38</v>
      </c>
      <c r="E103" s="186" t="str">
        <f>+'3 - Identificación del Riesgo'!H101</f>
        <v>Entrega de información fuera de los estándares y requisitos técnicos mínimos</v>
      </c>
      <c r="F103" s="194"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G103" s="99" t="str">
        <f>+'3 - Identificación del Riesgo'!I101</f>
        <v>Pérdida Reputacional</v>
      </c>
      <c r="H103" s="110"/>
      <c r="I103" s="50" t="str">
        <f>+'4 - Valor del Riesgo Inherente'!N102</f>
        <v>Alto</v>
      </c>
      <c r="J103" s="50" t="str">
        <f t="shared" si="2"/>
        <v>Reducir</v>
      </c>
      <c r="K103" s="50" t="str">
        <f>+'5 - Diseño y Valoración Control'!V102</f>
        <v>Moderado</v>
      </c>
      <c r="L103" s="50" t="str">
        <f t="shared" si="3"/>
        <v>Reducir</v>
      </c>
    </row>
    <row r="104" spans="2:12" s="34" customFormat="1" ht="150" customHeight="1" x14ac:dyDescent="0.25">
      <c r="B104" s="30" t="str">
        <f>+'3 - Identificación del Riesgo'!B102</f>
        <v>GESTIÓN DE LA INFORMACIÓN</v>
      </c>
      <c r="C104" s="186" t="str">
        <f>+'3 - Identificación del Riesgo'!F102</f>
        <v>DIRECCIÓN GENERAL - GEOGRAFÍA, TOPOGRAFÍA Y CATASTRO</v>
      </c>
      <c r="D104" s="30" t="str">
        <f>+'3 - Identificación del Riesgo'!G102</f>
        <v>R 38</v>
      </c>
      <c r="E104" s="186" t="str">
        <f>+'3 - Identificación del Riesgo'!H102</f>
        <v>Entrega de información fuera de los estándares y requisitos técnicos mínimos</v>
      </c>
      <c r="F104" s="194"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G104" s="99" t="str">
        <f>+'3 - Identificación del Riesgo'!I102</f>
        <v>Pérdida Reputacional</v>
      </c>
      <c r="H104" s="100">
        <f ca="1">+TODAY()-'3 - Identificación del Riesgo'!O102</f>
        <v>72</v>
      </c>
      <c r="I104" s="50" t="str">
        <f>+'4 - Valor del Riesgo Inherente'!N103</f>
        <v>Alto</v>
      </c>
      <c r="J104" s="50" t="str">
        <f t="shared" si="2"/>
        <v>Reducir</v>
      </c>
      <c r="K104" s="50"/>
      <c r="L104" s="50"/>
    </row>
    <row r="105" spans="2:12" s="34" customFormat="1" ht="150" customHeight="1" x14ac:dyDescent="0.25">
      <c r="B105" s="30" t="str">
        <f>+'3 - Identificación del Riesgo'!B103</f>
        <v>GESTIÓN DE LA INFORMACIÓN</v>
      </c>
      <c r="C105" s="186" t="str">
        <f>+'3 - Identificación del Riesgo'!F103</f>
        <v>SUBDIRECCIÓN DE SISTEMAS DE INFORMACIÓN DE TIERRAS</v>
      </c>
      <c r="D105" s="30" t="str">
        <f>+'3 - Identificación del Riesgo'!G103</f>
        <v>R 39</v>
      </c>
      <c r="E105" s="186" t="str">
        <f>+'3 - Identificación del Riesgo'!H103</f>
        <v>Incumplimiento en la entrega de productos y servicios en la construcción de soluciones de software</v>
      </c>
      <c r="F105" s="194"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G105" s="99" t="str">
        <f>+'3 - Identificación del Riesgo'!I103</f>
        <v>Afectación Económica o presupuestal</v>
      </c>
      <c r="H105" s="110"/>
      <c r="I105" s="50" t="str">
        <f>+'4 - Valor del Riesgo Inherente'!N104</f>
        <v>Extremo</v>
      </c>
      <c r="J105" s="50" t="str">
        <f t="shared" si="2"/>
        <v>Reducir</v>
      </c>
      <c r="K105" s="50" t="str">
        <f>+'5 - Diseño y Valoración Control'!V104</f>
        <v>Extremo</v>
      </c>
      <c r="L105" s="50" t="str">
        <f t="shared" si="3"/>
        <v>Reducir</v>
      </c>
    </row>
    <row r="106" spans="2:12" s="34" customFormat="1" ht="150" customHeight="1" x14ac:dyDescent="0.25">
      <c r="B106" s="30" t="str">
        <f>+'3 - Identificación del Riesgo'!B104</f>
        <v>GESTIÓN DE LA INFORMACIÓN</v>
      </c>
      <c r="C106" s="186" t="str">
        <f>+'3 - Identificación del Riesgo'!F104</f>
        <v>SUBDIRECCIÓN DE SISTEMAS DE INFORMACIÓN DE TIERRAS</v>
      </c>
      <c r="D106" s="30" t="str">
        <f>+'3 - Identificación del Riesgo'!G104</f>
        <v>R 39</v>
      </c>
      <c r="E106" s="186" t="str">
        <f>+'3 - Identificación del Riesgo'!H104</f>
        <v>Incumplimiento en la entrega de productos y servicios en la construcción de soluciones de software</v>
      </c>
      <c r="F106" s="194"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G106" s="99" t="str">
        <f>+'3 - Identificación del Riesgo'!I104</f>
        <v>Afectación Económica o presupuestal</v>
      </c>
      <c r="H106" s="110"/>
      <c r="I106" s="50" t="str">
        <f>+'4 - Valor del Riesgo Inherente'!N105</f>
        <v>Extremo</v>
      </c>
      <c r="J106" s="50" t="str">
        <f t="shared" si="2"/>
        <v>Reducir</v>
      </c>
      <c r="K106" s="50" t="str">
        <f>+'5 - Diseño y Valoración Control'!V105</f>
        <v>Moderado</v>
      </c>
      <c r="L106" s="50" t="str">
        <f t="shared" si="3"/>
        <v>Reducir</v>
      </c>
    </row>
    <row r="107" spans="2:12" s="34" customFormat="1" ht="150" customHeight="1" x14ac:dyDescent="0.25">
      <c r="B107" s="30" t="str">
        <f>+'3 - Identificación del Riesgo'!B105</f>
        <v>GESTIÓN DE LA INFORMACIÓN</v>
      </c>
      <c r="C107" s="186" t="str">
        <f>+'3 - Identificación del Riesgo'!F105</f>
        <v>SUBDIRECCIÓN DE SISTEMAS DE INFORMACIÓN DE TIERRAS</v>
      </c>
      <c r="D107" s="30" t="str">
        <f>+'3 - Identificación del Riesgo'!G105</f>
        <v>R 39</v>
      </c>
      <c r="E107" s="186" t="str">
        <f>+'3 - Identificación del Riesgo'!H105</f>
        <v>Incumplimiento en la entrega de productos y servicios en la construcción de soluciones de software</v>
      </c>
      <c r="F107" s="194"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G107" s="99" t="str">
        <f>+'3 - Identificación del Riesgo'!I105</f>
        <v>Afectación Económica o presupuestal</v>
      </c>
      <c r="H107" s="100">
        <f ca="1">+TODAY()-'3 - Identificación del Riesgo'!O105</f>
        <v>72</v>
      </c>
      <c r="I107" s="50" t="str">
        <f>+'4 - Valor del Riesgo Inherente'!N106</f>
        <v>Extremo</v>
      </c>
      <c r="J107" s="50" t="str">
        <f t="shared" si="2"/>
        <v>Reducir</v>
      </c>
      <c r="K107" s="50"/>
      <c r="L107" s="50"/>
    </row>
    <row r="108" spans="2:12" s="34" customFormat="1" ht="150" customHeight="1" x14ac:dyDescent="0.25">
      <c r="B108" s="30" t="str">
        <f>+'3 - Identificación del Riesgo'!B106</f>
        <v>GESTIÓN DE LA INFORMACIÓN</v>
      </c>
      <c r="C108" s="186" t="str">
        <f>+'3 - Identificación del Riesgo'!F106</f>
        <v>SUBDIRECCIÓN DE SISTEMAS DE INFORMACIÓN DE TIERRAS</v>
      </c>
      <c r="D108" s="30" t="str">
        <f>+'3 - Identificación del Riesgo'!G106</f>
        <v>R 40</v>
      </c>
      <c r="E108" s="186" t="str">
        <f>+'3 - Identificación del Riesgo'!H106</f>
        <v>Incumplir los tiempos de entrega de desarrollo y ajustes a las aplicaciones de la Agencia</v>
      </c>
      <c r="F108" s="194"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G108" s="99" t="str">
        <f>+'3 - Identificación del Riesgo'!I106</f>
        <v>Afectación Económica o presupuestal</v>
      </c>
      <c r="H108" s="110"/>
      <c r="I108" s="50" t="str">
        <f>+'4 - Valor del Riesgo Inherente'!N107</f>
        <v>Extremo</v>
      </c>
      <c r="J108" s="50" t="str">
        <f t="shared" si="2"/>
        <v>Reducir</v>
      </c>
      <c r="K108" s="50" t="str">
        <f>+'5 - Diseño y Valoración Control'!V107</f>
        <v>Extremo</v>
      </c>
      <c r="L108" s="50" t="str">
        <f t="shared" si="3"/>
        <v>Reducir</v>
      </c>
    </row>
    <row r="109" spans="2:12" s="34" customFormat="1" ht="150" customHeight="1" x14ac:dyDescent="0.25">
      <c r="B109" s="30" t="str">
        <f>+'3 - Identificación del Riesgo'!B107</f>
        <v>GESTIÓN DE LA INFORMACIÓN</v>
      </c>
      <c r="C109" s="186" t="str">
        <f>+'3 - Identificación del Riesgo'!F107</f>
        <v>SUBDIRECCIÓN DE SISTEMAS DE INFORMACIÓN DE TIERRAS</v>
      </c>
      <c r="D109" s="30" t="str">
        <f>+'3 - Identificación del Riesgo'!G107</f>
        <v>R 40</v>
      </c>
      <c r="E109" s="186" t="str">
        <f>+'3 - Identificación del Riesgo'!H107</f>
        <v>Incumplir los tiempos de entrega de desarrollo y ajustes a las aplicaciones de la Agencia</v>
      </c>
      <c r="F109" s="194"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G109" s="99" t="str">
        <f>+'3 - Identificación del Riesgo'!I107</f>
        <v>Afectación Económica o presupuestal</v>
      </c>
      <c r="H109" s="110"/>
      <c r="I109" s="50" t="str">
        <f>+'4 - Valor del Riesgo Inherente'!N108</f>
        <v>Extremo</v>
      </c>
      <c r="J109" s="50" t="str">
        <f t="shared" si="2"/>
        <v>Reducir</v>
      </c>
      <c r="K109" s="50"/>
      <c r="L109" s="50"/>
    </row>
    <row r="110" spans="2:12" s="34" customFormat="1" ht="150" customHeight="1" x14ac:dyDescent="0.25">
      <c r="B110" s="30" t="str">
        <f>+'3 - Identificación del Riesgo'!B108</f>
        <v>GESTIÓN DE LA INFORMACIÓN</v>
      </c>
      <c r="C110" s="186" t="str">
        <f>+'3 - Identificación del Riesgo'!F108</f>
        <v>SUBDIRECCIÓN DE SISTEMAS DE INFORMACIÓN DE TIERRAS</v>
      </c>
      <c r="D110" s="30" t="str">
        <f>+'3 - Identificación del Riesgo'!G108</f>
        <v>R 41</v>
      </c>
      <c r="E110" s="186" t="str">
        <f>+'3 - Identificación del Riesgo'!H108</f>
        <v>Realizar actividades relacionadas con los procedimientos misionales fuera del sistema integrado de tierras (SIT), dispuesto  por la Entidad</v>
      </c>
      <c r="F110" s="194"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0" s="99" t="str">
        <f>+'3 - Identificación del Riesgo'!I108</f>
        <v>Afectación Económica o presupuestal</v>
      </c>
      <c r="H110" s="100">
        <f ca="1">+TODAY()-'3 - Identificación del Riesgo'!O108</f>
        <v>72</v>
      </c>
      <c r="I110" s="50" t="str">
        <f>+'4 - Valor del Riesgo Inherente'!N109</f>
        <v>Extremo</v>
      </c>
      <c r="J110" s="50" t="str">
        <f t="shared" si="2"/>
        <v>Reducir</v>
      </c>
      <c r="K110" s="50" t="str">
        <f>+'5 - Diseño y Valoración Control'!V109</f>
        <v>Extremo</v>
      </c>
      <c r="L110" s="50" t="str">
        <f t="shared" si="3"/>
        <v>Reducir</v>
      </c>
    </row>
    <row r="111" spans="2:12" s="34" customFormat="1" ht="150" customHeight="1" x14ac:dyDescent="0.25">
      <c r="B111" s="30" t="str">
        <f>+'3 - Identificación del Riesgo'!B109</f>
        <v>GESTIÓN DE LA INFORMACIÓN</v>
      </c>
      <c r="C111" s="186" t="str">
        <f>+'3 - Identificación del Riesgo'!F109</f>
        <v>SUBDIRECCIÓN DE SISTEMAS DE INFORMACIÓN DE TIERRAS</v>
      </c>
      <c r="D111" s="30" t="str">
        <f>+'3 - Identificación del Riesgo'!G109</f>
        <v>R 41</v>
      </c>
      <c r="E111" s="186" t="str">
        <f>+'3 - Identificación del Riesgo'!H109</f>
        <v>Realizar actividades relacionadas con los procedimientos misionales fuera del sistema integrado de tierras (SIT), dispuesto  por la Entidad</v>
      </c>
      <c r="F111" s="194"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1" s="99" t="str">
        <f>+'3 - Identificación del Riesgo'!I109</f>
        <v>Afectación Económica o presupuestal</v>
      </c>
      <c r="H111" s="110"/>
      <c r="I111" s="50" t="str">
        <f>+'4 - Valor del Riesgo Inherente'!N110</f>
        <v>Extremo</v>
      </c>
      <c r="J111" s="50" t="str">
        <f t="shared" si="2"/>
        <v>Reducir</v>
      </c>
      <c r="K111" s="50" t="str">
        <f>+'5 - Diseño y Valoración Control'!V110</f>
        <v>Moderado</v>
      </c>
      <c r="L111" s="50" t="str">
        <f t="shared" si="3"/>
        <v>Reducir</v>
      </c>
    </row>
    <row r="112" spans="2:12" s="34" customFormat="1" ht="150" customHeight="1" x14ac:dyDescent="0.25">
      <c r="B112" s="30" t="str">
        <f>+'3 - Identificación del Riesgo'!B110</f>
        <v>GESTIÓN DE LA INFORMACIÓN</v>
      </c>
      <c r="C112" s="186" t="str">
        <f>+'3 - Identificación del Riesgo'!F110</f>
        <v>SUBDIRECCIÓN DE SISTEMAS DE INFORMACIÓN DE TIERRAS</v>
      </c>
      <c r="D112" s="30" t="str">
        <f>+'3 - Identificación del Riesgo'!G110</f>
        <v>R 41</v>
      </c>
      <c r="E112" s="186" t="str">
        <f>+'3 - Identificación del Riesgo'!H110</f>
        <v>Realizar actividades relacionadas con los procedimientos misionales fuera del sistema integrado de tierras (SIT), dispuesto  por la Entidad</v>
      </c>
      <c r="F112" s="194"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G112" s="99" t="str">
        <f>+'3 - Identificación del Riesgo'!I110</f>
        <v>Afectación Económica o presupuestal</v>
      </c>
      <c r="H112" s="110"/>
      <c r="I112" s="50" t="str">
        <f>+'4 - Valor del Riesgo Inherente'!N111</f>
        <v>Extremo</v>
      </c>
      <c r="J112" s="50" t="str">
        <f t="shared" si="2"/>
        <v>Reducir</v>
      </c>
      <c r="K112" s="50"/>
      <c r="L112" s="50"/>
    </row>
    <row r="113" spans="2:12" s="34" customFormat="1" ht="150" customHeight="1" x14ac:dyDescent="0.25">
      <c r="B113" s="30" t="str">
        <f>+'3 - Identificación del Riesgo'!B111</f>
        <v>GESTIÓN DEL TALENTO HUMANO</v>
      </c>
      <c r="C113" s="186" t="str">
        <f>+'3 - Identificación del Riesgo'!F111</f>
        <v>SUBDIRECCIÓN DE TALENTO HUMANO</v>
      </c>
      <c r="D113" s="30" t="str">
        <f>+'3 - Identificación del Riesgo'!G111</f>
        <v>R 42</v>
      </c>
      <c r="E113" s="186" t="str">
        <f>+'3 - Identificación del Riesgo'!H111</f>
        <v>Posibilidad de incumplir metas del Plan Estratégico de Talento Humano</v>
      </c>
      <c r="F113" s="194" t="str">
        <f>+'3 - Identificación del Riesgo'!J111</f>
        <v>Posibilidad de pérdida reputacional en la imagen institucional debido  a falta de ejecución de las actividades y de recursos para el Plan Estratégico de Talento Humano</v>
      </c>
      <c r="G113" s="99" t="str">
        <f>+'3 - Identificación del Riesgo'!I111</f>
        <v>Pérdida Reputacional</v>
      </c>
      <c r="H113" s="100">
        <f ca="1">+TODAY()-'3 - Identificación del Riesgo'!O111</f>
        <v>72</v>
      </c>
      <c r="I113" s="50" t="str">
        <f>+'4 - Valor del Riesgo Inherente'!N112</f>
        <v>Moderado</v>
      </c>
      <c r="J113" s="50" t="str">
        <f t="shared" si="2"/>
        <v>Reducir</v>
      </c>
      <c r="K113" s="50" t="str">
        <f>+'5 - Diseño y Valoración Control'!V112</f>
        <v>Moderado</v>
      </c>
      <c r="L113" s="50" t="str">
        <f t="shared" si="3"/>
        <v>Reducir</v>
      </c>
    </row>
    <row r="114" spans="2:12" s="34" customFormat="1" ht="150" customHeight="1" x14ac:dyDescent="0.25">
      <c r="B114" s="30" t="str">
        <f>+'3 - Identificación del Riesgo'!B112</f>
        <v>GESTIÓN DEL TALENTO HUMANO</v>
      </c>
      <c r="C114" s="186" t="str">
        <f>+'3 - Identificación del Riesgo'!F112</f>
        <v>SUBDIRECCIÓN DE TALENTO HUMANO</v>
      </c>
      <c r="D114" s="30" t="str">
        <f>+'3 - Identificación del Riesgo'!G112</f>
        <v>R 42</v>
      </c>
      <c r="E114" s="186" t="str">
        <f>+'3 - Identificación del Riesgo'!H112</f>
        <v>Posibilidad de incumplir metas del Plan Estratégico de Talento Humano</v>
      </c>
      <c r="F114" s="194" t="str">
        <f>+'3 - Identificación del Riesgo'!J112</f>
        <v>Posibilidad de pérdida reputacional en la imagen institucional debido  a falta de ejecución de las actividades y de recursos para el Plan Estratégico de Talento Humano</v>
      </c>
      <c r="G114" s="99" t="str">
        <f>+'3 - Identificación del Riesgo'!I112</f>
        <v>Pérdida Reputacional</v>
      </c>
      <c r="H114" s="110"/>
      <c r="I114" s="50" t="str">
        <f>+'4 - Valor del Riesgo Inherente'!N113</f>
        <v>Moderado</v>
      </c>
      <c r="J114" s="50" t="str">
        <f t="shared" si="2"/>
        <v>Reducir</v>
      </c>
      <c r="K114" s="50" t="str">
        <f>+'5 - Diseño y Valoración Control'!V113</f>
        <v>Moderado</v>
      </c>
      <c r="L114" s="50" t="str">
        <f t="shared" si="3"/>
        <v>Reducir</v>
      </c>
    </row>
    <row r="115" spans="2:12" s="34" customFormat="1" ht="150" customHeight="1" x14ac:dyDescent="0.25">
      <c r="B115" s="30" t="str">
        <f>+'3 - Identificación del Riesgo'!B113</f>
        <v>GESTIÓN DEL TALENTO HUMANO</v>
      </c>
      <c r="C115" s="186" t="str">
        <f>+'3 - Identificación del Riesgo'!F113</f>
        <v>SUBDIRECCIÓN DE TALENTO HUMANO</v>
      </c>
      <c r="D115" s="30" t="str">
        <f>+'3 - Identificación del Riesgo'!G113</f>
        <v>R 42</v>
      </c>
      <c r="E115" s="186" t="str">
        <f>+'3 - Identificación del Riesgo'!H113</f>
        <v>Posibilidad de incumplir metas del Plan Estratégico de Talento Humano</v>
      </c>
      <c r="F115" s="194" t="str">
        <f>+'3 - Identificación del Riesgo'!J113</f>
        <v>Posibilidad de pérdida reputacional en la imagen institucional debido  a falta de ejecución de las actividades y de recursos para el Plan Estratégico de Talento Humano</v>
      </c>
      <c r="G115" s="99" t="str">
        <f>+'3 - Identificación del Riesgo'!I113</f>
        <v>Pérdida Reputacional</v>
      </c>
      <c r="H115" s="110"/>
      <c r="I115" s="50" t="str">
        <f>+'4 - Valor del Riesgo Inherente'!N114</f>
        <v>Moderado</v>
      </c>
      <c r="J115" s="50" t="str">
        <f t="shared" si="2"/>
        <v>Reducir</v>
      </c>
      <c r="K115" s="50"/>
      <c r="L115" s="50"/>
    </row>
    <row r="116" spans="2:12" s="34" customFormat="1" ht="150" customHeight="1" x14ac:dyDescent="0.25">
      <c r="B116" s="30" t="str">
        <f>+'3 - Identificación del Riesgo'!B114</f>
        <v>GESTIÓN DEL TALENTO HUMANO</v>
      </c>
      <c r="C116" s="186" t="str">
        <f>+'3 - Identificación del Riesgo'!F114</f>
        <v>SUBDIRECCIÓN DE TALENTO HUMANO</v>
      </c>
      <c r="D116" s="30" t="str">
        <f>+'3 - Identificación del Riesgo'!G114</f>
        <v>R 43</v>
      </c>
      <c r="E116" s="186" t="str">
        <f>+'3 - Identificación del Riesgo'!H114</f>
        <v>Inconsistencias en el reporte y liquidación de las novedades laborales y prestacionales</v>
      </c>
      <c r="F116" s="194" t="str">
        <f>+'3 - Identificación del Riesgo'!J114</f>
        <v>Posibilidad de afectación económica por errores en la liquidación de la nomina y presentando fallas en el pago debido al desconocimiento del reporte de novedades</v>
      </c>
      <c r="G116" s="99" t="str">
        <f>+'3 - Identificación del Riesgo'!I114</f>
        <v>Afectación Económica o presupuestal</v>
      </c>
      <c r="H116" s="100">
        <f ca="1">+TODAY()-'3 - Identificación del Riesgo'!O114</f>
        <v>72</v>
      </c>
      <c r="I116" s="50" t="str">
        <f>+'4 - Valor del Riesgo Inherente'!N115</f>
        <v>Extremo</v>
      </c>
      <c r="J116" s="50" t="str">
        <f t="shared" si="2"/>
        <v>Reducir</v>
      </c>
      <c r="K116" s="50" t="str">
        <f>+'5 - Diseño y Valoración Control'!V115</f>
        <v>Extremo</v>
      </c>
      <c r="L116" s="50" t="str">
        <f t="shared" si="3"/>
        <v>Reducir</v>
      </c>
    </row>
    <row r="117" spans="2:12" s="34" customFormat="1" ht="150" customHeight="1" x14ac:dyDescent="0.25">
      <c r="B117" s="30" t="str">
        <f>+'3 - Identificación del Riesgo'!B115</f>
        <v>GESTIÓN DEL TALENTO HUMANO</v>
      </c>
      <c r="C117" s="186" t="str">
        <f>+'3 - Identificación del Riesgo'!F115</f>
        <v>SUBDIRECCIÓN DE TALENTO HUMANO</v>
      </c>
      <c r="D117" s="30" t="str">
        <f>+'3 - Identificación del Riesgo'!G115</f>
        <v>R 43</v>
      </c>
      <c r="E117" s="186" t="str">
        <f>+'3 - Identificación del Riesgo'!H115</f>
        <v>Inconsistencias en el reporte y liquidación de las novedades laborales y prestacionales</v>
      </c>
      <c r="F117" s="194" t="str">
        <f>+'3 - Identificación del Riesgo'!J115</f>
        <v>Posibilidad de afectación económica por errores en la liquidación de la nomina y presentando fallas en el pago debido al desconocimiento del reporte de novedades</v>
      </c>
      <c r="G117" s="99" t="str">
        <f>+'3 - Identificación del Riesgo'!I115</f>
        <v>Afectación Económica o presupuestal</v>
      </c>
      <c r="H117" s="110"/>
      <c r="I117" s="50" t="str">
        <f>+'4 - Valor del Riesgo Inherente'!N116</f>
        <v>Extremo</v>
      </c>
      <c r="J117" s="50" t="str">
        <f t="shared" si="2"/>
        <v>Reducir</v>
      </c>
      <c r="K117" s="50"/>
      <c r="L117" s="50"/>
    </row>
    <row r="118" spans="2:12" s="34" customFormat="1" ht="150" customHeight="1" x14ac:dyDescent="0.25">
      <c r="B118" s="30" t="str">
        <f>+'3 - Identificación del Riesgo'!B116</f>
        <v>GESTIÓN DEL TALENTO HUMANO</v>
      </c>
      <c r="C118" s="186" t="str">
        <f>+'3 - Identificación del Riesgo'!F116</f>
        <v>OFICINA JURÍDICA</v>
      </c>
      <c r="D118" s="30" t="str">
        <f>+'3 - Identificación del Riesgo'!G116</f>
        <v>R 44</v>
      </c>
      <c r="E118" s="186" t="str">
        <f>+'3 - Identificación del Riesgo'!H116</f>
        <v>Prescripción de la acción disciplinaria</v>
      </c>
      <c r="F118" s="194" t="str">
        <f>+'3 - Identificación del Riesgo'!J116</f>
        <v>Posibilidad de pérdida reputacional en la imagen interna de Control Interno Disciplinario de la Oficina Jurídica por falta de impulso procesal en los expedientes a prescribir</v>
      </c>
      <c r="G118" s="99" t="str">
        <f>+'3 - Identificación del Riesgo'!I116</f>
        <v>Pérdida Reputacional</v>
      </c>
      <c r="H118" s="110"/>
      <c r="I118" s="50" t="str">
        <f>+'4 - Valor del Riesgo Inherente'!N117</f>
        <v>Moderado</v>
      </c>
      <c r="J118" s="50" t="str">
        <f t="shared" si="2"/>
        <v>Reducir</v>
      </c>
      <c r="K118" s="50" t="str">
        <f>+'5 - Diseño y Valoración Control'!V117</f>
        <v>Moderado</v>
      </c>
      <c r="L118" s="50" t="str">
        <f t="shared" si="3"/>
        <v>Reducir</v>
      </c>
    </row>
    <row r="119" spans="2:12" s="34" customFormat="1" ht="150" customHeight="1" x14ac:dyDescent="0.25">
      <c r="B119" s="30" t="str">
        <f>+'3 - Identificación del Riesgo'!B117</f>
        <v>GESTIÓN DEL TALENTO HUMANO</v>
      </c>
      <c r="C119" s="186" t="str">
        <f>+'3 - Identificación del Riesgo'!F117</f>
        <v>OFICINA JURÍDICA</v>
      </c>
      <c r="D119" s="30" t="str">
        <f>+'3 - Identificación del Riesgo'!G117</f>
        <v>R 44</v>
      </c>
      <c r="E119" s="186" t="str">
        <f>+'3 - Identificación del Riesgo'!H117</f>
        <v>Prescripción de la acción disciplinaria</v>
      </c>
      <c r="F119" s="194" t="str">
        <f>+'3 - Identificación del Riesgo'!J117</f>
        <v>Posibilidad de pérdida reputacional en la imagen interna de Control Interno Disciplinario de la Oficina Jurídica por falta de impulso procesal en los expedientes a prescribir</v>
      </c>
      <c r="G119" s="99" t="str">
        <f>+'3 - Identificación del Riesgo'!I117</f>
        <v>Pérdida Reputacional</v>
      </c>
      <c r="H119" s="100">
        <f ca="1">+TODAY()-'3 - Identificación del Riesgo'!O117</f>
        <v>72</v>
      </c>
      <c r="I119" s="50" t="str">
        <f>+'4 - Valor del Riesgo Inherente'!N118</f>
        <v>Moderado</v>
      </c>
      <c r="J119" s="50" t="str">
        <f t="shared" si="2"/>
        <v>Reducir</v>
      </c>
      <c r="K119" s="50"/>
      <c r="L119" s="50"/>
    </row>
    <row r="120" spans="2:12" s="34" customFormat="1" ht="150" customHeight="1" x14ac:dyDescent="0.25">
      <c r="B120" s="30" t="str">
        <f>+'3 - Identificación del Riesgo'!B118</f>
        <v>GESTIÓN DEL TALENTO HUMANO</v>
      </c>
      <c r="C120" s="186" t="str">
        <f>+'3 - Identificación del Riesgo'!F118</f>
        <v>OFICINA JURÍDICA</v>
      </c>
      <c r="D120" s="30" t="str">
        <f>+'3 - Identificación del Riesgo'!G118</f>
        <v>R 45</v>
      </c>
      <c r="E120" s="186" t="str">
        <f>+'3 - Identificación del Riesgo'!H118</f>
        <v>Caducidad de la acción disciplinaria</v>
      </c>
      <c r="F120" s="194" t="str">
        <f>+'3 - Identificación del Riesgo'!J118</f>
        <v>Posibilidad de pérdida reputacional en la imagen interna de Control Interno Disciplinario de la Oficina Jurídica por falta de impulso procesal en los expedientes a caducar</v>
      </c>
      <c r="G120" s="99" t="str">
        <f>+'3 - Identificación del Riesgo'!I118</f>
        <v>Pérdida Reputacional</v>
      </c>
      <c r="H120" s="110"/>
      <c r="I120" s="50" t="str">
        <f>+'4 - Valor del Riesgo Inherente'!N119</f>
        <v>Moderado</v>
      </c>
      <c r="J120" s="50" t="str">
        <f t="shared" si="2"/>
        <v>Reducir</v>
      </c>
      <c r="K120" s="50" t="str">
        <f>+'5 - Diseño y Valoración Control'!V119</f>
        <v>Moderado</v>
      </c>
      <c r="L120" s="50" t="str">
        <f t="shared" si="3"/>
        <v>Reducir</v>
      </c>
    </row>
    <row r="121" spans="2:12" s="34" customFormat="1" ht="150" customHeight="1" x14ac:dyDescent="0.25">
      <c r="B121" s="30" t="str">
        <f>+'3 - Identificación del Riesgo'!B119</f>
        <v>GESTIÓN DEL TALENTO HUMANO</v>
      </c>
      <c r="C121" s="186" t="str">
        <f>+'3 - Identificación del Riesgo'!F119</f>
        <v>OFICINA JURÍDICA</v>
      </c>
      <c r="D121" s="30" t="str">
        <f>+'3 - Identificación del Riesgo'!G119</f>
        <v>R 45</v>
      </c>
      <c r="E121" s="186" t="str">
        <f>+'3 - Identificación del Riesgo'!H119</f>
        <v>Caducidad de la acción disciplinaria</v>
      </c>
      <c r="F121" s="194" t="str">
        <f>+'3 - Identificación del Riesgo'!J119</f>
        <v>Posibilidad de pérdida reputacional en la imagen interna de Control Interno Disciplinario de la Oficina Jurídica por falta de impulso procesal en los expedientes a caducar</v>
      </c>
      <c r="G121" s="99" t="str">
        <f>+'3 - Identificación del Riesgo'!I119</f>
        <v>Pérdida Reputacional</v>
      </c>
      <c r="H121" s="110"/>
      <c r="I121" s="50" t="str">
        <f>+'4 - Valor del Riesgo Inherente'!N120</f>
        <v>Moderado</v>
      </c>
      <c r="J121" s="50" t="str">
        <f t="shared" si="2"/>
        <v>Reducir</v>
      </c>
      <c r="K121" s="50"/>
      <c r="L121" s="50"/>
    </row>
    <row r="122" spans="2:12" s="34" customFormat="1" ht="150" customHeight="1" x14ac:dyDescent="0.25">
      <c r="B122" s="30" t="str">
        <f>+'3 - Identificación del Riesgo'!B120</f>
        <v>GESTIÓN DEL TALENTO HUMANO</v>
      </c>
      <c r="C122" s="186" t="str">
        <f>+'3 - Identificación del Riesgo'!F120</f>
        <v>OFICINA JURÍDICA</v>
      </c>
      <c r="D122" s="30" t="str">
        <f>+'3 - Identificación del Riesgo'!G120</f>
        <v>R 46</v>
      </c>
      <c r="E122" s="186" t="str">
        <f>+'3 - Identificación del Riesgo'!H120</f>
        <v>Perdida de expedientes disciplinarios</v>
      </c>
      <c r="F122" s="194" t="str">
        <f>+'3 - Identificación del Riesgo'!J120</f>
        <v>Posibilidad de pérdida reputacional en la imagen interna de Control Interno Disciplinario de la Oficina Jurídica por el indebido tramite de los expedientes en gestión documental</v>
      </c>
      <c r="G122" s="99" t="str">
        <f>+'3 - Identificación del Riesgo'!I120</f>
        <v>Pérdida Reputacional</v>
      </c>
      <c r="H122" s="100">
        <f ca="1">+TODAY()-'3 - Identificación del Riesgo'!O120</f>
        <v>72</v>
      </c>
      <c r="I122" s="50" t="str">
        <f>+'4 - Valor del Riesgo Inherente'!N121</f>
        <v>Moderado</v>
      </c>
      <c r="J122" s="50" t="str">
        <f t="shared" si="2"/>
        <v>Reducir</v>
      </c>
      <c r="K122" s="50" t="str">
        <f>+'5 - Diseño y Valoración Control'!V121</f>
        <v>Moderado</v>
      </c>
      <c r="L122" s="50" t="str">
        <f t="shared" si="3"/>
        <v>Reducir</v>
      </c>
    </row>
    <row r="123" spans="2:12" s="34" customFormat="1" ht="150" customHeight="1" x14ac:dyDescent="0.25">
      <c r="B123" s="30" t="str">
        <f>+'3 - Identificación del Riesgo'!B121</f>
        <v>GESTIÓN DEL TALENTO HUMANO</v>
      </c>
      <c r="C123" s="186" t="str">
        <f>+'3 - Identificación del Riesgo'!F121</f>
        <v>OFICINA JURÍDICA</v>
      </c>
      <c r="D123" s="30" t="str">
        <f>+'3 - Identificación del Riesgo'!G121</f>
        <v>R 46</v>
      </c>
      <c r="E123" s="186" t="str">
        <f>+'3 - Identificación del Riesgo'!H121</f>
        <v>Perdida de expedientes disciplinarios</v>
      </c>
      <c r="F123" s="194" t="str">
        <f>+'3 - Identificación del Riesgo'!J121</f>
        <v>Posibilidad de pérdida reputacional en la imagen interna de Control Interno Disciplinario de la Oficina Jurídica por el indebido tramite de los expedientes en gestión documental</v>
      </c>
      <c r="G123" s="99" t="str">
        <f>+'3 - Identificación del Riesgo'!I121</f>
        <v>Pérdida Reputacional</v>
      </c>
      <c r="H123" s="110"/>
      <c r="I123" s="50" t="str">
        <f>+'4 - Valor del Riesgo Inherente'!N122</f>
        <v>Moderado</v>
      </c>
      <c r="J123" s="50" t="str">
        <f t="shared" si="2"/>
        <v>Reducir</v>
      </c>
      <c r="K123" s="50"/>
      <c r="L123" s="50"/>
    </row>
    <row r="124" spans="2:12" s="34" customFormat="1" ht="150" customHeight="1" x14ac:dyDescent="0.25">
      <c r="B124" s="30" t="str">
        <f>+'3 - Identificación del Riesgo'!B122</f>
        <v>APOYO JURÍDICO</v>
      </c>
      <c r="C124" s="186" t="str">
        <f>+'3 - Identificación del Riesgo'!F122</f>
        <v>OFICINA JURÍDICA</v>
      </c>
      <c r="D124" s="30" t="str">
        <f>+'3 - Identificación del Riesgo'!G122</f>
        <v>R 47</v>
      </c>
      <c r="E124" s="186" t="str">
        <f>+'3 - Identificación del Riesgo'!H122</f>
        <v>Emitir conceptos sobre el mismo tema con distinta interpretación</v>
      </c>
      <c r="F124" s="194" t="str">
        <f>+'3 - Identificación del Riesgo'!J122</f>
        <v>Posibilidad de pérdida reputacional en la imagen institucional interna y externa por falta de razonabilidad y búsqueda de unificación de criterios o línea de interpretación para la toma de decisiones</v>
      </c>
      <c r="G124" s="99" t="str">
        <f>+'3 - Identificación del Riesgo'!I122</f>
        <v>Pérdida Reputacional</v>
      </c>
      <c r="H124" s="110"/>
      <c r="I124" s="50" t="str">
        <f>+'4 - Valor del Riesgo Inherente'!N123</f>
        <v>Extremo</v>
      </c>
      <c r="J124" s="50" t="str">
        <f t="shared" si="2"/>
        <v>Reducir</v>
      </c>
      <c r="K124" s="50" t="str">
        <f>+'5 - Diseño y Valoración Control'!V123</f>
        <v>Extremo</v>
      </c>
      <c r="L124" s="50" t="str">
        <f t="shared" si="3"/>
        <v>Reducir</v>
      </c>
    </row>
    <row r="125" spans="2:12" s="34" customFormat="1" ht="150" customHeight="1" x14ac:dyDescent="0.25">
      <c r="B125" s="30" t="str">
        <f>+'3 - Identificación del Riesgo'!B123</f>
        <v>APOYO JURÍDICO</v>
      </c>
      <c r="C125" s="186" t="str">
        <f>+'3 - Identificación del Riesgo'!F123</f>
        <v>OFICINA JURÍDICA</v>
      </c>
      <c r="D125" s="30" t="str">
        <f>+'3 - Identificación del Riesgo'!G123</f>
        <v>R 47</v>
      </c>
      <c r="E125" s="186" t="str">
        <f>+'3 - Identificación del Riesgo'!H123</f>
        <v>Emitir conceptos sobre el mismo tema con distinta interpretación</v>
      </c>
      <c r="F125" s="194" t="str">
        <f>+'3 - Identificación del Riesgo'!J123</f>
        <v>Posibilidad de pérdida reputacional en la imagen institucional interna y externa por falta de razonabilidad y búsqueda de unificación de criterios o línea de interpretación para la toma de decisiones</v>
      </c>
      <c r="G125" s="99" t="str">
        <f>+'3 - Identificación del Riesgo'!I123</f>
        <v>Pérdida Reputacional</v>
      </c>
      <c r="H125" s="100">
        <f ca="1">+TODAY()-'3 - Identificación del Riesgo'!O123</f>
        <v>72</v>
      </c>
      <c r="I125" s="50" t="str">
        <f>+'4 - Valor del Riesgo Inherente'!N124</f>
        <v>Extremo</v>
      </c>
      <c r="J125" s="50" t="str">
        <f t="shared" si="2"/>
        <v>Reducir</v>
      </c>
      <c r="K125" s="50"/>
      <c r="L125" s="50"/>
    </row>
    <row r="126" spans="2:12" s="34" customFormat="1" ht="150" customHeight="1" x14ac:dyDescent="0.25">
      <c r="B126" s="30" t="str">
        <f>+'3 - Identificación del Riesgo'!B124</f>
        <v>APOYO JURÍDICO</v>
      </c>
      <c r="C126" s="186" t="str">
        <f>+'3 - Identificación del Riesgo'!F124</f>
        <v>OFICINA JURÍDICA</v>
      </c>
      <c r="D126" s="30" t="str">
        <f>+'3 - Identificación del Riesgo'!G124</f>
        <v>R 48</v>
      </c>
      <c r="E126" s="186" t="str">
        <f>+'3 - Identificación del Riesgo'!H124</f>
        <v>Vencimiento de términos</v>
      </c>
      <c r="F126" s="194"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6" s="99" t="str">
        <f>+'3 - Identificación del Riesgo'!I124</f>
        <v>Afectación Económica o presupuestal</v>
      </c>
      <c r="H126" s="110"/>
      <c r="I126" s="50" t="str">
        <f>+'4 - Valor del Riesgo Inherente'!N125</f>
        <v>Extremo</v>
      </c>
      <c r="J126" s="50" t="str">
        <f t="shared" si="2"/>
        <v>Reducir</v>
      </c>
      <c r="K126" s="50" t="str">
        <f>+'5 - Diseño y Valoración Control'!V125</f>
        <v>Extremo</v>
      </c>
      <c r="L126" s="50" t="str">
        <f t="shared" si="3"/>
        <v>Reducir</v>
      </c>
    </row>
    <row r="127" spans="2:12" s="34" customFormat="1" ht="150" customHeight="1" x14ac:dyDescent="0.25">
      <c r="B127" s="30" t="str">
        <f>+'3 - Identificación del Riesgo'!B125</f>
        <v>APOYO JURÍDICO</v>
      </c>
      <c r="C127" s="186" t="str">
        <f>+'3 - Identificación del Riesgo'!F125</f>
        <v>OFICINA JURÍDICA</v>
      </c>
      <c r="D127" s="30" t="str">
        <f>+'3 - Identificación del Riesgo'!G125</f>
        <v>R 48</v>
      </c>
      <c r="E127" s="186" t="str">
        <f>+'3 - Identificación del Riesgo'!H125</f>
        <v>Vencimiento de términos</v>
      </c>
      <c r="F127" s="194"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7" s="99" t="str">
        <f>+'3 - Identificación del Riesgo'!I125</f>
        <v>Afectación Económica o presupuestal</v>
      </c>
      <c r="H127" s="110"/>
      <c r="I127" s="50" t="str">
        <f>+'4 - Valor del Riesgo Inherente'!N126</f>
        <v>Extremo</v>
      </c>
      <c r="J127" s="50" t="str">
        <f t="shared" si="2"/>
        <v>Reducir</v>
      </c>
      <c r="K127" s="50" t="str">
        <f>+'5 - Diseño y Valoración Control'!V126</f>
        <v>Extremo</v>
      </c>
      <c r="L127" s="50" t="str">
        <f t="shared" si="3"/>
        <v>Reducir</v>
      </c>
    </row>
    <row r="128" spans="2:12" s="34" customFormat="1" ht="150" customHeight="1" x14ac:dyDescent="0.25">
      <c r="B128" s="30" t="str">
        <f>+'3 - Identificación del Riesgo'!B126</f>
        <v>APOYO JURÍDICO</v>
      </c>
      <c r="C128" s="186" t="str">
        <f>+'3 - Identificación del Riesgo'!F126</f>
        <v>OFICINA JURÍDICA</v>
      </c>
      <c r="D128" s="30" t="str">
        <f>+'3 - Identificación del Riesgo'!G126</f>
        <v>R 48</v>
      </c>
      <c r="E128" s="186" t="str">
        <f>+'3 - Identificación del Riesgo'!H126</f>
        <v>Vencimiento de términos</v>
      </c>
      <c r="F128" s="194"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G128" s="99" t="str">
        <f>+'3 - Identificación del Riesgo'!I126</f>
        <v>Afectación Económica o presupuestal</v>
      </c>
      <c r="H128" s="100">
        <f ca="1">+TODAY()-'3 - Identificación del Riesgo'!O126</f>
        <v>72</v>
      </c>
      <c r="I128" s="50" t="str">
        <f>+'4 - Valor del Riesgo Inherente'!N127</f>
        <v>Extremo</v>
      </c>
      <c r="J128" s="50" t="str">
        <f t="shared" si="2"/>
        <v>Reducir</v>
      </c>
      <c r="K128" s="50"/>
      <c r="L128" s="50"/>
    </row>
    <row r="129" spans="2:12" s="34" customFormat="1" ht="150" customHeight="1" x14ac:dyDescent="0.25">
      <c r="B129" s="30" t="str">
        <f>+'3 - Identificación del Riesgo'!B127</f>
        <v>APOYO JURÍDICO</v>
      </c>
      <c r="C129" s="186" t="str">
        <f>+'3 - Identificación del Riesgo'!F127</f>
        <v>OFICINA JURÍDICA</v>
      </c>
      <c r="D129" s="30" t="str">
        <f>+'3 - Identificación del Riesgo'!G127</f>
        <v>R 49</v>
      </c>
      <c r="E129" s="186" t="str">
        <f>+'3 - Identificación del Riesgo'!H127</f>
        <v>Emisión de viabilidades positivas contrarias a la normatividad</v>
      </c>
      <c r="F129" s="194" t="str">
        <f>+'3 - Identificación del Riesgo'!J127</f>
        <v>Posibilidad de pérdida reputacional en la imagen de entidad por interpretaciones variadas a la normatividad y vacíos jurídicos que podrían generar la toma de decisiones erróneas</v>
      </c>
      <c r="G129" s="99" t="str">
        <f>+'3 - Identificación del Riesgo'!I127</f>
        <v>Pérdida Reputacional</v>
      </c>
      <c r="H129" s="110"/>
      <c r="I129" s="50" t="str">
        <f>+'4 - Valor del Riesgo Inherente'!N128</f>
        <v>Extremo</v>
      </c>
      <c r="J129" s="50" t="str">
        <f t="shared" si="2"/>
        <v>Reducir</v>
      </c>
      <c r="K129" s="50" t="str">
        <f>+'5 - Diseño y Valoración Control'!V128</f>
        <v>Extremo</v>
      </c>
      <c r="L129" s="50" t="str">
        <f t="shared" si="3"/>
        <v>Reducir</v>
      </c>
    </row>
    <row r="130" spans="2:12" s="34" customFormat="1" ht="150" customHeight="1" x14ac:dyDescent="0.25">
      <c r="B130" s="30" t="str">
        <f>+'3 - Identificación del Riesgo'!B128</f>
        <v>APOYO JURÍDICO</v>
      </c>
      <c r="C130" s="186" t="str">
        <f>+'3 - Identificación del Riesgo'!F128</f>
        <v>OFICINA JURÍDICA</v>
      </c>
      <c r="D130" s="30" t="str">
        <f>+'3 - Identificación del Riesgo'!G128</f>
        <v>R 49</v>
      </c>
      <c r="E130" s="186" t="str">
        <f>+'3 - Identificación del Riesgo'!H128</f>
        <v>Emisión de viabilidades positivas contrarias a la normatividad</v>
      </c>
      <c r="F130" s="194" t="str">
        <f>+'3 - Identificación del Riesgo'!J128</f>
        <v>Posibilidad de pérdida reputacional en la imagen de entidad por interpretaciones variadas a la normatividad y vacíos jurídicos que podrían generar la toma de decisiones erróneas</v>
      </c>
      <c r="G130" s="99" t="str">
        <f>+'3 - Identificación del Riesgo'!I128</f>
        <v>Pérdida Reputacional</v>
      </c>
      <c r="H130" s="110"/>
      <c r="I130" s="50" t="str">
        <f>+'4 - Valor del Riesgo Inherente'!N129</f>
        <v>Extremo</v>
      </c>
      <c r="J130" s="50" t="str">
        <f t="shared" si="2"/>
        <v>Reducir</v>
      </c>
      <c r="K130" s="50"/>
      <c r="L130" s="50"/>
    </row>
    <row r="131" spans="2:12" s="34" customFormat="1" ht="150" customHeight="1" x14ac:dyDescent="0.25">
      <c r="B131" s="30" t="str">
        <f>+'3 - Identificación del Riesgo'!B129</f>
        <v>ADQUISICIÓN DE BIENES Y SERVICIOS</v>
      </c>
      <c r="C131" s="186" t="str">
        <f>+'3 - Identificación del Riesgo'!F129</f>
        <v>GRUPO CONTRATOS</v>
      </c>
      <c r="D131" s="30" t="str">
        <f>+'3 - Identificación del Riesgo'!G129</f>
        <v>R 50</v>
      </c>
      <c r="E131" s="186" t="str">
        <f>+'3 - Identificación del Riesgo'!H129</f>
        <v>Liquidación de contratos y/o convenios fuera del plazo previsto.</v>
      </c>
      <c r="F131" s="194"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1" s="99" t="str">
        <f>+'3 - Identificación del Riesgo'!I129</f>
        <v>Pérdida Reputacional</v>
      </c>
      <c r="H131" s="100">
        <f ca="1">+TODAY()-'3 - Identificación del Riesgo'!O129</f>
        <v>72</v>
      </c>
      <c r="I131" s="50" t="str">
        <f>+'4 - Valor del Riesgo Inherente'!N130</f>
        <v>Moderado</v>
      </c>
      <c r="J131" s="50" t="str">
        <f t="shared" si="2"/>
        <v>Reducir</v>
      </c>
      <c r="K131" s="50" t="str">
        <f>+'5 - Diseño y Valoración Control'!V130</f>
        <v>Moderado</v>
      </c>
      <c r="L131" s="50" t="str">
        <f t="shared" si="3"/>
        <v>Reducir</v>
      </c>
    </row>
    <row r="132" spans="2:12" s="34" customFormat="1" ht="150" customHeight="1" x14ac:dyDescent="0.25">
      <c r="B132" s="30" t="str">
        <f>+'3 - Identificación del Riesgo'!B130</f>
        <v>ADQUISICIÓN DE BIENES Y SERVICIOS</v>
      </c>
      <c r="C132" s="186" t="str">
        <f>+'3 - Identificación del Riesgo'!F130</f>
        <v>GRUPO CONTRATOS</v>
      </c>
      <c r="D132" s="30" t="str">
        <f>+'3 - Identificación del Riesgo'!G130</f>
        <v>R 50</v>
      </c>
      <c r="E132" s="186" t="str">
        <f>+'3 - Identificación del Riesgo'!H130</f>
        <v>Liquidación de contratos y/o convenios fuera del plazo previsto.</v>
      </c>
      <c r="F132" s="194"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2" s="99" t="str">
        <f>+'3 - Identificación del Riesgo'!I130</f>
        <v>Pérdida Reputacional</v>
      </c>
      <c r="H132" s="110"/>
      <c r="I132" s="50" t="str">
        <f>+'4 - Valor del Riesgo Inherente'!N131</f>
        <v>Moderado</v>
      </c>
      <c r="J132" s="50" t="str">
        <f t="shared" si="2"/>
        <v>Reducir</v>
      </c>
      <c r="K132" s="50" t="str">
        <f>+'5 - Diseño y Valoración Control'!V131</f>
        <v>Moderado</v>
      </c>
      <c r="L132" s="50" t="str">
        <f t="shared" si="3"/>
        <v>Reducir</v>
      </c>
    </row>
    <row r="133" spans="2:12" s="34" customFormat="1" ht="150" customHeight="1" x14ac:dyDescent="0.25">
      <c r="B133" s="30" t="str">
        <f>+'3 - Identificación del Riesgo'!B131</f>
        <v>ADQUISICIÓN DE BIENES Y SERVICIOS</v>
      </c>
      <c r="C133" s="186" t="str">
        <f>+'3 - Identificación del Riesgo'!F131</f>
        <v>GRUPO CONTRATOS</v>
      </c>
      <c r="D133" s="30" t="str">
        <f>+'3 - Identificación del Riesgo'!G131</f>
        <v>R 50</v>
      </c>
      <c r="E133" s="186" t="str">
        <f>+'3 - Identificación del Riesgo'!H131</f>
        <v>Liquidación de contratos y/o convenios fuera del plazo previsto.</v>
      </c>
      <c r="F133" s="194"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G133" s="99" t="str">
        <f>+'3 - Identificación del Riesgo'!I131</f>
        <v>Pérdida Reputacional</v>
      </c>
      <c r="H133" s="110"/>
      <c r="I133" s="50" t="str">
        <f>+'4 - Valor del Riesgo Inherente'!N132</f>
        <v>Moderado</v>
      </c>
      <c r="J133" s="50" t="str">
        <f t="shared" si="2"/>
        <v>Reducir</v>
      </c>
      <c r="K133" s="50"/>
      <c r="L133" s="50"/>
    </row>
    <row r="134" spans="2:12" s="34" customFormat="1" ht="150" customHeight="1" x14ac:dyDescent="0.25">
      <c r="B134" s="30" t="str">
        <f>+'3 - Identificación del Riesgo'!B132</f>
        <v>ADQUISICIÓN DE BIENES Y SERVICIOS</v>
      </c>
      <c r="C134" s="186" t="str">
        <f>+'3 - Identificación del Riesgo'!F132</f>
        <v>GRUPO CONTRATOS</v>
      </c>
      <c r="D134" s="30" t="str">
        <f>+'3 - Identificación del Riesgo'!G132</f>
        <v>R 51</v>
      </c>
      <c r="E134" s="186" t="str">
        <f>+'3 - Identificación del Riesgo'!H132</f>
        <v>Configuración del contrato realidad.</v>
      </c>
      <c r="F134" s="194"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G134" s="99" t="str">
        <f>+'3 - Identificación del Riesgo'!I132</f>
        <v>Afectación Económica o presupuestal</v>
      </c>
      <c r="H134" s="100">
        <f ca="1">+TODAY()-'3 - Identificación del Riesgo'!O132</f>
        <v>72</v>
      </c>
      <c r="I134" s="50" t="str">
        <f>+'4 - Valor del Riesgo Inherente'!N133</f>
        <v>Moderado</v>
      </c>
      <c r="J134" s="50" t="str">
        <f t="shared" si="2"/>
        <v>Reducir</v>
      </c>
      <c r="K134" s="50" t="str">
        <f>+'5 - Diseño y Valoración Control'!V133</f>
        <v>Moderado</v>
      </c>
      <c r="L134" s="50" t="str">
        <f t="shared" si="3"/>
        <v>Reducir</v>
      </c>
    </row>
    <row r="135" spans="2:12" s="34" customFormat="1" ht="150" customHeight="1" x14ac:dyDescent="0.25">
      <c r="B135" s="30" t="str">
        <f>+'3 - Identificación del Riesgo'!B133</f>
        <v>ADQUISICIÓN DE BIENES Y SERVICIOS</v>
      </c>
      <c r="C135" s="186" t="str">
        <f>+'3 - Identificación del Riesgo'!F133</f>
        <v>GRUPO CONTRATOS</v>
      </c>
      <c r="D135" s="30" t="str">
        <f>+'3 - Identificación del Riesgo'!G133</f>
        <v>R 51</v>
      </c>
      <c r="E135" s="186" t="str">
        <f>+'3 - Identificación del Riesgo'!H133</f>
        <v>Configuración del contrato realidad.</v>
      </c>
      <c r="F135" s="194"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G135" s="99" t="str">
        <f>+'3 - Identificación del Riesgo'!I133</f>
        <v>Afectación Económica o presupuestal</v>
      </c>
      <c r="H135" s="110"/>
      <c r="I135" s="50" t="str">
        <f>+'4 - Valor del Riesgo Inherente'!N134</f>
        <v>Moderado</v>
      </c>
      <c r="J135" s="50" t="str">
        <f t="shared" si="2"/>
        <v>Reducir</v>
      </c>
      <c r="K135" s="50"/>
      <c r="L135" s="50"/>
    </row>
    <row r="136" spans="2:12" s="34" customFormat="1" ht="150" customHeight="1" x14ac:dyDescent="0.25">
      <c r="B136" s="30" t="str">
        <f>+'3 - Identificación del Riesgo'!B134</f>
        <v>ADMINISTRACIÓN DE BIENES Y SERVICIOS</v>
      </c>
      <c r="C136" s="186" t="str">
        <f>+'3 - Identificación del Riesgo'!F134</f>
        <v>SUBDIRECCIÓN ADMINISTRATIVA Y FINANCIERA</v>
      </c>
      <c r="D136" s="30" t="str">
        <f>+'3 - Identificación del Riesgo'!G134</f>
        <v>R 52</v>
      </c>
      <c r="E136" s="186" t="str">
        <f>+'3 - Identificación del Riesgo'!H134</f>
        <v>Perdidas o daños en los bienes de la Entidad</v>
      </c>
      <c r="F136" s="194"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G136" s="99" t="str">
        <f>+'3 - Identificación del Riesgo'!I134</f>
        <v>Afectación Económica o presupuestal</v>
      </c>
      <c r="H136" s="110"/>
      <c r="I136" s="50" t="str">
        <f>+'4 - Valor del Riesgo Inherente'!N135</f>
        <v>Extremo</v>
      </c>
      <c r="J136" s="50" t="str">
        <f t="shared" si="2"/>
        <v>Reducir</v>
      </c>
      <c r="K136" s="50" t="str">
        <f>+'5 - Diseño y Valoración Control'!V135</f>
        <v>Alto</v>
      </c>
      <c r="L136" s="50" t="str">
        <f t="shared" si="3"/>
        <v>Reducir</v>
      </c>
    </row>
    <row r="137" spans="2:12" s="34" customFormat="1" ht="150" customHeight="1" x14ac:dyDescent="0.25">
      <c r="B137" s="30" t="str">
        <f>+'3 - Identificación del Riesgo'!B135</f>
        <v>ADMINISTRACIÓN DE BIENES Y SERVICIOS</v>
      </c>
      <c r="C137" s="186" t="str">
        <f>+'3 - Identificación del Riesgo'!F135</f>
        <v>SUBDIRECCIÓN ADMINISTRATIVA Y FINANCIERA</v>
      </c>
      <c r="D137" s="30" t="str">
        <f>+'3 - Identificación del Riesgo'!G135</f>
        <v>R 52</v>
      </c>
      <c r="E137" s="186" t="str">
        <f>+'3 - Identificación del Riesgo'!H135</f>
        <v>Perdidas o daños en los bienes de la Entidad</v>
      </c>
      <c r="F137" s="194"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G137" s="99" t="str">
        <f>+'3 - Identificación del Riesgo'!I135</f>
        <v>Afectación Económica o presupuestal</v>
      </c>
      <c r="H137" s="100">
        <f ca="1">+TODAY()-'3 - Identificación del Riesgo'!O135</f>
        <v>72</v>
      </c>
      <c r="I137" s="50" t="str">
        <f>+'4 - Valor del Riesgo Inherente'!N136</f>
        <v>Extremo</v>
      </c>
      <c r="J137" s="50" t="str">
        <f t="shared" si="2"/>
        <v>Reducir</v>
      </c>
      <c r="K137" s="50"/>
      <c r="L137" s="50"/>
    </row>
    <row r="138" spans="2:12" s="34" customFormat="1" ht="150" customHeight="1" x14ac:dyDescent="0.25">
      <c r="B138" s="30" t="str">
        <f>+'3 - Identificación del Riesgo'!B136</f>
        <v>ADMINISTRACIÓN DE BIENES Y SERVICIOS</v>
      </c>
      <c r="C138" s="186" t="str">
        <f>+'3 - Identificación del Riesgo'!F136</f>
        <v>SUBDIRECCIÓN ADMINISTRATIVA Y FINANCIERA</v>
      </c>
      <c r="D138" s="30" t="str">
        <f>+'3 - Identificación del Riesgo'!G136</f>
        <v>R 53</v>
      </c>
      <c r="E138" s="186" t="str">
        <f>+'3 - Identificación del Riesgo'!H136</f>
        <v>Incumplimiento en la aplicación de los mantenimientos preventivos a los bienes de la Entidad</v>
      </c>
      <c r="F138" s="194" t="str">
        <f>+'3 - Identificación del Riesgo'!J136</f>
        <v>Posibilidad de afectación económica por sobrecostos en mantenimientos debido a la falta de control en la implementación de mantenimientos de acuerdo a sus fichas técnicas</v>
      </c>
      <c r="G138" s="99" t="str">
        <f>+'3 - Identificación del Riesgo'!I136</f>
        <v>Afectación Económica o presupuestal</v>
      </c>
      <c r="H138" s="110"/>
      <c r="I138" s="50" t="str">
        <f>+'4 - Valor del Riesgo Inherente'!N137</f>
        <v>Alto</v>
      </c>
      <c r="J138" s="50" t="str">
        <f t="shared" si="2"/>
        <v>Reducir</v>
      </c>
      <c r="K138" s="50" t="str">
        <f>+'5 - Diseño y Valoración Control'!V137</f>
        <v>Moderado</v>
      </c>
      <c r="L138" s="50" t="str">
        <f t="shared" si="3"/>
        <v>Reducir</v>
      </c>
    </row>
    <row r="139" spans="2:12" s="34" customFormat="1" ht="150" customHeight="1" x14ac:dyDescent="0.25">
      <c r="B139" s="30" t="str">
        <f>+'3 - Identificación del Riesgo'!B137</f>
        <v>ADMINISTRACIÓN DE BIENES Y SERVICIOS</v>
      </c>
      <c r="C139" s="186" t="str">
        <f>+'3 - Identificación del Riesgo'!F137</f>
        <v>SUBDIRECCIÓN ADMINISTRATIVA Y FINANCIERA</v>
      </c>
      <c r="D139" s="30" t="str">
        <f>+'3 - Identificación del Riesgo'!G137</f>
        <v>R 53</v>
      </c>
      <c r="E139" s="186" t="str">
        <f>+'3 - Identificación del Riesgo'!H137</f>
        <v>Incumplimiento en la aplicación de los mantenimientos preventivos a los bienes de la Entidad</v>
      </c>
      <c r="F139" s="194" t="str">
        <f>+'3 - Identificación del Riesgo'!J137</f>
        <v>Posibilidad de afectación económica por sobrecostos en mantenimientos debido a la falta de control en la implementación de mantenimientos de acuerdo a sus fichas técnicas</v>
      </c>
      <c r="G139" s="99" t="str">
        <f>+'3 - Identificación del Riesgo'!I137</f>
        <v>Afectación Económica o presupuestal</v>
      </c>
      <c r="H139" s="110"/>
      <c r="I139" s="50" t="str">
        <f>+'4 - Valor del Riesgo Inherente'!N138</f>
        <v>Alto</v>
      </c>
      <c r="J139" s="50" t="str">
        <f t="shared" ref="J139:J191" si="4">_xlfn.IFS(I139="Bajo","Aceptar",I139="Moderado","Reducir",I139="Alto","Reducir",I139="Extremo","Reducir")</f>
        <v>Reducir</v>
      </c>
      <c r="K139" s="50"/>
      <c r="L139" s="50"/>
    </row>
    <row r="140" spans="2:12" s="34" customFormat="1" ht="150" customHeight="1" x14ac:dyDescent="0.25">
      <c r="B140" s="30" t="str">
        <f>+'3 - Identificación del Riesgo'!B138</f>
        <v>ADMINISTRACIÓN DE BIENES Y SERVICIOS</v>
      </c>
      <c r="C140" s="186" t="str">
        <f>+'3 - Identificación del Riesgo'!F138</f>
        <v>SUBDIRECCIÓN ADMINISTRATIVA Y FINANCIERA</v>
      </c>
      <c r="D140" s="30" t="str">
        <f>+'3 - Identificación del Riesgo'!G138</f>
        <v>R 54</v>
      </c>
      <c r="E140" s="186" t="str">
        <f>+'3 - Identificación del Riesgo'!H138</f>
        <v>Legalización de comisión o viáticos sin el cumplimiento de requisitos</v>
      </c>
      <c r="F140" s="194" t="str">
        <f>+'3 - Identificación del Riesgo'!J138</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0" s="99" t="str">
        <f>+'3 - Identificación del Riesgo'!I138</f>
        <v>Afectación Económica o presupuestal</v>
      </c>
      <c r="H140" s="100">
        <f ca="1">+TODAY()-'3 - Identificación del Riesgo'!O138</f>
        <v>72</v>
      </c>
      <c r="I140" s="50" t="str">
        <f>+'4 - Valor del Riesgo Inherente'!N139</f>
        <v>Moderado</v>
      </c>
      <c r="J140" s="50" t="str">
        <f t="shared" si="4"/>
        <v>Reducir</v>
      </c>
      <c r="K140" s="50" t="str">
        <f>+'5 - Diseño y Valoración Control'!V139</f>
        <v>Moderado</v>
      </c>
      <c r="L140" s="50" t="str">
        <f t="shared" ref="L140:L189" si="5">+_xlfn.IFS(K140="Bajo","Aceptar",K140="Moderado","Reducir",K140="Alto","Reducir",K140="Extremo","Reducir")</f>
        <v>Reducir</v>
      </c>
    </row>
    <row r="141" spans="2:12" s="34" customFormat="1" ht="150" customHeight="1" x14ac:dyDescent="0.25">
      <c r="B141" s="30" t="str">
        <f>+'3 - Identificación del Riesgo'!B139</f>
        <v>ADMINISTRACIÓN DE BIENES Y SERVICIOS</v>
      </c>
      <c r="C141" s="186" t="str">
        <f>+'3 - Identificación del Riesgo'!F139</f>
        <v>SUBDIRECCIÓN ADMINISTRATIVA Y FINANCIERA</v>
      </c>
      <c r="D141" s="30" t="str">
        <f>+'3 - Identificación del Riesgo'!G139</f>
        <v>R 54</v>
      </c>
      <c r="E141" s="186" t="str">
        <f>+'3 - Identificación del Riesgo'!H139</f>
        <v>Legalización de comisión o viáticos sin el cumplimiento de requisitos</v>
      </c>
      <c r="F141" s="194" t="str">
        <f>+'3 - Identificación del Riesgo'!J139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1" s="99" t="str">
        <f>+'3 - Identificación del Riesgo'!I139</f>
        <v>Afectación Económica o presupuestal</v>
      </c>
      <c r="H141" s="110"/>
      <c r="I141" s="50" t="str">
        <f>+'4 - Valor del Riesgo Inherente'!N140</f>
        <v>Moderado</v>
      </c>
      <c r="J141" s="50" t="str">
        <f t="shared" si="4"/>
        <v>Reducir</v>
      </c>
      <c r="K141" s="50"/>
      <c r="L141" s="50"/>
    </row>
    <row r="142" spans="2:12" s="34" customFormat="1" ht="150" customHeight="1" x14ac:dyDescent="0.25">
      <c r="B142" s="30" t="str">
        <f>+'3 - Identificación del Riesgo'!B140</f>
        <v>ADMINISTRACIÓN DE BIENES Y SERVICIOS</v>
      </c>
      <c r="C142" s="186" t="str">
        <f>+'3 - Identificación del Riesgo'!F140</f>
        <v>SUBDIRECCIÓN ADMINISTRATIVA Y FINANCIERA</v>
      </c>
      <c r="D142" s="30" t="str">
        <f>+'3 - Identificación del Riesgo'!G140</f>
        <v>R 54</v>
      </c>
      <c r="E142" s="186" t="str">
        <f>+'3 - Identificación del Riesgo'!H140</f>
        <v>Legalización de comisión o viáticos sin el cumplimiento de requisitos</v>
      </c>
      <c r="F142" s="194" t="str">
        <f>+'3 - Identificación del Riesgo'!J140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G142" s="99" t="str">
        <f>+'3 - Identificación del Riesgo'!I140</f>
        <v>Afectación Económica o presupuestal</v>
      </c>
      <c r="H142" s="110"/>
      <c r="I142" s="50" t="str">
        <f>+'4 - Valor del Riesgo Inherente'!N141</f>
        <v>Moderado</v>
      </c>
      <c r="J142" s="50" t="str">
        <f t="shared" si="4"/>
        <v>Reducir</v>
      </c>
      <c r="K142" s="50"/>
      <c r="L142" s="50"/>
    </row>
    <row r="143" spans="2:12" s="34" customFormat="1" ht="150" customHeight="1" x14ac:dyDescent="0.25">
      <c r="B143" s="30" t="str">
        <f>+'3 - Identificación del Riesgo'!B141</f>
        <v>ADMINISTRACIÓN DE BIENES Y SERVICIOS</v>
      </c>
      <c r="C143" s="186" t="str">
        <f>+'3 - Identificación del Riesgo'!F141</f>
        <v xml:space="preserve">SUBDIRECCIÓN ADMINISTRATIVA Y FINANCIERA
</v>
      </c>
      <c r="D143" s="30" t="str">
        <f>+'3 - Identificación del Riesgo'!G141</f>
        <v>R 55</v>
      </c>
      <c r="E143" s="186" t="str">
        <f>+'3 - Identificación del Riesgo'!H141</f>
        <v>Pérdida o daño en la documentación de la Agencia</v>
      </c>
      <c r="F143" s="194" t="str">
        <f>+'3 - Identificación del Riesgo'!J141</f>
        <v>Posibilidad de pérdida reputacional en la imagen institucional ante los grupos de interés debido a la falta de control para los lineamientos de manejo y de conservación en documentos</v>
      </c>
      <c r="G143" s="99" t="str">
        <f>+'3 - Identificación del Riesgo'!I141</f>
        <v>Pérdida Reputacional</v>
      </c>
      <c r="H143" s="100">
        <f ca="1">+TODAY()-'3 - Identificación del Riesgo'!O141</f>
        <v>72</v>
      </c>
      <c r="I143" s="50" t="str">
        <f>+'4 - Valor del Riesgo Inherente'!N142</f>
        <v>Alto</v>
      </c>
      <c r="J143" s="50" t="str">
        <f t="shared" si="4"/>
        <v>Reducir</v>
      </c>
      <c r="K143" s="50" t="str">
        <f>+'5 - Diseño y Valoración Control'!V142</f>
        <v>Moderado</v>
      </c>
      <c r="L143" s="50" t="str">
        <f t="shared" si="5"/>
        <v>Reducir</v>
      </c>
    </row>
    <row r="144" spans="2:12" s="34" customFormat="1" ht="150" customHeight="1" x14ac:dyDescent="0.25">
      <c r="B144" s="30" t="str">
        <f>+'3 - Identificación del Riesgo'!B142</f>
        <v>ADMINISTRACIÓN DE BIENES Y SERVICIOS</v>
      </c>
      <c r="C144" s="186" t="str">
        <f>+'3 - Identificación del Riesgo'!F142</f>
        <v xml:space="preserve">SUBDIRECCIÓN ADMINISTRATIVA Y FINANCIERA
</v>
      </c>
      <c r="D144" s="30" t="str">
        <f>+'3 - Identificación del Riesgo'!G142</f>
        <v>R 55</v>
      </c>
      <c r="E144" s="186" t="str">
        <f>+'3 - Identificación del Riesgo'!H142</f>
        <v>Pérdida o daño en la documentación de la Agencia</v>
      </c>
      <c r="F144" s="194" t="str">
        <f>+'3 - Identificación del Riesgo'!J142</f>
        <v>Posibilidad de pérdida reputacional en la imagen institucional ante los grupos de interés debido a la falta de control para los lineamientos de manejo y de conservación en documentos</v>
      </c>
      <c r="G144" s="99" t="str">
        <f>+'3 - Identificación del Riesgo'!I142</f>
        <v>Pérdida Reputacional</v>
      </c>
      <c r="H144" s="110"/>
      <c r="I144" s="50" t="str">
        <f>+'4 - Valor del Riesgo Inherente'!N143</f>
        <v>Alto</v>
      </c>
      <c r="J144" s="50" t="str">
        <f t="shared" si="4"/>
        <v>Reducir</v>
      </c>
      <c r="K144" s="50" t="str">
        <f>+'5 - Diseño y Valoración Control'!V143</f>
        <v>Moderado</v>
      </c>
      <c r="L144" s="50" t="str">
        <f t="shared" si="5"/>
        <v>Reducir</v>
      </c>
    </row>
    <row r="145" spans="2:12" s="34" customFormat="1" ht="150" customHeight="1" x14ac:dyDescent="0.25">
      <c r="B145" s="30" t="str">
        <f>+'3 - Identificación del Riesgo'!B143</f>
        <v>ADMINISTRACIÓN DE BIENES Y SERVICIOS</v>
      </c>
      <c r="C145" s="186" t="str">
        <f>+'3 - Identificación del Riesgo'!F143</f>
        <v xml:space="preserve">SUBDIRECCIÓN ADMINISTRATIVA Y FINANCIERA
</v>
      </c>
      <c r="D145" s="30" t="str">
        <f>+'3 - Identificación del Riesgo'!G143</f>
        <v>R 55</v>
      </c>
      <c r="E145" s="186" t="str">
        <f>+'3 - Identificación del Riesgo'!H143</f>
        <v>Pérdida o daño en la documentación de la Agencia</v>
      </c>
      <c r="F145" s="194" t="str">
        <f>+'3 - Identificación del Riesgo'!J143</f>
        <v>Posibilidad de pérdida reputacional en la imagen institucional ante los grupos de interés debido a la falta de control para los lineamientos de manejo y de conservación en documentos</v>
      </c>
      <c r="G145" s="99" t="str">
        <f>+'3 - Identificación del Riesgo'!I143</f>
        <v>Pérdida Reputacional</v>
      </c>
      <c r="H145" s="110"/>
      <c r="I145" s="50" t="str">
        <f>+'4 - Valor del Riesgo Inherente'!N144</f>
        <v>Alto</v>
      </c>
      <c r="J145" s="50" t="str">
        <f t="shared" si="4"/>
        <v>Reducir</v>
      </c>
      <c r="K145" s="50"/>
      <c r="L145" s="50"/>
    </row>
    <row r="146" spans="2:12" s="34" customFormat="1" ht="150" customHeight="1" x14ac:dyDescent="0.25">
      <c r="B146" s="30" t="str">
        <f>+'3 - Identificación del Riesgo'!B144</f>
        <v>ADMINISTRACIÓN DE BIENES Y SERVICIOS</v>
      </c>
      <c r="C146" s="186" t="str">
        <f>+'3 - Identificación del Riesgo'!F144</f>
        <v xml:space="preserve">SUBDIRECCIÓN ADMINISTRATIVA Y FINANCIERA
</v>
      </c>
      <c r="D146" s="30" t="str">
        <f>+'3 - Identificación del Riesgo'!G144</f>
        <v>R 55</v>
      </c>
      <c r="E146" s="186" t="str">
        <f>+'3 - Identificación del Riesgo'!H144</f>
        <v>Pérdida o daño en la documentación de la Agencia</v>
      </c>
      <c r="F146" s="194" t="str">
        <f>+'3 - Identificación del Riesgo'!J144</f>
        <v>Posibilidad de pérdida reputacional en la imagen institucional ante los grupos de interés debido a la falta de control para los lineamientos de manejo y de conservación en documentos</v>
      </c>
      <c r="G146" s="99" t="str">
        <f>+'3 - Identificación del Riesgo'!I144</f>
        <v>Pérdida Reputacional</v>
      </c>
      <c r="H146" s="100">
        <f ca="1">+TODAY()-'3 - Identificación del Riesgo'!O144</f>
        <v>72</v>
      </c>
      <c r="I146" s="50" t="str">
        <f>+'4 - Valor del Riesgo Inherente'!N145</f>
        <v>Alto</v>
      </c>
      <c r="J146" s="50" t="str">
        <f t="shared" si="4"/>
        <v>Reducir</v>
      </c>
      <c r="K146" s="50"/>
      <c r="L146" s="50"/>
    </row>
    <row r="147" spans="2:12" s="34" customFormat="1" ht="150" customHeight="1" x14ac:dyDescent="0.25">
      <c r="B147" s="30" t="str">
        <f>+'3 - Identificación del Riesgo'!B145</f>
        <v>ADMINISTRACIÓN DE BIENES Y SERVICIOS</v>
      </c>
      <c r="C147" s="186" t="str">
        <f>+'3 - Identificación del Riesgo'!F145</f>
        <v xml:space="preserve">SUBDIRECCIÓN ADMINISTRATIVA Y FINANCIERA
</v>
      </c>
      <c r="D147" s="30" t="str">
        <f>+'3 - Identificación del Riesgo'!G145</f>
        <v>R 56</v>
      </c>
      <c r="E147" s="186" t="str">
        <f>+'3 - Identificación del Riesgo'!H145</f>
        <v xml:space="preserve">Asignación incorrecta de comunicaciones oficiales recibidas (documentos) en el momento de la radicación. </v>
      </c>
      <c r="F147" s="194" t="str">
        <f>+'3 - Identificación del Riesgo'!J145</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7" s="99" t="str">
        <f>+'3 - Identificación del Riesgo'!I145</f>
        <v>Pérdida Reputacional</v>
      </c>
      <c r="H147" s="110"/>
      <c r="I147" s="50" t="str">
        <f>+'4 - Valor del Riesgo Inherente'!N146</f>
        <v>Alto</v>
      </c>
      <c r="J147" s="50" t="str">
        <f t="shared" si="4"/>
        <v>Reducir</v>
      </c>
      <c r="K147" s="50" t="str">
        <f>+'5 - Diseño y Valoración Control'!V146</f>
        <v>Moderado</v>
      </c>
      <c r="L147" s="50" t="str">
        <f t="shared" si="5"/>
        <v>Reducir</v>
      </c>
    </row>
    <row r="148" spans="2:12" s="34" customFormat="1" ht="150" customHeight="1" x14ac:dyDescent="0.25">
      <c r="B148" s="30" t="str">
        <f>+'3 - Identificación del Riesgo'!B146</f>
        <v>ADMINISTRACIÓN DE BIENES Y SERVICIOS</v>
      </c>
      <c r="C148" s="186" t="str">
        <f>+'3 - Identificación del Riesgo'!F146</f>
        <v xml:space="preserve">SUBDIRECCIÓN ADMINISTRATIVA Y FINANCIERA
</v>
      </c>
      <c r="D148" s="30" t="str">
        <f>+'3 - Identificación del Riesgo'!G146</f>
        <v>R 56</v>
      </c>
      <c r="E148" s="186" t="str">
        <f>+'3 - Identificación del Riesgo'!H146</f>
        <v xml:space="preserve">Asignación incorrecta de comunicaciones oficiales recibidas (documentos) en el momento de la radicación. </v>
      </c>
      <c r="F148" s="194" t="str">
        <f>+'3 - Identificación del Riesgo'!J146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8" s="99" t="str">
        <f>+'3 - Identificación del Riesgo'!I146</f>
        <v>Pérdida Reputacional</v>
      </c>
      <c r="H148" s="110"/>
      <c r="I148" s="50" t="str">
        <f>+'4 - Valor del Riesgo Inherente'!N147</f>
        <v>Alto</v>
      </c>
      <c r="J148" s="50" t="str">
        <f t="shared" si="4"/>
        <v>Reducir</v>
      </c>
      <c r="K148" s="50" t="str">
        <f>+'5 - Diseño y Valoración Control'!V147</f>
        <v>Moderado</v>
      </c>
      <c r="L148" s="50" t="str">
        <f t="shared" si="5"/>
        <v>Reducir</v>
      </c>
    </row>
    <row r="149" spans="2:12" s="34" customFormat="1" ht="150" customHeight="1" x14ac:dyDescent="0.25">
      <c r="B149" s="30" t="str">
        <f>+'3 - Identificación del Riesgo'!B147</f>
        <v>ADMINISTRACIÓN DE BIENES Y SERVICIOS</v>
      </c>
      <c r="C149" s="186" t="str">
        <f>+'3 - Identificación del Riesgo'!F147</f>
        <v xml:space="preserve">SUBDIRECCIÓN ADMINISTRATIVA Y FINANCIERA
</v>
      </c>
      <c r="D149" s="30" t="str">
        <f>+'3 - Identificación del Riesgo'!G147</f>
        <v>R 56</v>
      </c>
      <c r="E149" s="186" t="str">
        <f>+'3 - Identificación del Riesgo'!H147</f>
        <v xml:space="preserve">Asignación incorrecta de comunicaciones oficiales recibidas (documentos) en el momento de la radicación. </v>
      </c>
      <c r="F149" s="194" t="str">
        <f>+'3 - Identificación del Riesgo'!J147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G149" s="99" t="str">
        <f>+'3 - Identificación del Riesgo'!I147</f>
        <v>Pérdida Reputacional</v>
      </c>
      <c r="H149" s="100">
        <f ca="1">+TODAY()-'3 - Identificación del Riesgo'!O147</f>
        <v>72</v>
      </c>
      <c r="I149" s="50" t="str">
        <f>+'4 - Valor del Riesgo Inherente'!N148</f>
        <v>Alto</v>
      </c>
      <c r="J149" s="50" t="str">
        <f t="shared" si="4"/>
        <v>Reducir</v>
      </c>
      <c r="K149" s="50"/>
      <c r="L149" s="50"/>
    </row>
    <row r="150" spans="2:12" s="34" customFormat="1" ht="150" customHeight="1" x14ac:dyDescent="0.25">
      <c r="B150" s="30" t="str">
        <f>+'3 - Identificación del Riesgo'!B148</f>
        <v>ADMINISTRACIÓN DE BIENES Y SERVICIOS</v>
      </c>
      <c r="C150" s="186" t="str">
        <f>+'3 - Identificación del Riesgo'!F148</f>
        <v xml:space="preserve">SUBDIRECCIÓN ADMINISTRATIVA Y FINANCIERA
</v>
      </c>
      <c r="D150" s="30" t="str">
        <f>+'3 - Identificación del Riesgo'!G148</f>
        <v>R 57</v>
      </c>
      <c r="E150" s="186" t="str">
        <f>+'3 - Identificación del Riesgo'!H148</f>
        <v>Demoras en la respuesta a solicitudes internas de documentos en atención de los requerimientos de expedientes por parte de las dependencias</v>
      </c>
      <c r="F150" s="194" t="str">
        <f>+'3 - Identificación del Riesgo'!J148</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50" s="99" t="str">
        <f>+'3 - Identificación del Riesgo'!I148</f>
        <v>Pérdida Reputacional</v>
      </c>
      <c r="H150" s="110"/>
      <c r="I150" s="50" t="str">
        <f>+'4 - Valor del Riesgo Inherente'!N149</f>
        <v>Alto</v>
      </c>
      <c r="J150" s="50" t="str">
        <f t="shared" si="4"/>
        <v>Reducir</v>
      </c>
      <c r="K150" s="50" t="str">
        <f>+'5 - Diseño y Valoración Control'!V149</f>
        <v>Alto</v>
      </c>
      <c r="L150" s="50" t="str">
        <f t="shared" si="5"/>
        <v>Reducir</v>
      </c>
    </row>
    <row r="151" spans="2:12" s="34" customFormat="1" ht="150" customHeight="1" x14ac:dyDescent="0.25">
      <c r="B151" s="30" t="str">
        <f>+'3 - Identificación del Riesgo'!B149</f>
        <v>ADMINISTRACIÓN DE BIENES Y SERVICIOS</v>
      </c>
      <c r="C151" s="186" t="str">
        <f>+'3 - Identificación del Riesgo'!F149</f>
        <v xml:space="preserve">SUBDIRECCIÓN ADMINISTRATIVA Y FINANCIERA
</v>
      </c>
      <c r="D151" s="30" t="str">
        <f>+'3 - Identificación del Riesgo'!G149</f>
        <v>R 57</v>
      </c>
      <c r="E151" s="186" t="str">
        <f>+'3 - Identificación del Riesgo'!H149</f>
        <v>Demoras en la respuesta a solicitudes internas de documentos en atención de los requerimientos de expedientes por parte de las dependencias</v>
      </c>
      <c r="F151" s="194" t="str">
        <f>+'3 - Identificación del Riesgo'!J149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G151" s="99" t="str">
        <f>+'3 - Identificación del Riesgo'!I149</f>
        <v>Pérdida Reputacional</v>
      </c>
      <c r="H151" s="110"/>
      <c r="I151" s="50" t="str">
        <f>+'4 - Valor del Riesgo Inherente'!N150</f>
        <v>Alto</v>
      </c>
      <c r="J151" s="50" t="str">
        <f t="shared" si="4"/>
        <v>Reducir</v>
      </c>
      <c r="K151" s="50"/>
      <c r="L151" s="50"/>
    </row>
    <row r="152" spans="2:12" s="34" customFormat="1" ht="150" customHeight="1" x14ac:dyDescent="0.25">
      <c r="B152" s="30" t="str">
        <f>+'3 - Identificación del Riesgo'!B150</f>
        <v>ADMINISTRACIÓN DE BIENES Y SERVICIOS</v>
      </c>
      <c r="C152" s="186" t="str">
        <f>+'3 - Identificación del Riesgo'!F150</f>
        <v>SUBDIRECCIÓN ADMINISTRATIVA Y FINANCIERA</v>
      </c>
      <c r="D152" s="30" t="str">
        <f>+'3 - Identificación del Riesgo'!G150</f>
        <v>R 58</v>
      </c>
      <c r="E152" s="186" t="str">
        <f>+'3 - Identificación del Riesgo'!H150</f>
        <v>Incumplimiento del Plan de Gestión Integral de Residuos Peligrosos (PGIRESPEL)</v>
      </c>
      <c r="F152" s="194" t="str">
        <f>+'3 - Identificación del Riesgo'!J150</f>
        <v>Posibilidad de afectación económica por sanciones legales por entes de control debido al desconocimiento en la normatividad ambiental aplicable</v>
      </c>
      <c r="G152" s="99" t="str">
        <f>+'3 - Identificación del Riesgo'!I150</f>
        <v>Afectación Económica o presupuestal</v>
      </c>
      <c r="H152" s="100">
        <f ca="1">+TODAY()-'3 - Identificación del Riesgo'!O150</f>
        <v>72</v>
      </c>
      <c r="I152" s="50" t="str">
        <f>+'4 - Valor del Riesgo Inherente'!N151</f>
        <v>Bajo</v>
      </c>
      <c r="J152" s="50" t="str">
        <f t="shared" si="4"/>
        <v>Aceptar</v>
      </c>
      <c r="K152" s="50" t="str">
        <f>+'5 - Diseño y Valoración Control'!V151</f>
        <v>Bajo</v>
      </c>
      <c r="L152" s="50" t="str">
        <f t="shared" si="5"/>
        <v>Aceptar</v>
      </c>
    </row>
    <row r="153" spans="2:12" s="34" customFormat="1" ht="150" customHeight="1" x14ac:dyDescent="0.25">
      <c r="B153" s="30" t="str">
        <f>+'3 - Identificación del Riesgo'!B151</f>
        <v>ADMINISTRACIÓN DE BIENES Y SERVICIOS</v>
      </c>
      <c r="C153" s="186" t="str">
        <f>+'3 - Identificación del Riesgo'!F151</f>
        <v>SUBDIRECCIÓN ADMINISTRATIVA Y FINANCIERA</v>
      </c>
      <c r="D153" s="30" t="str">
        <f>+'3 - Identificación del Riesgo'!G151</f>
        <v>R 58</v>
      </c>
      <c r="E153" s="186" t="str">
        <f>+'3 - Identificación del Riesgo'!H151</f>
        <v>Incumplimiento del Plan de Gestión Integral de Residuos Peligrosos (PGIRESPEL)</v>
      </c>
      <c r="F153" s="194" t="str">
        <f>+'3 - Identificación del Riesgo'!J151</f>
        <v>Posibilidad de afectación económica por sanciones legales por entes de control debido al desconocimiento en la normatividad ambiental aplicable</v>
      </c>
      <c r="G153" s="99" t="str">
        <f>+'3 - Identificación del Riesgo'!I151</f>
        <v>Afectación Económica o presupuestal</v>
      </c>
      <c r="H153" s="110"/>
      <c r="I153" s="50" t="str">
        <f>+'4 - Valor del Riesgo Inherente'!N152</f>
        <v>Bajo</v>
      </c>
      <c r="J153" s="50" t="str">
        <f t="shared" si="4"/>
        <v>Aceptar</v>
      </c>
      <c r="K153" s="50"/>
      <c r="L153" s="50"/>
    </row>
    <row r="154" spans="2:12" s="34" customFormat="1" ht="150" customHeight="1" x14ac:dyDescent="0.25">
      <c r="B154" s="30" t="str">
        <f>+'3 - Identificación del Riesgo'!B152</f>
        <v>ADMINISTRACIÓN DE BIENES Y SERVICIOS</v>
      </c>
      <c r="C154" s="186" t="str">
        <f>+'3 - Identificación del Riesgo'!F152</f>
        <v>SUBDIRECCIÓN ADMINISTRATIVA Y FINANCIERA</v>
      </c>
      <c r="D154" s="30" t="str">
        <f>+'3 - Identificación del Riesgo'!G152</f>
        <v>R 59</v>
      </c>
      <c r="E154" s="186" t="str">
        <f>+'3 - Identificación del Riesgo'!H152</f>
        <v>Incumplimiento de requisitos y trámites legales ambientales en la adquisición de bienes y servicios</v>
      </c>
      <c r="F154" s="194" t="str">
        <f>+'3 - Identificación del Riesgo'!J152</f>
        <v>Posibilidad de afectación económica por sanciones legales por entes de control debido al desconocimiento e incumplimiento de la normatividad ambiental aplicable</v>
      </c>
      <c r="G154" s="99" t="str">
        <f>+'3 - Identificación del Riesgo'!I152</f>
        <v>Afectación Económica o presupuestal</v>
      </c>
      <c r="H154" s="110"/>
      <c r="I154" s="50" t="str">
        <f>+'4 - Valor del Riesgo Inherente'!N153</f>
        <v>Alto</v>
      </c>
      <c r="J154" s="50" t="str">
        <f t="shared" si="4"/>
        <v>Reducir</v>
      </c>
      <c r="K154" s="50" t="str">
        <f>+'5 - Diseño y Valoración Control'!V153</f>
        <v>Alto</v>
      </c>
      <c r="L154" s="50" t="str">
        <f t="shared" si="5"/>
        <v>Reducir</v>
      </c>
    </row>
    <row r="155" spans="2:12" s="34" customFormat="1" ht="150" customHeight="1" x14ac:dyDescent="0.25">
      <c r="B155" s="30" t="str">
        <f>+'3 - Identificación del Riesgo'!B153</f>
        <v>ADMINISTRACIÓN DE BIENES Y SERVICIOS</v>
      </c>
      <c r="C155" s="186" t="str">
        <f>+'3 - Identificación del Riesgo'!F153</f>
        <v>SUBDIRECCIÓN ADMINISTRATIVA Y FINANCIERA</v>
      </c>
      <c r="D155" s="30" t="str">
        <f>+'3 - Identificación del Riesgo'!G153</f>
        <v>R 59</v>
      </c>
      <c r="E155" s="186" t="str">
        <f>+'3 - Identificación del Riesgo'!H153</f>
        <v>Incumplimiento de requisitos y trámites legales ambientales en la adquisición de bienes y servicios</v>
      </c>
      <c r="F155" s="194" t="str">
        <f>+'3 - Identificación del Riesgo'!J153</f>
        <v>Posibilidad de afectación económica por sanciones legales por entes de control debido al desconocimiento e incumplimiento de la normatividad ambiental aplicable</v>
      </c>
      <c r="G155" s="99" t="str">
        <f>+'3 - Identificación del Riesgo'!I153</f>
        <v>Afectación Económica o presupuestal</v>
      </c>
      <c r="H155" s="100">
        <f ca="1">+TODAY()-'3 - Identificación del Riesgo'!O153</f>
        <v>72</v>
      </c>
      <c r="I155" s="50" t="str">
        <f>+'4 - Valor del Riesgo Inherente'!N154</f>
        <v>Alto</v>
      </c>
      <c r="J155" s="50" t="str">
        <f t="shared" si="4"/>
        <v>Reducir</v>
      </c>
      <c r="K155" s="50"/>
      <c r="L155" s="50"/>
    </row>
    <row r="156" spans="2:12" s="34" customFormat="1" ht="150" customHeight="1" x14ac:dyDescent="0.25">
      <c r="B156" s="30" t="str">
        <f>+'3 - Identificación del Riesgo'!B154</f>
        <v>ADMINISTRACIÓN DE BIENES Y SERVICIOS</v>
      </c>
      <c r="C156" s="186" t="str">
        <f>+'3 - Identificación del Riesgo'!F154</f>
        <v>SUBDIRECCIÓN ADMINISTRATIVA Y FINANCIERA</v>
      </c>
      <c r="D156" s="30" t="str">
        <f>+'3 - Identificación del Riesgo'!G154</f>
        <v>R 60</v>
      </c>
      <c r="E156" s="186" t="str">
        <f>+'3 - Identificación del Riesgo'!H154</f>
        <v>Desactualización del Sistema de Gestión Ambiental con requisitos legales ambientales</v>
      </c>
      <c r="F156" s="194" t="str">
        <f>+'3 - Identificación del Riesgo'!J154</f>
        <v>Posibilidad de afectación económica por sanciones legales por entes de control debido al desconocimiento de la normatividad ambiental y la insuficiencia de recursos físicos, financieros y de talento humanos</v>
      </c>
      <c r="G156" s="99" t="str">
        <f>+'3 - Identificación del Riesgo'!I154</f>
        <v>Afectación Económica o presupuestal</v>
      </c>
      <c r="H156" s="110"/>
      <c r="I156" s="50" t="str">
        <f>+'4 - Valor del Riesgo Inherente'!N155</f>
        <v>Bajo</v>
      </c>
      <c r="J156" s="50" t="str">
        <f t="shared" si="4"/>
        <v>Aceptar</v>
      </c>
      <c r="K156" s="50" t="str">
        <f>+'5 - Diseño y Valoración Control'!V155</f>
        <v>Bajo</v>
      </c>
      <c r="L156" s="50" t="str">
        <f t="shared" si="5"/>
        <v>Aceptar</v>
      </c>
    </row>
    <row r="157" spans="2:12" s="34" customFormat="1" ht="150" customHeight="1" x14ac:dyDescent="0.25">
      <c r="B157" s="30" t="str">
        <f>+'3 - Identificación del Riesgo'!B155</f>
        <v>ADMINISTRACIÓN DE BIENES Y SERVICIOS</v>
      </c>
      <c r="C157" s="186" t="str">
        <f>+'3 - Identificación del Riesgo'!F155</f>
        <v>SUBDIRECCIÓN ADMINISTRATIVA Y FINANCIERA</v>
      </c>
      <c r="D157" s="30" t="str">
        <f>+'3 - Identificación del Riesgo'!G155</f>
        <v>R 60</v>
      </c>
      <c r="E157" s="186" t="str">
        <f>+'3 - Identificación del Riesgo'!H155</f>
        <v>Desactualización del Sistema de Gestión Ambiental con requisitos legales ambientales</v>
      </c>
      <c r="F157" s="194" t="str">
        <f>+'3 - Identificación del Riesgo'!J155</f>
        <v>Posibilidad de afectación económica por sanciones legales por entes de control debido al desconocimiento de la normatividad ambiental y la insuficiencia de recursos físicos, financieros y de talento humanos</v>
      </c>
      <c r="G157" s="99" t="str">
        <f>+'3 - Identificación del Riesgo'!I155</f>
        <v>Afectación Económica o presupuestal</v>
      </c>
      <c r="H157" s="110"/>
      <c r="I157" s="50" t="str">
        <f>+'4 - Valor del Riesgo Inherente'!N156</f>
        <v>Bajo</v>
      </c>
      <c r="J157" s="50" t="str">
        <f t="shared" si="4"/>
        <v>Aceptar</v>
      </c>
      <c r="K157" s="50"/>
      <c r="L157" s="50"/>
    </row>
    <row r="158" spans="2:12" s="34" customFormat="1" ht="150" customHeight="1" x14ac:dyDescent="0.25">
      <c r="B158" s="30" t="str">
        <f>+'3 - Identificación del Riesgo'!B156</f>
        <v>ADMINISTRACIÓN DE BIENES Y SERVICIOS</v>
      </c>
      <c r="C158" s="186" t="str">
        <f>+'3 - Identificación del Riesgo'!F156</f>
        <v>SUBDIRECCIÓN ADMINISTRATIVA Y FINANCIERA</v>
      </c>
      <c r="D158" s="30" t="str">
        <f>+'3 - Identificación del Riesgo'!G156</f>
        <v>R 61</v>
      </c>
      <c r="E158" s="186" t="str">
        <f>+'3 - Identificación del Riesgo'!H156</f>
        <v>Disposición de residuos ordinarios sin cumplir las prácticas establecidas en la entidad</v>
      </c>
      <c r="F158" s="194" t="str">
        <f>+'3 - Identificación del Riesgo'!J156</f>
        <v>Posibilidad de afectación económica por sanciones legales por entes de control debido a la disposición incorrecta para los residuos ordinarios de acuerdo con las prácticas establecidas en la entidad</v>
      </c>
      <c r="G158" s="99" t="str">
        <f>+'3 - Identificación del Riesgo'!I156</f>
        <v>Afectación Económica o presupuestal</v>
      </c>
      <c r="H158" s="100">
        <f ca="1">+TODAY()-'3 - Identificación del Riesgo'!O156</f>
        <v>72</v>
      </c>
      <c r="I158" s="50" t="str">
        <f>+'4 - Valor del Riesgo Inherente'!N157</f>
        <v>Moderado</v>
      </c>
      <c r="J158" s="50" t="str">
        <f t="shared" si="4"/>
        <v>Reducir</v>
      </c>
      <c r="K158" s="50" t="str">
        <f>+'5 - Diseño y Valoración Control'!V157</f>
        <v>Moderado</v>
      </c>
      <c r="L158" s="50" t="str">
        <f t="shared" si="5"/>
        <v>Reducir</v>
      </c>
    </row>
    <row r="159" spans="2:12" s="34" customFormat="1" ht="150" customHeight="1" x14ac:dyDescent="0.25">
      <c r="B159" s="30" t="str">
        <f>+'3 - Identificación del Riesgo'!B157</f>
        <v>ADMINISTRACIÓN DE BIENES Y SERVICIOS</v>
      </c>
      <c r="C159" s="186" t="str">
        <f>+'3 - Identificación del Riesgo'!F157</f>
        <v>SUBDIRECCIÓN ADMINISTRATIVA Y FINANCIERA</v>
      </c>
      <c r="D159" s="30" t="str">
        <f>+'3 - Identificación del Riesgo'!G157</f>
        <v>R 61</v>
      </c>
      <c r="E159" s="186" t="str">
        <f>+'3 - Identificación del Riesgo'!H157</f>
        <v>Disposición de residuos ordinarios sin cumplir las prácticas establecidas en la entidad</v>
      </c>
      <c r="F159" s="194" t="str">
        <f>+'3 - Identificación del Riesgo'!J157</f>
        <v>Posibilidad de afectación económica por sanciones legales por entes de control debido a la disposición incorrecta para los residuos ordinarios de acuerdo con las prácticas establecidas en la entidad</v>
      </c>
      <c r="G159" s="99" t="str">
        <f>+'3 - Identificación del Riesgo'!I157</f>
        <v>Afectación Económica o presupuestal</v>
      </c>
      <c r="H159" s="110"/>
      <c r="I159" s="50" t="str">
        <f>+'4 - Valor del Riesgo Inherente'!N158</f>
        <v>Moderado</v>
      </c>
      <c r="J159" s="50" t="str">
        <f t="shared" si="4"/>
        <v>Reducir</v>
      </c>
      <c r="K159" s="50"/>
      <c r="L159" s="50"/>
    </row>
    <row r="160" spans="2:12" s="34" customFormat="1" ht="150" customHeight="1" x14ac:dyDescent="0.25">
      <c r="B160" s="30" t="str">
        <f>+'3 - Identificación del Riesgo'!B158</f>
        <v>GESTIÓN FINANCIERA</v>
      </c>
      <c r="C160" s="186" t="str">
        <f>+'3 - Identificación del Riesgo'!F158</f>
        <v>SUBDIRECCIÓN ADMINISTRATIVA Y FINANCIERA</v>
      </c>
      <c r="D160" s="30" t="str">
        <f>+'3 - Identificación del Riesgo'!G158</f>
        <v>R 62</v>
      </c>
      <c r="E160" s="186" t="str">
        <f>+'3 - Identificación del Riesgo'!H158</f>
        <v>Registro de gastos y pagos sin cumplimiento de requisitos legales</v>
      </c>
      <c r="F160" s="194" t="str">
        <f>+'3 - Identificación del Riesgo'!J158</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60" s="99" t="str">
        <f>+'3 - Identificación del Riesgo'!I158</f>
        <v>Afectación Económica o presupuestal</v>
      </c>
      <c r="H160" s="110"/>
      <c r="I160" s="50" t="str">
        <f>+'4 - Valor del Riesgo Inherente'!N159</f>
        <v>Extremo</v>
      </c>
      <c r="J160" s="50" t="str">
        <f t="shared" si="4"/>
        <v>Reducir</v>
      </c>
      <c r="K160" s="50" t="str">
        <f>+'5 - Diseño y Valoración Control'!V159</f>
        <v>Alto</v>
      </c>
      <c r="L160" s="50" t="str">
        <f t="shared" si="5"/>
        <v>Reducir</v>
      </c>
    </row>
    <row r="161" spans="2:12" s="34" customFormat="1" ht="150" customHeight="1" x14ac:dyDescent="0.25">
      <c r="B161" s="30" t="str">
        <f>+'3 - Identificación del Riesgo'!B159</f>
        <v>GESTIÓN FINANCIERA</v>
      </c>
      <c r="C161" s="186" t="str">
        <f>+'3 - Identificación del Riesgo'!F159</f>
        <v>SUBDIRECCIÓN ADMINISTRATIVA Y FINANCIERA</v>
      </c>
      <c r="D161" s="30" t="str">
        <f>+'3 - Identificación del Riesgo'!G159</f>
        <v>R 62</v>
      </c>
      <c r="E161" s="186" t="str">
        <f>+'3 - Identificación del Riesgo'!H159</f>
        <v>Registro de gastos y pagos sin cumplimiento de requisitos legales</v>
      </c>
      <c r="F161" s="194" t="str">
        <f>+'3 - Identificación del Riesgo'!J159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G161" s="99" t="str">
        <f>+'3 - Identificación del Riesgo'!I159</f>
        <v>Afectación Económica o presupuestal</v>
      </c>
      <c r="H161" s="100">
        <f ca="1">+TODAY()-'3 - Identificación del Riesgo'!O159</f>
        <v>72</v>
      </c>
      <c r="I161" s="50" t="str">
        <f>+'4 - Valor del Riesgo Inherente'!N160</f>
        <v>Extremo</v>
      </c>
      <c r="J161" s="50" t="str">
        <f t="shared" si="4"/>
        <v>Reducir</v>
      </c>
      <c r="K161" s="50"/>
      <c r="L161" s="50"/>
    </row>
    <row r="162" spans="2:12" s="34" customFormat="1" ht="150" customHeight="1" x14ac:dyDescent="0.25">
      <c r="B162" s="30" t="str">
        <f>+'3 - Identificación del Riesgo'!B160</f>
        <v>GESTIÓN FINANCIERA</v>
      </c>
      <c r="C162" s="186" t="str">
        <f>+'3 - Identificación del Riesgo'!F160</f>
        <v>SUBDIRECCIÓN ADMINISTRATIVA Y FINANCIERA</v>
      </c>
      <c r="D162" s="30" t="str">
        <f>+'3 - Identificación del Riesgo'!G160</f>
        <v>R 63</v>
      </c>
      <c r="E162" s="186" t="str">
        <f>+'3 - Identificación del Riesgo'!H160</f>
        <v>Programación del PAC que no corresponde a las necesidades reales</v>
      </c>
      <c r="F162" s="194" t="str">
        <f>+'3 - Identificación del Riesgo'!J160</f>
        <v>Posibilidad de afectación económica por sanción del Ministerio de Hacienda debido al  el envío inoportuno y/o inexacto de las solicitudes de pago a la Subdirección Administrativa y Financiera por parte de los supervisores de los contratos</v>
      </c>
      <c r="G162" s="99" t="str">
        <f>+'3 - Identificación del Riesgo'!I160</f>
        <v>Afectación Económica o presupuestal</v>
      </c>
      <c r="H162" s="110"/>
      <c r="I162" s="50" t="str">
        <f>+'4 - Valor del Riesgo Inherente'!N161</f>
        <v>Extremo</v>
      </c>
      <c r="J162" s="50" t="str">
        <f t="shared" si="4"/>
        <v>Reducir</v>
      </c>
      <c r="K162" s="50" t="str">
        <f>+'5 - Diseño y Valoración Control'!V161</f>
        <v>Extremo</v>
      </c>
      <c r="L162" s="50" t="str">
        <f t="shared" si="5"/>
        <v>Reducir</v>
      </c>
    </row>
    <row r="163" spans="2:12" s="34" customFormat="1" ht="150" customHeight="1" x14ac:dyDescent="0.25">
      <c r="B163" s="30" t="str">
        <f>+'3 - Identificación del Riesgo'!B161</f>
        <v>GESTIÓN FINANCIERA</v>
      </c>
      <c r="C163" s="186" t="str">
        <f>+'3 - Identificación del Riesgo'!F161</f>
        <v>SUBDIRECCIÓN ADMINISTRATIVA Y FINANCIERA</v>
      </c>
      <c r="D163" s="30" t="str">
        <f>+'3 - Identificación del Riesgo'!G161</f>
        <v>R 63</v>
      </c>
      <c r="E163" s="186" t="str">
        <f>+'3 - Identificación del Riesgo'!H161</f>
        <v>Programación del PAC que no corresponde a las necesidades reales</v>
      </c>
      <c r="F163" s="194" t="str">
        <f>+'3 - Identificación del Riesgo'!J161</f>
        <v>Posibilidad de afectación económica por sanción del Ministerio de Hacienda debido al  el envío inoportuno y/o inexacto de las solicitudes de pago a la Subdirección Administrativa y Financiera por parte de los supervisores de los contratos</v>
      </c>
      <c r="G163" s="99" t="str">
        <f>+'3 - Identificación del Riesgo'!I161</f>
        <v>Afectación Económica o presupuestal</v>
      </c>
      <c r="H163" s="110"/>
      <c r="I163" s="50" t="str">
        <f>+'4 - Valor del Riesgo Inherente'!N162</f>
        <v>Extremo</v>
      </c>
      <c r="J163" s="50" t="str">
        <f t="shared" si="4"/>
        <v>Reducir</v>
      </c>
      <c r="K163" s="50"/>
      <c r="L163" s="50"/>
    </row>
    <row r="164" spans="2:12" s="34" customFormat="1" ht="150" customHeight="1" x14ac:dyDescent="0.25">
      <c r="B164" s="30" t="str">
        <f>+'3 - Identificación del Riesgo'!B162</f>
        <v>GESTIÓN FINANCIERA</v>
      </c>
      <c r="C164" s="186" t="str">
        <f>+'3 - Identificación del Riesgo'!F162</f>
        <v>SUBDIRECCIÓN ADMINISTRATIVA Y FINANCIERA</v>
      </c>
      <c r="D164" s="30" t="str">
        <f>+'3 - Identificación del Riesgo'!G162</f>
        <v>R 64</v>
      </c>
      <c r="E164" s="186" t="str">
        <f>+'3 - Identificación del Riesgo'!H162</f>
        <v xml:space="preserve">Generación de obligaciones con inconsistencias en la aplicación de las deducciones tributarias </v>
      </c>
      <c r="F164" s="194" t="str">
        <f>+'3 - Identificación del Riesgo'!J162</f>
        <v>Posibilidad de afectación económica por sanción del Ministerio de Hacienda debido al  el envío inoportuno y/o inexacto de las solicitudes de pago a la Subdirección Administrativa y Financiera por parte de los supervisores de los contratos</v>
      </c>
      <c r="G164" s="99" t="str">
        <f>+'3 - Identificación del Riesgo'!I162</f>
        <v>Afectación Económica o presupuestal</v>
      </c>
      <c r="H164" s="100">
        <f ca="1">+TODAY()-'3 - Identificación del Riesgo'!O162</f>
        <v>72</v>
      </c>
      <c r="I164" s="50" t="str">
        <f>+'4 - Valor del Riesgo Inherente'!N163</f>
        <v>Alto</v>
      </c>
      <c r="J164" s="50" t="str">
        <f t="shared" si="4"/>
        <v>Reducir</v>
      </c>
      <c r="K164" s="50" t="str">
        <f>+'5 - Diseño y Valoración Control'!V163</f>
        <v>Moderado</v>
      </c>
      <c r="L164" s="50" t="str">
        <f t="shared" si="5"/>
        <v>Reducir</v>
      </c>
    </row>
    <row r="165" spans="2:12" s="34" customFormat="1" ht="150" customHeight="1" x14ac:dyDescent="0.25">
      <c r="B165" s="30" t="str">
        <f>+'3 - Identificación del Riesgo'!B163</f>
        <v>GESTIÓN FINANCIERA</v>
      </c>
      <c r="C165" s="186" t="str">
        <f>+'3 - Identificación del Riesgo'!F163</f>
        <v>SUBDIRECCIÓN ADMINISTRATIVA Y FINANCIERA</v>
      </c>
      <c r="D165" s="30" t="str">
        <f>+'3 - Identificación del Riesgo'!G163</f>
        <v>R 64</v>
      </c>
      <c r="E165" s="186" t="str">
        <f>+'3 - Identificación del Riesgo'!H163</f>
        <v xml:space="preserve">Generación de obligaciones con inconsistencias en la aplicación de las deducciones tributarias </v>
      </c>
      <c r="F165" s="194" t="str">
        <f>+'3 - Identificación del Riesgo'!J163</f>
        <v>Posibilidad de afectación económica por sanción del Ministerio de Hacienda debido al  el envío inoportuno y/o inexacto de las solicitudes de pago a la Subdirección Administrativa y Financiera por parte de los supervisores de los contratos</v>
      </c>
      <c r="G165" s="99" t="str">
        <f>+'3 - Identificación del Riesgo'!I163</f>
        <v>Afectación Económica o presupuestal</v>
      </c>
      <c r="H165" s="110"/>
      <c r="I165" s="50" t="str">
        <f>+'4 - Valor del Riesgo Inherente'!N164</f>
        <v>Alto</v>
      </c>
      <c r="J165" s="50" t="str">
        <f t="shared" si="4"/>
        <v>Reducir</v>
      </c>
      <c r="K165" s="50"/>
      <c r="L165" s="50"/>
    </row>
    <row r="166" spans="2:12" s="34" customFormat="1" ht="150" customHeight="1" x14ac:dyDescent="0.25">
      <c r="B166" s="30" t="str">
        <f>+'3 - Identificación del Riesgo'!B164</f>
        <v>GESTIÓN FINANCIERA</v>
      </c>
      <c r="C166" s="186" t="str">
        <f>+'3 - Identificación del Riesgo'!F164</f>
        <v>SUBDIRECCIÓN ADMINISTRATIVA Y FINANCIERA</v>
      </c>
      <c r="D166" s="30" t="str">
        <f>+'3 - Identificación del Riesgo'!G164</f>
        <v>R 64</v>
      </c>
      <c r="E166" s="186" t="str">
        <f>+'3 - Identificación del Riesgo'!H164</f>
        <v xml:space="preserve">Generación de obligaciones con inconsistencias en la aplicación de las deducciones tributarias </v>
      </c>
      <c r="F166" s="194" t="str">
        <f>+'3 - Identificación del Riesgo'!J164</f>
        <v>Posibilidad de afectación económica por sanción del Ministerio de Hacienda debido al  el envío inoportuno y/o inexacto de las solicitudes de pago a la Subdirección Administrativa y Financiera por parte de los supervisores de los contratos</v>
      </c>
      <c r="G166" s="99" t="str">
        <f>+'3 - Identificación del Riesgo'!I164</f>
        <v>Afectación Económica o presupuestal</v>
      </c>
      <c r="H166" s="110"/>
      <c r="I166" s="50" t="str">
        <f>+'4 - Valor del Riesgo Inherente'!N165</f>
        <v>Alto</v>
      </c>
      <c r="J166" s="50" t="str">
        <f t="shared" si="4"/>
        <v>Reducir</v>
      </c>
      <c r="K166" s="50"/>
      <c r="L166" s="50"/>
    </row>
    <row r="167" spans="2:12" s="34" customFormat="1" ht="150" customHeight="1" x14ac:dyDescent="0.25">
      <c r="B167" s="30" t="str">
        <f>+'3 - Identificación del Riesgo'!B165</f>
        <v>GESTIÓN FINANCIERA</v>
      </c>
      <c r="C167" s="186" t="str">
        <f>+'3 - Identificación del Riesgo'!F165</f>
        <v>SUBDIRECCIÓN ADMINISTRATIVA Y FINANCIERA</v>
      </c>
      <c r="D167" s="30" t="str">
        <f>+'3 - Identificación del Riesgo'!G165</f>
        <v>R 65</v>
      </c>
      <c r="E167" s="186" t="str">
        <f>+'3 - Identificación del Riesgo'!H165</f>
        <v>Generar Estados Financieros que no sean razonables</v>
      </c>
      <c r="F167" s="194" t="str">
        <f>+'3 - Identificación del Riesgo'!J165</f>
        <v>Posibilidad de pérdida reputacional en la imagen institucional debido al reporte con insuficiencia en la información financiera de los saldos y movimientos al SIIF-Nación</v>
      </c>
      <c r="G167" s="99" t="str">
        <f>+'3 - Identificación del Riesgo'!I165</f>
        <v>Pérdida Reputacional</v>
      </c>
      <c r="H167" s="100">
        <f ca="1">+TODAY()-'3 - Identificación del Riesgo'!O165</f>
        <v>72</v>
      </c>
      <c r="I167" s="50" t="str">
        <f>+'4 - Valor del Riesgo Inherente'!N166</f>
        <v>Moderado</v>
      </c>
      <c r="J167" s="50" t="str">
        <f t="shared" si="4"/>
        <v>Reducir</v>
      </c>
      <c r="K167" s="50" t="str">
        <f>+'5 - Diseño y Valoración Control'!V166</f>
        <v>Moderado</v>
      </c>
      <c r="L167" s="50" t="str">
        <f t="shared" si="5"/>
        <v>Reducir</v>
      </c>
    </row>
    <row r="168" spans="2:12" s="34" customFormat="1" ht="150" customHeight="1" x14ac:dyDescent="0.25">
      <c r="B168" s="30" t="str">
        <f>+'3 - Identificación del Riesgo'!B166</f>
        <v>GESTIÓN FINANCIERA</v>
      </c>
      <c r="C168" s="186" t="str">
        <f>+'3 - Identificación del Riesgo'!F166</f>
        <v>SUBDIRECCIÓN ADMINISTRATIVA Y FINANCIERA</v>
      </c>
      <c r="D168" s="30" t="str">
        <f>+'3 - Identificación del Riesgo'!G166</f>
        <v>R 65</v>
      </c>
      <c r="E168" s="186" t="str">
        <f>+'3 - Identificación del Riesgo'!H166</f>
        <v>Generar Estados Financieros que no sean razonables</v>
      </c>
      <c r="F168" s="194" t="str">
        <f>+'3 - Identificación del Riesgo'!J166</f>
        <v>Posibilidad de pérdida reputacional en la imagen institucional debido al reporte con insuficiencia en la información financiera de los saldos y movimientos al SIIF-Nación</v>
      </c>
      <c r="G168" s="99" t="str">
        <f>+'3 - Identificación del Riesgo'!I166</f>
        <v>Pérdida Reputacional</v>
      </c>
      <c r="H168" s="110"/>
      <c r="I168" s="50" t="str">
        <f>+'4 - Valor del Riesgo Inherente'!N167</f>
        <v>Moderado</v>
      </c>
      <c r="J168" s="50" t="str">
        <f t="shared" si="4"/>
        <v>Reducir</v>
      </c>
      <c r="K168" s="50" t="str">
        <f>+'5 - Diseño y Valoración Control'!V167</f>
        <v>Bajo</v>
      </c>
      <c r="L168" s="50" t="str">
        <f t="shared" si="5"/>
        <v>Aceptar</v>
      </c>
    </row>
    <row r="169" spans="2:12" s="34" customFormat="1" ht="150" customHeight="1" x14ac:dyDescent="0.25">
      <c r="B169" s="30" t="str">
        <f>+'3 - Identificación del Riesgo'!B167</f>
        <v>GESTIÓN FINANCIERA</v>
      </c>
      <c r="C169" s="186" t="str">
        <f>+'3 - Identificación del Riesgo'!F167</f>
        <v>SUBDIRECCIÓN ADMINISTRATIVA Y FINANCIERA</v>
      </c>
      <c r="D169" s="30" t="str">
        <f>+'3 - Identificación del Riesgo'!G167</f>
        <v>R 65</v>
      </c>
      <c r="E169" s="186" t="str">
        <f>+'3 - Identificación del Riesgo'!H167</f>
        <v>Generar Estados Financieros que no sean razonables</v>
      </c>
      <c r="F169" s="194" t="str">
        <f>+'3 - Identificación del Riesgo'!J167</f>
        <v>Posibilidad de pérdida reputacional en la imagen institucional debido al reporte con insuficiencia en la información financiera de los saldos y movimientos al SIIF-Nación</v>
      </c>
      <c r="G169" s="99" t="str">
        <f>+'3 - Identificación del Riesgo'!I167</f>
        <v>Pérdida Reputacional</v>
      </c>
      <c r="H169" s="110"/>
      <c r="I169" s="50" t="str">
        <f>+'4 - Valor del Riesgo Inherente'!N168</f>
        <v>Moderado</v>
      </c>
      <c r="J169" s="50" t="str">
        <f t="shared" si="4"/>
        <v>Reducir</v>
      </c>
      <c r="K169" s="50"/>
      <c r="L169" s="50"/>
    </row>
    <row r="170" spans="2:12" s="34" customFormat="1" ht="150" customHeight="1" x14ac:dyDescent="0.25">
      <c r="B170" s="30" t="str">
        <f>+'3 - Identificación del Riesgo'!B168</f>
        <v>GESTIÓN FINANCIERA</v>
      </c>
      <c r="C170" s="186" t="str">
        <f>+'3 - Identificación del Riesgo'!F168</f>
        <v>SUBDIRECCIÓN ADMINISTRATIVA Y FINANCIERA</v>
      </c>
      <c r="D170" s="30" t="str">
        <f>+'3 - Identificación del Riesgo'!G168</f>
        <v>R 66</v>
      </c>
      <c r="E170" s="186" t="str">
        <f>+'3 - Identificación del Riesgo'!H168</f>
        <v>Imprecisiones en la información oficial de la cartera a cargo de la ANT</v>
      </c>
      <c r="F170" s="194" t="str">
        <f>+'3 - Identificación del Riesgo'!J168</f>
        <v>Posibilidad de pérdida reputacional en la imagen institucional debido a la afectación de la razonabilidad de los estados financieros</v>
      </c>
      <c r="G170" s="99" t="str">
        <f>+'3 - Identificación del Riesgo'!I168</f>
        <v>Pérdida Reputacional</v>
      </c>
      <c r="H170" s="100">
        <f ca="1">+TODAY()-'3 - Identificación del Riesgo'!O168</f>
        <v>72</v>
      </c>
      <c r="I170" s="50" t="str">
        <f>+'4 - Valor del Riesgo Inherente'!N169</f>
        <v>Moderado</v>
      </c>
      <c r="J170" s="50" t="str">
        <f t="shared" si="4"/>
        <v>Reducir</v>
      </c>
      <c r="K170" s="50" t="str">
        <f>+'5 - Diseño y Valoración Control'!V169</f>
        <v>Moderado</v>
      </c>
      <c r="L170" s="50" t="str">
        <f t="shared" si="5"/>
        <v>Reducir</v>
      </c>
    </row>
    <row r="171" spans="2:12" s="34" customFormat="1" ht="150" customHeight="1" x14ac:dyDescent="0.25">
      <c r="B171" s="30" t="str">
        <f>+'3 - Identificación del Riesgo'!B169</f>
        <v>GESTIÓN FINANCIERA</v>
      </c>
      <c r="C171" s="186" t="str">
        <f>+'3 - Identificación del Riesgo'!F169</f>
        <v>SUBDIRECCIÓN ADMINISTRATIVA Y FINANCIERA</v>
      </c>
      <c r="D171" s="30" t="str">
        <f>+'3 - Identificación del Riesgo'!G169</f>
        <v>R 66</v>
      </c>
      <c r="E171" s="186" t="str">
        <f>+'3 - Identificación del Riesgo'!H169</f>
        <v>Imprecisiones en la información oficial de la cartera a cargo de la ANT</v>
      </c>
      <c r="F171" s="194" t="str">
        <f>+'3 - Identificación del Riesgo'!J169</f>
        <v>Posibilidad de pérdida reputacional en la imagen institucional debido a la afectación de la razonabilidad de los estados financieros</v>
      </c>
      <c r="G171" s="99" t="str">
        <f>+'3 - Identificación del Riesgo'!I169</f>
        <v>Pérdida Reputacional</v>
      </c>
      <c r="H171" s="110"/>
      <c r="I171" s="50" t="str">
        <f>+'4 - Valor del Riesgo Inherente'!N170</f>
        <v>Moderado</v>
      </c>
      <c r="J171" s="50" t="str">
        <f t="shared" si="4"/>
        <v>Reducir</v>
      </c>
      <c r="K171" s="50"/>
      <c r="L171" s="50"/>
    </row>
    <row r="172" spans="2:12" s="34" customFormat="1" ht="150" customHeight="1" x14ac:dyDescent="0.25">
      <c r="B172" s="30" t="str">
        <f>+'3 - Identificación del Riesgo'!B170</f>
        <v>GESTIÓN FINANCIERA</v>
      </c>
      <c r="C172" s="186" t="str">
        <f>+'3 - Identificación del Riesgo'!F170</f>
        <v>SUBDIRECCIÓN ADMINISTRATIVA Y FINANCIERA</v>
      </c>
      <c r="D172" s="30" t="str">
        <f>+'3 - Identificación del Riesgo'!G170</f>
        <v>R 67</v>
      </c>
      <c r="E172" s="186" t="str">
        <f>+'3 - Identificación del Riesgo'!H170</f>
        <v>Fallas en la ejecución de la reserva presupuestal constituida</v>
      </c>
      <c r="F172" s="194" t="str">
        <f>+'3 - Identificación del Riesgo'!J170</f>
        <v>Posibilidad de afectación económica por reducción en la asignación del presupuesto de la vigencia debido un mal seguimiento y control de la reserva constituida por parte de los supervisores de los contratos</v>
      </c>
      <c r="G172" s="99" t="str">
        <f>+'3 - Identificación del Riesgo'!I170</f>
        <v>Afectación Económica o presupuestal</v>
      </c>
      <c r="H172" s="110"/>
      <c r="I172" s="50" t="str">
        <f>+'4 - Valor del Riesgo Inherente'!N171</f>
        <v>Moderado</v>
      </c>
      <c r="J172" s="50" t="str">
        <f t="shared" si="4"/>
        <v>Reducir</v>
      </c>
      <c r="K172" s="50" t="str">
        <f>+'5 - Diseño y Valoración Control'!V171</f>
        <v>Moderado</v>
      </c>
      <c r="L172" s="50" t="str">
        <f t="shared" si="5"/>
        <v>Reducir</v>
      </c>
    </row>
    <row r="173" spans="2:12" s="34" customFormat="1" ht="150" customHeight="1" x14ac:dyDescent="0.25">
      <c r="B173" s="30" t="str">
        <f>+'3 - Identificación del Riesgo'!B171</f>
        <v>GESTIÓN FINANCIERA</v>
      </c>
      <c r="C173" s="186" t="str">
        <f>+'3 - Identificación del Riesgo'!F171</f>
        <v>SUBDIRECCIÓN ADMINISTRATIVA Y FINANCIERA</v>
      </c>
      <c r="D173" s="30" t="str">
        <f>+'3 - Identificación del Riesgo'!G171</f>
        <v>R 67</v>
      </c>
      <c r="E173" s="186" t="str">
        <f>+'3 - Identificación del Riesgo'!H171</f>
        <v>Fallas en la ejecución de la reserva presupuestal constituida</v>
      </c>
      <c r="F173" s="194" t="str">
        <f>+'3 - Identificación del Riesgo'!J171</f>
        <v>Posibilidad de afectación económica por reducción en la asignación del presupuesto de la vigencia debido un mal seguimiento y control de la reserva constituida por parte de los supervisores de los contratos</v>
      </c>
      <c r="G173" s="99" t="str">
        <f>+'3 - Identificación del Riesgo'!I171</f>
        <v>Afectación Económica o presupuestal</v>
      </c>
      <c r="H173" s="100">
        <f ca="1">+TODAY()-'3 - Identificación del Riesgo'!O171</f>
        <v>72</v>
      </c>
      <c r="I173" s="50" t="str">
        <f>+'4 - Valor del Riesgo Inherente'!N172</f>
        <v>Moderado</v>
      </c>
      <c r="J173" s="50" t="str">
        <f t="shared" si="4"/>
        <v>Reducir</v>
      </c>
      <c r="K173" s="50" t="str">
        <f>+'5 - Diseño y Valoración Control'!V172</f>
        <v>Moderado</v>
      </c>
      <c r="L173" s="50" t="str">
        <f t="shared" si="5"/>
        <v>Reducir</v>
      </c>
    </row>
    <row r="174" spans="2:12" s="34" customFormat="1" ht="150" customHeight="1" x14ac:dyDescent="0.25">
      <c r="B174" s="30" t="str">
        <f>+'3 - Identificación del Riesgo'!B172</f>
        <v>GESTIÓN FINANCIERA</v>
      </c>
      <c r="C174" s="186" t="str">
        <f>+'3 - Identificación del Riesgo'!F172</f>
        <v>SUBDIRECCIÓN ADMINISTRATIVA Y FINANCIERA</v>
      </c>
      <c r="D174" s="30" t="str">
        <f>+'3 - Identificación del Riesgo'!G172</f>
        <v>R 67</v>
      </c>
      <c r="E174" s="186" t="str">
        <f>+'3 - Identificación del Riesgo'!H172</f>
        <v>Fallas en la ejecución de la reserva presupuestal constituida</v>
      </c>
      <c r="F174" s="194" t="str">
        <f>+'3 - Identificación del Riesgo'!J172</f>
        <v>Posibilidad de afectación económica por reducción en la asignación del presupuesto de la vigencia debido un mal seguimiento y control de la reserva constituida por parte de los supervisores de los contratos</v>
      </c>
      <c r="G174" s="99" t="str">
        <f>+'3 - Identificación del Riesgo'!I172</f>
        <v>Afectación Económica o presupuestal</v>
      </c>
      <c r="H174" s="110"/>
      <c r="I174" s="50" t="str">
        <f>+'4 - Valor del Riesgo Inherente'!N173</f>
        <v>Moderado</v>
      </c>
      <c r="J174" s="50" t="str">
        <f t="shared" si="4"/>
        <v>Reducir</v>
      </c>
      <c r="K174" s="50"/>
      <c r="L174" s="50"/>
    </row>
    <row r="175" spans="2:12" s="34" customFormat="1" ht="150" customHeight="1" x14ac:dyDescent="0.25">
      <c r="B175" s="30" t="str">
        <f>+'3 - Identificación del Riesgo'!B173</f>
        <v>GESTIÓN FINANCIERA</v>
      </c>
      <c r="C175" s="186" t="str">
        <f>+'3 - Identificación del Riesgo'!F173</f>
        <v>SUBDIRECCIÓN ADMINISTRATIVA Y FINANCIERA</v>
      </c>
      <c r="D175" s="30" t="str">
        <f>+'3 - Identificación del Riesgo'!G173</f>
        <v>R 68</v>
      </c>
      <c r="E175" s="186" t="str">
        <f>+'3 - Identificación del Riesgo'!H173</f>
        <v>Falla en la formulación del anteproyecto de presupuesto en el rubro de Funcionamiento</v>
      </c>
      <c r="F175" s="194" t="str">
        <f>+'3 - Identificación del Riesgo'!J173</f>
        <v>Posibilidad de afectación económica por la limitación en la ejecución para los  objetivos planteados en el rubro de funcionamiento del presupuesto debido a que no se cumple con una actividad de planeación de las actividades a desarrollar en una vigencia</v>
      </c>
      <c r="G175" s="99" t="str">
        <f>+'3 - Identificación del Riesgo'!I173</f>
        <v>Afectación Económica o presupuestal</v>
      </c>
      <c r="H175" s="110"/>
      <c r="I175" s="50" t="str">
        <f>+'4 - Valor del Riesgo Inherente'!N174</f>
        <v>Moderado</v>
      </c>
      <c r="J175" s="50" t="str">
        <f t="shared" si="4"/>
        <v>Reducir</v>
      </c>
      <c r="K175" s="50" t="str">
        <f>+'5 - Diseño y Valoración Control'!V174</f>
        <v>Moderado</v>
      </c>
      <c r="L175" s="50" t="str">
        <f t="shared" si="5"/>
        <v>Reducir</v>
      </c>
    </row>
    <row r="176" spans="2:12" s="34" customFormat="1" ht="150" customHeight="1" x14ac:dyDescent="0.25">
      <c r="B176" s="30" t="str">
        <f>+'3 - Identificación del Riesgo'!B174</f>
        <v>GESTIÓN FINANCIERA</v>
      </c>
      <c r="C176" s="186" t="str">
        <f>+'3 - Identificación del Riesgo'!F174</f>
        <v>SUBDIRECCIÓN ADMINISTRATIVA Y FINANCIERA</v>
      </c>
      <c r="D176" s="30" t="str">
        <f>+'3 - Identificación del Riesgo'!G174</f>
        <v>R 68</v>
      </c>
      <c r="E176" s="186" t="str">
        <f>+'3 - Identificación del Riesgo'!H174</f>
        <v>Falla en la formulación del anteproyecto de presupuesto en el rubro de Funcionamiento</v>
      </c>
      <c r="F176" s="194" t="str">
        <f>+'3 - Identificación del Riesgo'!J174</f>
        <v>Posibilidad de afectación económica por la limitación en la ejecución para los  objetivos planteados en el rubro de funcionamiento del presupuesto debido a que no se cumple con una actividad de planeación de las actividades a desarrollar en una vigencia</v>
      </c>
      <c r="G176" s="99" t="str">
        <f>+'3 - Identificación del Riesgo'!I174</f>
        <v>Afectación Económica o presupuestal</v>
      </c>
      <c r="H176" s="100">
        <f ca="1">+TODAY()-'3 - Identificación del Riesgo'!O174</f>
        <v>72</v>
      </c>
      <c r="I176" s="50" t="str">
        <f>+'4 - Valor del Riesgo Inherente'!N175</f>
        <v>Moderado</v>
      </c>
      <c r="J176" s="50" t="str">
        <f t="shared" si="4"/>
        <v>Reducir</v>
      </c>
      <c r="K176" s="50"/>
      <c r="L176" s="50"/>
    </row>
    <row r="177" spans="2:12" s="34" customFormat="1" ht="150" customHeight="1" x14ac:dyDescent="0.25">
      <c r="B177" s="30" t="str">
        <f>+'3 - Identificación del Riesgo'!B175</f>
        <v>GESTIÓN FINANCIERA</v>
      </c>
      <c r="C177" s="186" t="str">
        <f>+'3 - Identificación del Riesgo'!F175</f>
        <v>SUBDIRECCIÓN ADMINISTRATIVA Y FINANCIERA</v>
      </c>
      <c r="D177" s="30" t="str">
        <f>+'3 - Identificación del Riesgo'!G175</f>
        <v>R 69</v>
      </c>
      <c r="E177" s="186" t="str">
        <f>+'3 - Identificación del Riesgo'!H175</f>
        <v>Falla en el registro de un Compromiso Presupuestal</v>
      </c>
      <c r="F177" s="194" t="str">
        <f>+'3 - Identificación del Riesgo'!J175</f>
        <v>Posibilidad de afectación económica en sanciones disciplinarias y hallazgos en los entes de control por una mala interpretación de las solicitudes</v>
      </c>
      <c r="G177" s="99" t="str">
        <f>+'3 - Identificación del Riesgo'!I175</f>
        <v>Afectación Económica o presupuestal</v>
      </c>
      <c r="H177" s="110"/>
      <c r="I177" s="50" t="str">
        <f>+'4 - Valor del Riesgo Inherente'!N176</f>
        <v>Moderado</v>
      </c>
      <c r="J177" s="50" t="str">
        <f t="shared" si="4"/>
        <v>Reducir</v>
      </c>
      <c r="K177" s="50" t="str">
        <f>+'5 - Diseño y Valoración Control'!V176</f>
        <v>Moderado</v>
      </c>
      <c r="L177" s="50" t="str">
        <f t="shared" si="5"/>
        <v>Reducir</v>
      </c>
    </row>
    <row r="178" spans="2:12" s="34" customFormat="1" ht="150" customHeight="1" x14ac:dyDescent="0.25">
      <c r="B178" s="30" t="str">
        <f>+'3 - Identificación del Riesgo'!B176</f>
        <v>GESTIÓN FINANCIERA</v>
      </c>
      <c r="C178" s="186" t="str">
        <f>+'3 - Identificación del Riesgo'!F176</f>
        <v>SUBDIRECCIÓN ADMINISTRATIVA Y FINANCIERA</v>
      </c>
      <c r="D178" s="30" t="str">
        <f>+'3 - Identificación del Riesgo'!G176</f>
        <v>R 69</v>
      </c>
      <c r="E178" s="186" t="str">
        <f>+'3 - Identificación del Riesgo'!H176</f>
        <v>Falla en el registro de un Compromiso Presupuestal</v>
      </c>
      <c r="F178" s="194" t="str">
        <f>+'3 - Identificación del Riesgo'!J176</f>
        <v>Posibilidad de afectación económica en sanciones disciplinarias y hallazgos en los entes de control por una mala interpretación de las solicitudes</v>
      </c>
      <c r="G178" s="99" t="str">
        <f>+'3 - Identificación del Riesgo'!I176</f>
        <v>Afectación Económica o presupuestal</v>
      </c>
      <c r="H178" s="110"/>
      <c r="I178" s="50" t="str">
        <f>+'4 - Valor del Riesgo Inherente'!N177</f>
        <v>Moderado</v>
      </c>
      <c r="J178" s="50" t="str">
        <f t="shared" si="4"/>
        <v>Reducir</v>
      </c>
      <c r="K178" s="50"/>
      <c r="L178" s="50"/>
    </row>
    <row r="179" spans="2:12" s="34" customFormat="1" ht="150" customHeight="1" x14ac:dyDescent="0.25">
      <c r="B179" s="30" t="str">
        <f>+'3 - Identificación del Riesgo'!B177</f>
        <v>SEGUIMIENTO, EVALUACIÓN Y MEJORA</v>
      </c>
      <c r="C179" s="186" t="str">
        <f>+'3 - Identificación del Riesgo'!F177</f>
        <v>OFICINA DE PLANEACIÓN</v>
      </c>
      <c r="D179" s="30" t="str">
        <f>+'3 - Identificación del Riesgo'!G177</f>
        <v>R 70</v>
      </c>
      <c r="E179" s="186" t="str">
        <f>+'3 - Identificación del Riesgo'!H177</f>
        <v xml:space="preserve">Incumplimiento y no conformidad de reportes e informes de avance de planes de acción y proyectos de inversión </v>
      </c>
      <c r="F179" s="194"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G179" s="99" t="str">
        <f>+'3 - Identificación del Riesgo'!I177</f>
        <v>Pérdida Reputacional</v>
      </c>
      <c r="H179" s="100">
        <f ca="1">+TODAY()-'3 - Identificación del Riesgo'!O177</f>
        <v>72</v>
      </c>
      <c r="I179" s="50" t="str">
        <f>+'4 - Valor del Riesgo Inherente'!N178</f>
        <v>Moderado</v>
      </c>
      <c r="J179" s="50" t="str">
        <f t="shared" si="4"/>
        <v>Reducir</v>
      </c>
      <c r="K179" s="50" t="str">
        <f>+'5 - Diseño y Valoración Control'!V178</f>
        <v>Moderado</v>
      </c>
      <c r="L179" s="50" t="str">
        <f t="shared" si="5"/>
        <v>Reducir</v>
      </c>
    </row>
    <row r="180" spans="2:12" s="34" customFormat="1" ht="150" customHeight="1" x14ac:dyDescent="0.25">
      <c r="B180" s="30" t="str">
        <f>+'3 - Identificación del Riesgo'!B178</f>
        <v>SEGUIMIENTO, EVALUACIÓN Y MEJORA</v>
      </c>
      <c r="C180" s="186" t="str">
        <f>+'3 - Identificación del Riesgo'!F178</f>
        <v>OFICINA DE PLANEACIÓN</v>
      </c>
      <c r="D180" s="30" t="str">
        <f>+'3 - Identificación del Riesgo'!G178</f>
        <v>R 70</v>
      </c>
      <c r="E180" s="186" t="str">
        <f>+'3 - Identificación del Riesgo'!H178</f>
        <v xml:space="preserve">Incumplimiento y no conformidad de reportes e informes de avance de planes de acción y proyectos de inversión </v>
      </c>
      <c r="F180" s="194"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G180" s="99" t="str">
        <f>+'3 - Identificación del Riesgo'!I178</f>
        <v>Pérdida Reputacional</v>
      </c>
      <c r="H180" s="110"/>
      <c r="I180" s="50" t="str">
        <f>+'4 - Valor del Riesgo Inherente'!N179</f>
        <v>Moderado</v>
      </c>
      <c r="J180" s="50" t="str">
        <f t="shared" si="4"/>
        <v>Reducir</v>
      </c>
      <c r="K180" s="50"/>
      <c r="L180" s="50"/>
    </row>
    <row r="181" spans="2:12" s="34" customFormat="1" ht="150" customHeight="1" x14ac:dyDescent="0.25">
      <c r="B181" s="30" t="str">
        <f>+'3 - Identificación del Riesgo'!B179</f>
        <v>SEGUIMIENTO, EVALUACIÓN Y MEJORA</v>
      </c>
      <c r="C181" s="186" t="str">
        <f>+'3 - Identificación del Riesgo'!F179</f>
        <v>OFICINA DE PLANEACIÓN</v>
      </c>
      <c r="D181" s="30" t="str">
        <f>+'3 - Identificación del Riesgo'!G179</f>
        <v>R 71</v>
      </c>
      <c r="E181" s="186" t="str">
        <f>+'3 - Identificación del Riesgo'!H179</f>
        <v>Liberación de productos no conformes con los requisitos</v>
      </c>
      <c r="F181" s="194" t="str">
        <f>+'3 - Identificación del Riesgo'!J179</f>
        <v>Posibilidad de pérdida reputacional en la imagen institucional por el desconocimiento de cambios normativos, requisitos y/o lineamientos para el desarrollo de productos y/o salidas</v>
      </c>
      <c r="G181" s="99" t="str">
        <f>+'3 - Identificación del Riesgo'!I179</f>
        <v>Pérdida Reputacional</v>
      </c>
      <c r="H181" s="110"/>
      <c r="I181" s="50" t="str">
        <f>+'4 - Valor del Riesgo Inherente'!N180</f>
        <v>Extremo</v>
      </c>
      <c r="J181" s="50" t="str">
        <f t="shared" si="4"/>
        <v>Reducir</v>
      </c>
      <c r="K181" s="50" t="str">
        <f>+'5 - Diseño y Valoración Control'!V180</f>
        <v>Extremo</v>
      </c>
      <c r="L181" s="50" t="str">
        <f t="shared" si="5"/>
        <v>Reducir</v>
      </c>
    </row>
    <row r="182" spans="2:12" s="34" customFormat="1" ht="150" customHeight="1" x14ac:dyDescent="0.25">
      <c r="B182" s="30" t="str">
        <f>+'3 - Identificación del Riesgo'!B180</f>
        <v>SEGUIMIENTO, EVALUACIÓN Y MEJORA</v>
      </c>
      <c r="C182" s="186" t="str">
        <f>+'3 - Identificación del Riesgo'!F180</f>
        <v>OFICINA DE PLANEACIÓN</v>
      </c>
      <c r="D182" s="30" t="str">
        <f>+'3 - Identificación del Riesgo'!G180</f>
        <v>R 71</v>
      </c>
      <c r="E182" s="186" t="str">
        <f>+'3 - Identificación del Riesgo'!H180</f>
        <v>Liberación de productos no conformes con los requisitos</v>
      </c>
      <c r="F182" s="194" t="str">
        <f>+'3 - Identificación del Riesgo'!J180</f>
        <v>Posibilidad de pérdida reputacional en la imagen institucional por el desconocimiento de cambios normativos, requisitos y/o lineamientos para el desarrollo de productos y/o salidas</v>
      </c>
      <c r="G182" s="99" t="str">
        <f>+'3 - Identificación del Riesgo'!I180</f>
        <v>Pérdida Reputacional</v>
      </c>
      <c r="H182" s="100">
        <f ca="1">+TODAY()-'3 - Identificación del Riesgo'!O180</f>
        <v>72</v>
      </c>
      <c r="I182" s="50" t="str">
        <f>+'4 - Valor del Riesgo Inherente'!N181</f>
        <v>Extremo</v>
      </c>
      <c r="J182" s="50" t="str">
        <f t="shared" si="4"/>
        <v>Reducir</v>
      </c>
      <c r="K182" s="50"/>
      <c r="L182" s="50"/>
    </row>
    <row r="183" spans="2:12" s="34" customFormat="1" ht="150" customHeight="1" x14ac:dyDescent="0.25">
      <c r="B183" s="30" t="str">
        <f>+'3 - Identificación del Riesgo'!B181</f>
        <v>SEGUIMIENTO, EVALUACIÓN Y MEJORA</v>
      </c>
      <c r="C183" s="186" t="str">
        <f>+'3 - Identificación del Riesgo'!F181</f>
        <v>OFICINA DE PLANEACIÓN</v>
      </c>
      <c r="D183" s="30" t="str">
        <f>+'3 - Identificación del Riesgo'!G181</f>
        <v>R 72</v>
      </c>
      <c r="E183" s="186" t="str">
        <f>+'3 - Identificación del Riesgo'!H181</f>
        <v>Incumplimiento en la ejecución de los planes y proyectos Institucionales</v>
      </c>
      <c r="F183" s="194"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3" s="99" t="str">
        <f>+'3 - Identificación del Riesgo'!I181</f>
        <v>Pérdida Reputacional</v>
      </c>
      <c r="H183" s="110"/>
      <c r="I183" s="50" t="str">
        <f>+'4 - Valor del Riesgo Inherente'!N182</f>
        <v>Moderado</v>
      </c>
      <c r="J183" s="50" t="str">
        <f t="shared" si="4"/>
        <v>Reducir</v>
      </c>
      <c r="K183" s="50" t="str">
        <f>+'5 - Diseño y Valoración Control'!V182</f>
        <v>Moderado</v>
      </c>
      <c r="L183" s="50" t="str">
        <f t="shared" si="5"/>
        <v>Reducir</v>
      </c>
    </row>
    <row r="184" spans="2:12" s="34" customFormat="1" ht="150" customHeight="1" x14ac:dyDescent="0.25">
      <c r="B184" s="30" t="str">
        <f>+'3 - Identificación del Riesgo'!B182</f>
        <v>SEGUIMIENTO, EVALUACIÓN Y MEJORA</v>
      </c>
      <c r="C184" s="186" t="str">
        <f>+'3 - Identificación del Riesgo'!F182</f>
        <v>OFICINA DE PLANEACIÓN</v>
      </c>
      <c r="D184" s="30" t="str">
        <f>+'3 - Identificación del Riesgo'!G182</f>
        <v>R 72</v>
      </c>
      <c r="E184" s="186" t="str">
        <f>+'3 - Identificación del Riesgo'!H182</f>
        <v>Incumplimiento en la ejecución de los planes y proyectos Institucionales</v>
      </c>
      <c r="F184" s="194"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G184" s="99" t="str">
        <f>+'3 - Identificación del Riesgo'!I182</f>
        <v>Pérdida Reputacional</v>
      </c>
      <c r="H184" s="110"/>
      <c r="I184" s="50" t="str">
        <f>+'4 - Valor del Riesgo Inherente'!N183</f>
        <v>Moderado</v>
      </c>
      <c r="J184" s="50" t="str">
        <f t="shared" si="4"/>
        <v>Reducir</v>
      </c>
      <c r="K184" s="50"/>
      <c r="L184" s="50"/>
    </row>
    <row r="185" spans="2:12" s="34" customFormat="1" ht="150" customHeight="1" x14ac:dyDescent="0.25">
      <c r="B185" s="30" t="str">
        <f>+'3 - Identificación del Riesgo'!B183</f>
        <v>SEGUIMIENTO, EVALUACIÓN Y MEJORA</v>
      </c>
      <c r="C185" s="186" t="str">
        <f>+'3 - Identificación del Riesgo'!F183</f>
        <v>OFICINA DE CONTROL INTERNO</v>
      </c>
      <c r="D185" s="30" t="str">
        <f>+'3 - Identificación del Riesgo'!G183</f>
        <v>R 73</v>
      </c>
      <c r="E185" s="186" t="str">
        <f>+'3 - Identificación del Riesgo'!H183</f>
        <v>Incumplimiento del Plan Anual de Auditoría Interna</v>
      </c>
      <c r="F185" s="194" t="str">
        <f>+'3 - Identificación del Riesgo'!J183</f>
        <v>Posibilidad de pérdida reputacional en la credibilidad y confianza de las partes interesadas y organismos de control por falta de competencias y capacitaciones al personal de la entidad con respecto al trabajo en esta</v>
      </c>
      <c r="G185" s="99" t="str">
        <f>+'3 - Identificación del Riesgo'!I183</f>
        <v>Pérdida Reputacional</v>
      </c>
      <c r="H185" s="100">
        <f ca="1">+TODAY()-'3 - Identificación del Riesgo'!O183</f>
        <v>72</v>
      </c>
      <c r="I185" s="50" t="str">
        <f>+'4 - Valor del Riesgo Inherente'!N184</f>
        <v>Moderado</v>
      </c>
      <c r="J185" s="50" t="str">
        <f t="shared" si="4"/>
        <v>Reducir</v>
      </c>
      <c r="K185" s="50" t="str">
        <f>+'5 - Diseño y Valoración Control'!V184</f>
        <v>Moderado</v>
      </c>
      <c r="L185" s="50" t="str">
        <f t="shared" si="5"/>
        <v>Reducir</v>
      </c>
    </row>
    <row r="186" spans="2:12" s="34" customFormat="1" ht="150" customHeight="1" x14ac:dyDescent="0.25">
      <c r="B186" s="30" t="str">
        <f>+'3 - Identificación del Riesgo'!B184</f>
        <v>SEGUIMIENTO, EVALUACIÓN Y MEJORA</v>
      </c>
      <c r="C186" s="186" t="str">
        <f>+'3 - Identificación del Riesgo'!F184</f>
        <v>OFICINA DE CONTROL INTERNO</v>
      </c>
      <c r="D186" s="30" t="str">
        <f>+'3 - Identificación del Riesgo'!G184</f>
        <v>R 73</v>
      </c>
      <c r="E186" s="186" t="str">
        <f>+'3 - Identificación del Riesgo'!H184</f>
        <v>Incumplimiento del Plan Anual de Auditoría Interna</v>
      </c>
      <c r="F186" s="194" t="str">
        <f>+'3 - Identificación del Riesgo'!J184</f>
        <v>Posibilidad de pérdida reputacional en la credibilidad y confianza de las partes interesadas y organismos de control por falta de competencias y capacitaciones al personal de la entidad con respecto al trabajo en esta</v>
      </c>
      <c r="G186" s="99" t="str">
        <f>+'3 - Identificación del Riesgo'!I184</f>
        <v>Pérdida Reputacional</v>
      </c>
      <c r="H186" s="110"/>
      <c r="I186" s="50" t="str">
        <f>+'4 - Valor del Riesgo Inherente'!N185</f>
        <v>Moderado</v>
      </c>
      <c r="J186" s="50" t="str">
        <f t="shared" si="4"/>
        <v>Reducir</v>
      </c>
      <c r="K186" s="50" t="str">
        <f>+'5 - Diseño y Valoración Control'!V185</f>
        <v>Moderado</v>
      </c>
      <c r="L186" s="50" t="str">
        <f t="shared" si="5"/>
        <v>Reducir</v>
      </c>
    </row>
    <row r="187" spans="2:12" s="34" customFormat="1" ht="150" customHeight="1" x14ac:dyDescent="0.25">
      <c r="B187" s="30" t="str">
        <f>+'3 - Identificación del Riesgo'!B185</f>
        <v>SEGUIMIENTO, EVALUACIÓN Y MEJORA</v>
      </c>
      <c r="C187" s="186" t="str">
        <f>+'3 - Identificación del Riesgo'!F185</f>
        <v>OFICINA DE CONTROL INTERNO</v>
      </c>
      <c r="D187" s="30" t="str">
        <f>+'3 - Identificación del Riesgo'!G185</f>
        <v>R 73</v>
      </c>
      <c r="E187" s="186" t="str">
        <f>+'3 - Identificación del Riesgo'!H185</f>
        <v>Incumplimiento del Plan Anual de Auditoría Interna</v>
      </c>
      <c r="F187" s="194" t="str">
        <f>+'3 - Identificación del Riesgo'!J185</f>
        <v>Posibilidad de pérdida reputacional en la credibilidad y confianza de las partes interesadas y organismos de control por falta de competencias y capacitaciones al personal de la entidad con respecto al trabajo en esta</v>
      </c>
      <c r="G187" s="99" t="str">
        <f>+'3 - Identificación del Riesgo'!I185</f>
        <v>Pérdida Reputacional</v>
      </c>
      <c r="H187" s="110"/>
      <c r="I187" s="50" t="str">
        <f>+'4 - Valor del Riesgo Inherente'!N186</f>
        <v>Moderado</v>
      </c>
      <c r="J187" s="50" t="str">
        <f t="shared" si="4"/>
        <v>Reducir</v>
      </c>
      <c r="K187" s="50" t="str">
        <f>+'5 - Diseño y Valoración Control'!V186</f>
        <v>Moderado</v>
      </c>
      <c r="L187" s="50" t="str">
        <f t="shared" si="5"/>
        <v>Reducir</v>
      </c>
    </row>
    <row r="188" spans="2:12" s="34" customFormat="1" ht="150" customHeight="1" x14ac:dyDescent="0.25">
      <c r="B188" s="30" t="str">
        <f>+'3 - Identificación del Riesgo'!B186</f>
        <v>SEGUIMIENTO, EVALUACIÓN Y MEJORA</v>
      </c>
      <c r="C188" s="186" t="str">
        <f>+'3 - Identificación del Riesgo'!F186</f>
        <v>OFICINA DE CONTROL INTERNO</v>
      </c>
      <c r="D188" s="30" t="str">
        <f>+'3 - Identificación del Riesgo'!G186</f>
        <v>R 73</v>
      </c>
      <c r="E188" s="186" t="str">
        <f>+'3 - Identificación del Riesgo'!H186</f>
        <v>Incumplimiento del Plan Anual de Auditoría Interna</v>
      </c>
      <c r="F188" s="194" t="str">
        <f>+'3 - Identificación del Riesgo'!J186</f>
        <v>Posibilidad de pérdida reputacional en la credibilidad y confianza de las partes interesadas y organismos de control por falta de competencias y capacitaciones al personal de la entidad con respecto al trabajo en esta</v>
      </c>
      <c r="G188" s="99" t="str">
        <f>+'3 - Identificación del Riesgo'!I186</f>
        <v>Pérdida Reputacional</v>
      </c>
      <c r="H188" s="100">
        <f ca="1">+TODAY()-'3 - Identificación del Riesgo'!O186</f>
        <v>72</v>
      </c>
      <c r="I188" s="50" t="str">
        <f>+'4 - Valor del Riesgo Inherente'!N187</f>
        <v>Moderado</v>
      </c>
      <c r="J188" s="50" t="str">
        <f t="shared" si="4"/>
        <v>Reducir</v>
      </c>
      <c r="K188" s="50"/>
      <c r="L188" s="50"/>
    </row>
    <row r="189" spans="2:12" s="34" customFormat="1" ht="150" customHeight="1" x14ac:dyDescent="0.25">
      <c r="B189" s="30" t="str">
        <f>+'3 - Identificación del Riesgo'!B187</f>
        <v>SEGUIMIENTO, EVALUACIÓN Y MEJORA</v>
      </c>
      <c r="C189" s="186" t="str">
        <f>+'3 - Identificación del Riesgo'!F187</f>
        <v>OFICINA DE CONTROL INTERNO</v>
      </c>
      <c r="D189" s="30" t="str">
        <f>+'3 - Identificación del Riesgo'!G187</f>
        <v>R 74</v>
      </c>
      <c r="E189" s="186" t="str">
        <f>+'3 - Identificación del Riesgo'!H187</f>
        <v>Incumplimiento en la ejecución del cronograma de monitoreo de los planes de mejoramiento</v>
      </c>
      <c r="F189" s="194"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89" s="99" t="str">
        <f>+'3 - Identificación del Riesgo'!I187</f>
        <v>Pérdida Reputacional</v>
      </c>
      <c r="H189" s="110"/>
      <c r="I189" s="50" t="str">
        <f>+'4 - Valor del Riesgo Inherente'!N188</f>
        <v>Extremo</v>
      </c>
      <c r="J189" s="50" t="str">
        <f t="shared" si="4"/>
        <v>Reducir</v>
      </c>
      <c r="K189" s="50" t="str">
        <f>+'5 - Diseño y Valoración Control'!V188</f>
        <v>Alto</v>
      </c>
      <c r="L189" s="50" t="str">
        <f t="shared" si="5"/>
        <v>Reducir</v>
      </c>
    </row>
    <row r="190" spans="2:12" s="34" customFormat="1" ht="150" customHeight="1" x14ac:dyDescent="0.25">
      <c r="B190" s="30" t="str">
        <f>+'3 - Identificación del Riesgo'!B188</f>
        <v>SEGUIMIENTO, EVALUACIÓN Y MEJORA</v>
      </c>
      <c r="C190" s="186" t="str">
        <f>+'3 - Identificación del Riesgo'!F188</f>
        <v>OFICINA DE CONTROL INTERNO</v>
      </c>
      <c r="D190" s="30" t="str">
        <f>+'3 - Identificación del Riesgo'!G188</f>
        <v>R 74</v>
      </c>
      <c r="E190" s="186" t="str">
        <f>+'3 - Identificación del Riesgo'!H188</f>
        <v>Incumplimiento en la ejecución del cronograma de monitoreo de los planes de mejoramiento</v>
      </c>
      <c r="F190" s="194"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90" s="99" t="str">
        <f>+'3 - Identificación del Riesgo'!I188</f>
        <v>Pérdida Reputacional</v>
      </c>
      <c r="H190" s="110"/>
      <c r="I190" s="50" t="str">
        <f>+'4 - Valor del Riesgo Inherente'!N189</f>
        <v>Extremo</v>
      </c>
      <c r="J190" s="50" t="str">
        <f t="shared" si="4"/>
        <v>Reducir</v>
      </c>
      <c r="K190" s="50"/>
      <c r="L190" s="50"/>
    </row>
    <row r="191" spans="2:12" s="34" customFormat="1" ht="150" customHeight="1" x14ac:dyDescent="0.25">
      <c r="B191" s="30" t="str">
        <f>+'3 - Identificación del Riesgo'!B189</f>
        <v>SEGUIMIENTO, EVALUACIÓN Y MEJORA</v>
      </c>
      <c r="C191" s="186" t="str">
        <f>+'3 - Identificación del Riesgo'!F189</f>
        <v>OFICINA DE CONTROL INTERNO</v>
      </c>
      <c r="D191" s="30" t="str">
        <f>+'3 - Identificación del Riesgo'!G189</f>
        <v>R 74</v>
      </c>
      <c r="E191" s="186" t="str">
        <f>+'3 - Identificación del Riesgo'!H189</f>
        <v>Incumplimiento en la ejecución del cronograma de monitoreo de los planes de mejoramiento</v>
      </c>
      <c r="F191" s="194"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G191" s="99" t="str">
        <f>+'3 - Identificación del Riesgo'!I189</f>
        <v>Pérdida Reputacional</v>
      </c>
      <c r="H191" s="100">
        <f ca="1">+TODAY()-'3 - Identificación del Riesgo'!O189</f>
        <v>72</v>
      </c>
      <c r="I191" s="50" t="str">
        <f>+'4 - Valor del Riesgo Inherente'!N190</f>
        <v>Extremo</v>
      </c>
      <c r="J191" s="50" t="str">
        <f t="shared" si="4"/>
        <v>Reducir</v>
      </c>
      <c r="K191" s="50"/>
      <c r="L191" s="50"/>
    </row>
  </sheetData>
  <sheetProtection algorithmName="SHA-512" hashValue="qiEjcVesFmuh/CHzXRFDIh40znn7bFBRuGJ39ueBzbfc29A686F036NoB2qqxT1yHfYr1LRwwLL7eoF/YRQ+Hg==" saltValue="c/EBbM9p9T4x+FSoA+aR8g==" spinCount="100000" sheet="1" autoFilter="0" pivotTables="0"/>
  <autoFilter ref="B9:L191" xr:uid="{DCC03023-641B-478C-ABCF-F89607B62AC8}"/>
  <sortState xmlns:xlrd2="http://schemas.microsoft.com/office/spreadsheetml/2017/richdata2" ref="B12:L87">
    <sortCondition ref="B11"/>
  </sortState>
  <dataConsolidate/>
  <mergeCells count="16">
    <mergeCell ref="E2:J2"/>
    <mergeCell ref="E3:J3"/>
    <mergeCell ref="E4:J4"/>
    <mergeCell ref="I8:J8"/>
    <mergeCell ref="B8:B9"/>
    <mergeCell ref="F8:F9"/>
    <mergeCell ref="G8:G9"/>
    <mergeCell ref="B5:L5"/>
    <mergeCell ref="B6:L6"/>
    <mergeCell ref="K8:L8"/>
    <mergeCell ref="H8:H9"/>
    <mergeCell ref="D8:D9"/>
    <mergeCell ref="E8:E9"/>
    <mergeCell ref="B7:L7"/>
    <mergeCell ref="C8:C9"/>
    <mergeCell ref="B2:C4"/>
  </mergeCells>
  <conditionalFormatting sqref="I11:I191 K11:K191">
    <cfRule type="cellIs" dxfId="1727" priority="43" operator="equal">
      <formula>"Extremo"</formula>
    </cfRule>
    <cfRule type="cellIs" dxfId="1726" priority="44" operator="equal">
      <formula>"Alto"</formula>
    </cfRule>
    <cfRule type="cellIs" dxfId="1725" priority="45" operator="equal">
      <formula>"Moderado"</formula>
    </cfRule>
    <cfRule type="cellIs" dxfId="1724" priority="46" operator="equal">
      <formula>"Bajo"</formula>
    </cfRule>
  </conditionalFormatting>
  <conditionalFormatting sqref="H11:H191">
    <cfRule type="cellIs" dxfId="1723" priority="11" operator="lessThan">
      <formula>366</formula>
    </cfRule>
    <cfRule type="cellIs" dxfId="1722" priority="12" operator="greaterThanOrEqual">
      <formula>366</formula>
    </cfRule>
  </conditionalFormatting>
  <conditionalFormatting sqref="D8:D9">
    <cfRule type="containsBlanks" dxfId="1721" priority="9">
      <formula>LEN(TRIM(D8))=0</formula>
    </cfRule>
    <cfRule type="cellIs" dxfId="1720" priority="10" operator="equal">
      <formula>0</formula>
    </cfRule>
  </conditionalFormatting>
  <conditionalFormatting sqref="E8">
    <cfRule type="containsBlanks" dxfId="1719" priority="7">
      <formula>LEN(TRIM(E8))=0</formula>
    </cfRule>
    <cfRule type="cellIs" dxfId="1718" priority="8" operator="equal">
      <formula>0</formula>
    </cfRule>
  </conditionalFormatting>
  <conditionalFormatting sqref="B8">
    <cfRule type="containsBlanks" dxfId="1717" priority="5">
      <formula>LEN(TRIM(B8))=0</formula>
    </cfRule>
    <cfRule type="cellIs" dxfId="1716" priority="6" operator="equal">
      <formula>0</formula>
    </cfRule>
  </conditionalFormatting>
  <conditionalFormatting sqref="C8">
    <cfRule type="containsBlanks" dxfId="1715" priority="3">
      <formula>LEN(TRIM(C8))=0</formula>
    </cfRule>
    <cfRule type="cellIs" dxfId="1714" priority="4" operator="equal">
      <formula>0</formula>
    </cfRule>
  </conditionalFormatting>
  <conditionalFormatting sqref="J11:J191">
    <cfRule type="containsBlanks" dxfId="1713" priority="1">
      <formula>LEN(TRIM(J11))=0</formula>
    </cfRule>
    <cfRule type="cellIs" dxfId="1712" priority="2" operator="equal">
      <formula>0</formula>
    </cfRule>
  </conditionalFormatting>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G18"/>
  <sheetViews>
    <sheetView zoomScaleNormal="100" workbookViewId="0">
      <selection activeCell="A12" sqref="A12"/>
    </sheetView>
  </sheetViews>
  <sheetFormatPr baseColWidth="10" defaultColWidth="30.625" defaultRowHeight="30" customHeight="1" x14ac:dyDescent="0.25"/>
  <cols>
    <col min="1" max="1" width="30.625" style="75"/>
    <col min="2" max="4" width="30.625" style="76"/>
    <col min="5" max="7" width="60.625" style="76" customWidth="1"/>
    <col min="8" max="16384" width="30.625" style="75"/>
  </cols>
  <sheetData>
    <row r="2" spans="2:7" s="77" customFormat="1" ht="30" customHeight="1" x14ac:dyDescent="0.25">
      <c r="B2" s="454"/>
      <c r="C2" s="29" t="s">
        <v>71</v>
      </c>
      <c r="D2" s="347" t="s">
        <v>229</v>
      </c>
      <c r="E2" s="348"/>
      <c r="F2" s="29" t="s">
        <v>72</v>
      </c>
      <c r="G2" s="139" t="s">
        <v>232</v>
      </c>
    </row>
    <row r="3" spans="2:7" s="77" customFormat="1" ht="30" customHeight="1" x14ac:dyDescent="0.25">
      <c r="B3" s="454"/>
      <c r="C3" s="29" t="s">
        <v>73</v>
      </c>
      <c r="D3" s="402" t="s">
        <v>230</v>
      </c>
      <c r="E3" s="404"/>
      <c r="F3" s="29" t="s">
        <v>74</v>
      </c>
      <c r="G3" s="139">
        <v>4</v>
      </c>
    </row>
    <row r="4" spans="2:7" s="77" customFormat="1" ht="30" customHeight="1" x14ac:dyDescent="0.25">
      <c r="B4" s="454"/>
      <c r="C4" s="29" t="s">
        <v>75</v>
      </c>
      <c r="D4" s="402" t="s">
        <v>231</v>
      </c>
      <c r="E4" s="404"/>
      <c r="F4" s="29" t="s">
        <v>335</v>
      </c>
      <c r="G4" s="74">
        <v>44636</v>
      </c>
    </row>
    <row r="5" spans="2:7" ht="30" customHeight="1" x14ac:dyDescent="0.25">
      <c r="B5" s="451" t="s">
        <v>857</v>
      </c>
      <c r="C5" s="452"/>
      <c r="D5" s="452"/>
      <c r="E5" s="452"/>
      <c r="F5" s="452"/>
      <c r="G5" s="453"/>
    </row>
    <row r="6" spans="2:7" ht="90" customHeight="1" x14ac:dyDescent="0.25">
      <c r="B6" s="414" t="s">
        <v>925</v>
      </c>
      <c r="C6" s="415"/>
      <c r="D6" s="415"/>
      <c r="E6" s="415"/>
      <c r="F6" s="415"/>
      <c r="G6" s="416"/>
    </row>
    <row r="7" spans="2:7" ht="30" customHeight="1" x14ac:dyDescent="0.25">
      <c r="B7" s="14" t="s">
        <v>28</v>
      </c>
      <c r="C7" s="14" t="s">
        <v>104</v>
      </c>
      <c r="D7" s="14" t="s">
        <v>100</v>
      </c>
      <c r="E7" s="14" t="s">
        <v>105</v>
      </c>
      <c r="F7" s="14" t="s">
        <v>106</v>
      </c>
      <c r="G7" s="14" t="s">
        <v>107</v>
      </c>
    </row>
    <row r="8" spans="2:7" ht="30" customHeight="1" x14ac:dyDescent="0.25">
      <c r="B8" s="47">
        <v>1</v>
      </c>
      <c r="C8" s="47"/>
      <c r="D8" s="47"/>
      <c r="E8" s="47"/>
      <c r="F8" s="9"/>
      <c r="G8" s="80"/>
    </row>
    <row r="9" spans="2:7" ht="30" customHeight="1" x14ac:dyDescent="0.25">
      <c r="B9" s="47">
        <v>2</v>
      </c>
      <c r="C9" s="47"/>
      <c r="D9" s="47"/>
      <c r="E9" s="47"/>
      <c r="F9" s="9"/>
      <c r="G9" s="80"/>
    </row>
    <row r="10" spans="2:7" ht="30" customHeight="1" x14ac:dyDescent="0.25">
      <c r="B10" s="47">
        <v>3</v>
      </c>
      <c r="C10" s="47"/>
      <c r="D10" s="47"/>
      <c r="E10" s="47"/>
      <c r="F10" s="9"/>
      <c r="G10" s="80"/>
    </row>
    <row r="11" spans="2:7" ht="30" customHeight="1" x14ac:dyDescent="0.25">
      <c r="B11" s="47">
        <v>4</v>
      </c>
      <c r="C11" s="47"/>
      <c r="D11" s="47"/>
      <c r="E11" s="47"/>
      <c r="F11" s="9"/>
      <c r="G11" s="80"/>
    </row>
    <row r="12" spans="2:7" ht="30" customHeight="1" x14ac:dyDescent="0.25">
      <c r="B12" s="47">
        <v>5</v>
      </c>
      <c r="C12" s="47"/>
      <c r="D12" s="47"/>
      <c r="E12" s="47"/>
      <c r="F12" s="9"/>
      <c r="G12" s="80"/>
    </row>
    <row r="13" spans="2:7" ht="30" customHeight="1" x14ac:dyDescent="0.25">
      <c r="B13" s="47">
        <v>6</v>
      </c>
      <c r="C13" s="47"/>
      <c r="D13" s="47"/>
      <c r="E13" s="47"/>
      <c r="F13" s="9"/>
      <c r="G13" s="80"/>
    </row>
    <row r="14" spans="2:7" ht="30" customHeight="1" x14ac:dyDescent="0.25">
      <c r="B14" s="47">
        <v>7</v>
      </c>
      <c r="C14" s="47"/>
      <c r="D14" s="47"/>
      <c r="E14" s="47"/>
      <c r="F14" s="9"/>
      <c r="G14" s="80"/>
    </row>
    <row r="15" spans="2:7" ht="30" customHeight="1" x14ac:dyDescent="0.25">
      <c r="B15" s="47">
        <v>8</v>
      </c>
      <c r="C15" s="47"/>
      <c r="D15" s="47"/>
      <c r="E15" s="47"/>
      <c r="F15" s="9"/>
      <c r="G15" s="80"/>
    </row>
    <row r="16" spans="2:7" ht="30" customHeight="1" x14ac:dyDescent="0.25">
      <c r="B16" s="47">
        <v>9</v>
      </c>
      <c r="C16" s="47"/>
      <c r="D16" s="47"/>
      <c r="E16" s="47"/>
      <c r="F16" s="9"/>
      <c r="G16" s="80"/>
    </row>
    <row r="17" spans="2:7" ht="30" customHeight="1" x14ac:dyDescent="0.25">
      <c r="B17" s="47">
        <v>10</v>
      </c>
      <c r="C17" s="47"/>
      <c r="D17" s="47"/>
      <c r="E17" s="47"/>
      <c r="F17" s="9"/>
      <c r="G17" s="80"/>
    </row>
    <row r="18" spans="2:7" ht="90" customHeight="1" x14ac:dyDescent="0.25">
      <c r="B18" s="449"/>
      <c r="C18" s="450"/>
      <c r="D18" s="450"/>
      <c r="E18" s="450"/>
      <c r="F18" s="450"/>
      <c r="G18" s="450"/>
    </row>
  </sheetData>
  <sheetProtection autoFilter="0" pivotTables="0"/>
  <mergeCells count="7">
    <mergeCell ref="B18:G18"/>
    <mergeCell ref="B5:G5"/>
    <mergeCell ref="B6:G6"/>
    <mergeCell ref="D4:E4"/>
    <mergeCell ref="B2:B4"/>
    <mergeCell ref="D2:E2"/>
    <mergeCell ref="D3:E3"/>
  </mergeCells>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'0 - Criterios'!$O$53:$O$55</xm:f>
          </x14:formula1>
          <xm:sqref>D8:D17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C371-2351-49D3-960B-AE380E2AE3F2}">
  <dimension ref="A1:AB70"/>
  <sheetViews>
    <sheetView topLeftCell="B6" zoomScaleNormal="100" workbookViewId="0">
      <selection activeCell="A12" sqref="A12"/>
    </sheetView>
  </sheetViews>
  <sheetFormatPr baseColWidth="10" defaultColWidth="11.375" defaultRowHeight="15" x14ac:dyDescent="0.25"/>
  <cols>
    <col min="1" max="1" width="4.625" style="75" customWidth="1"/>
    <col min="2" max="3" width="30.625" style="72" customWidth="1"/>
    <col min="4" max="5" width="60.625" style="72" customWidth="1"/>
    <col min="6" max="8" width="30.625" style="72" customWidth="1"/>
    <col min="9" max="9" width="60.625" style="72" customWidth="1"/>
    <col min="10" max="12" width="30.625" style="72" customWidth="1"/>
    <col min="13" max="13" width="25.25" style="72" bestFit="1" customWidth="1"/>
    <col min="14" max="14" width="27.875" style="72" customWidth="1"/>
    <col min="15" max="15" width="22.875" style="72" bestFit="1" customWidth="1"/>
    <col min="16" max="16" width="9.75" style="72" bestFit="1" customWidth="1"/>
    <col min="17" max="28" width="5.625" style="72" customWidth="1"/>
    <col min="29" max="16384" width="11.375" style="75"/>
  </cols>
  <sheetData>
    <row r="1" spans="1:28" ht="30" customHeight="1" x14ac:dyDescent="0.25"/>
    <row r="2" spans="1:28" s="77" customFormat="1" ht="30" customHeight="1" x14ac:dyDescent="0.25">
      <c r="B2" s="464"/>
      <c r="C2" s="29" t="s">
        <v>71</v>
      </c>
      <c r="D2" s="441" t="s">
        <v>229</v>
      </c>
      <c r="E2" s="441"/>
      <c r="F2" s="441"/>
      <c r="G2" s="441"/>
      <c r="H2" s="441"/>
      <c r="I2" s="441"/>
      <c r="J2" s="441"/>
      <c r="K2" s="441"/>
      <c r="L2" s="441"/>
      <c r="M2" s="441"/>
      <c r="N2" s="441"/>
      <c r="O2" s="441"/>
      <c r="P2" s="441"/>
      <c r="Q2" s="322" t="s">
        <v>72</v>
      </c>
      <c r="R2" s="322"/>
      <c r="S2" s="322"/>
      <c r="T2" s="322"/>
      <c r="U2" s="322"/>
      <c r="V2" s="322"/>
      <c r="W2" s="321" t="s">
        <v>232</v>
      </c>
      <c r="X2" s="321"/>
      <c r="Y2" s="321"/>
      <c r="Z2" s="321"/>
      <c r="AA2" s="321"/>
      <c r="AB2" s="321"/>
    </row>
    <row r="3" spans="1:28" s="77" customFormat="1" ht="30" customHeight="1" x14ac:dyDescent="0.25">
      <c r="B3" s="465"/>
      <c r="C3" s="29" t="s">
        <v>73</v>
      </c>
      <c r="D3" s="442" t="s">
        <v>230</v>
      </c>
      <c r="E3" s="442"/>
      <c r="F3" s="442"/>
      <c r="G3" s="442"/>
      <c r="H3" s="442"/>
      <c r="I3" s="442"/>
      <c r="J3" s="442"/>
      <c r="K3" s="442"/>
      <c r="L3" s="442"/>
      <c r="M3" s="442"/>
      <c r="N3" s="442"/>
      <c r="O3" s="442"/>
      <c r="P3" s="442"/>
      <c r="Q3" s="322" t="s">
        <v>74</v>
      </c>
      <c r="R3" s="322"/>
      <c r="S3" s="322"/>
      <c r="T3" s="322"/>
      <c r="U3" s="322"/>
      <c r="V3" s="322"/>
      <c r="W3" s="329">
        <v>4</v>
      </c>
      <c r="X3" s="401"/>
      <c r="Y3" s="401"/>
      <c r="Z3" s="401"/>
      <c r="AA3" s="401"/>
      <c r="AB3" s="330"/>
    </row>
    <row r="4" spans="1:28" s="77" customFormat="1" ht="30" customHeight="1" x14ac:dyDescent="0.25">
      <c r="A4" s="78" t="s">
        <v>325</v>
      </c>
      <c r="B4" s="466"/>
      <c r="C4" s="29" t="s">
        <v>75</v>
      </c>
      <c r="D4" s="442" t="s">
        <v>231</v>
      </c>
      <c r="E4" s="442"/>
      <c r="F4" s="442"/>
      <c r="G4" s="442"/>
      <c r="H4" s="442"/>
      <c r="I4" s="442"/>
      <c r="J4" s="442"/>
      <c r="K4" s="442"/>
      <c r="L4" s="442"/>
      <c r="M4" s="442"/>
      <c r="N4" s="442"/>
      <c r="O4" s="442"/>
      <c r="P4" s="442"/>
      <c r="Q4" s="322" t="s">
        <v>228</v>
      </c>
      <c r="R4" s="322"/>
      <c r="S4" s="322"/>
      <c r="T4" s="322"/>
      <c r="U4" s="322"/>
      <c r="V4" s="322"/>
      <c r="W4" s="334">
        <v>44636</v>
      </c>
      <c r="X4" s="467"/>
      <c r="Y4" s="467"/>
      <c r="Z4" s="467"/>
      <c r="AA4" s="467"/>
      <c r="AB4" s="335"/>
    </row>
    <row r="5" spans="1:28" ht="30" customHeight="1" x14ac:dyDescent="0.25">
      <c r="B5" s="451" t="s">
        <v>323</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3"/>
    </row>
    <row r="6" spans="1:28" ht="30" customHeight="1" x14ac:dyDescent="0.25">
      <c r="B6" s="455" t="s">
        <v>727</v>
      </c>
      <c r="C6" s="456"/>
      <c r="D6" s="456"/>
      <c r="E6" s="456"/>
      <c r="F6" s="456"/>
      <c r="G6" s="456"/>
      <c r="H6" s="456"/>
      <c r="I6" s="456"/>
      <c r="J6" s="456"/>
      <c r="K6" s="456"/>
      <c r="L6" s="457"/>
      <c r="M6" s="458" t="s">
        <v>328</v>
      </c>
      <c r="N6" s="459"/>
      <c r="O6" s="459"/>
      <c r="P6" s="460"/>
      <c r="Q6" s="461" t="s">
        <v>980</v>
      </c>
      <c r="R6" s="462"/>
      <c r="S6" s="462"/>
      <c r="T6" s="462"/>
      <c r="U6" s="462"/>
      <c r="V6" s="462"/>
      <c r="W6" s="462"/>
      <c r="X6" s="462"/>
      <c r="Y6" s="462"/>
      <c r="Z6" s="462"/>
      <c r="AA6" s="462"/>
      <c r="AB6" s="463"/>
    </row>
    <row r="7" spans="1:28" s="79" customFormat="1" ht="180" customHeight="1" x14ac:dyDescent="0.25">
      <c r="B7" s="158" t="s">
        <v>322</v>
      </c>
      <c r="C7" s="158" t="s">
        <v>726</v>
      </c>
      <c r="D7" s="158" t="s">
        <v>5</v>
      </c>
      <c r="E7" s="158" t="s">
        <v>330</v>
      </c>
      <c r="F7" s="158" t="s">
        <v>324</v>
      </c>
      <c r="G7" s="159" t="s">
        <v>926</v>
      </c>
      <c r="H7" s="159" t="s">
        <v>927</v>
      </c>
      <c r="I7" s="159" t="s">
        <v>928</v>
      </c>
      <c r="J7" s="159" t="s">
        <v>929</v>
      </c>
      <c r="K7" s="159" t="s">
        <v>931</v>
      </c>
      <c r="L7" s="158" t="s">
        <v>930</v>
      </c>
      <c r="M7" s="210" t="s">
        <v>327</v>
      </c>
      <c r="N7" s="210" t="s">
        <v>29</v>
      </c>
      <c r="O7" s="210" t="s">
        <v>979</v>
      </c>
      <c r="P7" s="211" t="s">
        <v>1</v>
      </c>
      <c r="Q7" s="160" t="s">
        <v>14</v>
      </c>
      <c r="R7" s="160" t="s">
        <v>15</v>
      </c>
      <c r="S7" s="160" t="s">
        <v>16</v>
      </c>
      <c r="T7" s="160" t="s">
        <v>17</v>
      </c>
      <c r="U7" s="160" t="s">
        <v>18</v>
      </c>
      <c r="V7" s="160" t="s">
        <v>19</v>
      </c>
      <c r="W7" s="160" t="s">
        <v>20</v>
      </c>
      <c r="X7" s="160" t="s">
        <v>21</v>
      </c>
      <c r="Y7" s="160" t="s">
        <v>22</v>
      </c>
      <c r="Z7" s="160" t="s">
        <v>24</v>
      </c>
      <c r="AA7" s="160" t="s">
        <v>25</v>
      </c>
      <c r="AB7" s="160" t="s">
        <v>23</v>
      </c>
    </row>
    <row r="8" spans="1:28" ht="15" customHeight="1" x14ac:dyDescent="0.25">
      <c r="B8" s="15"/>
      <c r="C8" s="15"/>
      <c r="D8" s="15"/>
      <c r="E8" s="15"/>
      <c r="F8" s="256"/>
      <c r="G8" s="17"/>
      <c r="H8" s="17"/>
      <c r="I8" s="156" t="e">
        <f t="shared" ref="I8:I29" si="0">1-(G8/H8)</f>
        <v>#DIV/0!</v>
      </c>
      <c r="J8" s="157" t="e">
        <f t="shared" ref="J8:J29" si="1">_xlfn.IFS(I8&lt;0.8,"Cambio",I8&lt;0.9,"Revisión de control",I8&gt;0.89,"Se mantiene")</f>
        <v>#DIV/0!</v>
      </c>
      <c r="K8" s="17"/>
      <c r="L8" s="17"/>
      <c r="M8" s="16"/>
      <c r="N8" s="16"/>
      <c r="O8" s="16"/>
      <c r="P8" s="16"/>
      <c r="Q8" s="16"/>
      <c r="R8" s="16"/>
      <c r="S8" s="16"/>
      <c r="T8" s="16"/>
      <c r="U8" s="16"/>
      <c r="V8" s="16"/>
      <c r="W8" s="16"/>
      <c r="X8" s="16"/>
      <c r="Y8" s="16"/>
      <c r="Z8" s="16"/>
      <c r="AA8" s="16"/>
      <c r="AB8" s="16"/>
    </row>
    <row r="9" spans="1:28" ht="15" customHeight="1" x14ac:dyDescent="0.25">
      <c r="B9" s="15"/>
      <c r="C9" s="15"/>
      <c r="D9" s="15"/>
      <c r="E9" s="15"/>
      <c r="F9" s="256"/>
      <c r="G9" s="17"/>
      <c r="H9" s="17"/>
      <c r="I9" s="156" t="e">
        <f t="shared" si="0"/>
        <v>#DIV/0!</v>
      </c>
      <c r="J9" s="157" t="e">
        <f t="shared" si="1"/>
        <v>#DIV/0!</v>
      </c>
      <c r="K9" s="17"/>
      <c r="L9" s="17"/>
      <c r="M9" s="16"/>
      <c r="N9" s="16"/>
      <c r="O9" s="16"/>
      <c r="P9" s="16"/>
      <c r="Q9" s="16"/>
      <c r="R9" s="16"/>
      <c r="S9" s="16"/>
      <c r="T9" s="16"/>
      <c r="U9" s="16"/>
      <c r="V9" s="16"/>
      <c r="W9" s="16"/>
      <c r="X9" s="16"/>
      <c r="Y9" s="16"/>
      <c r="Z9" s="16"/>
      <c r="AA9" s="16"/>
      <c r="AB9" s="16"/>
    </row>
    <row r="10" spans="1:28" ht="15" customHeight="1" x14ac:dyDescent="0.25">
      <c r="B10" s="18"/>
      <c r="C10" s="18"/>
      <c r="D10" s="18"/>
      <c r="E10" s="18"/>
      <c r="F10" s="256"/>
      <c r="G10" s="18"/>
      <c r="H10" s="18"/>
      <c r="I10" s="156" t="e">
        <f t="shared" si="0"/>
        <v>#DIV/0!</v>
      </c>
      <c r="J10" s="157" t="e">
        <f t="shared" si="1"/>
        <v>#DIV/0!</v>
      </c>
      <c r="K10" s="17"/>
      <c r="L10" s="18"/>
      <c r="M10" s="16"/>
      <c r="N10" s="16"/>
      <c r="O10" s="16"/>
      <c r="P10" s="16"/>
      <c r="Q10" s="16"/>
      <c r="R10" s="16"/>
      <c r="S10" s="16"/>
      <c r="T10" s="16"/>
      <c r="U10" s="16"/>
      <c r="V10" s="16"/>
      <c r="W10" s="16"/>
      <c r="X10" s="16"/>
      <c r="Y10" s="16"/>
      <c r="Z10" s="16"/>
      <c r="AA10" s="16"/>
      <c r="AB10" s="16"/>
    </row>
    <row r="11" spans="1:28" ht="15" customHeight="1" x14ac:dyDescent="0.25">
      <c r="B11" s="18"/>
      <c r="C11" s="18"/>
      <c r="D11" s="18"/>
      <c r="E11" s="18"/>
      <c r="F11" s="256"/>
      <c r="G11" s="18"/>
      <c r="H11" s="18"/>
      <c r="I11" s="156" t="e">
        <f t="shared" si="0"/>
        <v>#DIV/0!</v>
      </c>
      <c r="J11" s="157" t="e">
        <f t="shared" si="1"/>
        <v>#DIV/0!</v>
      </c>
      <c r="K11" s="17"/>
      <c r="L11" s="18"/>
      <c r="M11" s="16"/>
      <c r="N11" s="16"/>
      <c r="O11" s="16"/>
      <c r="P11" s="16"/>
      <c r="Q11" s="16"/>
      <c r="R11" s="16"/>
      <c r="S11" s="16"/>
      <c r="T11" s="16"/>
      <c r="U11" s="16"/>
      <c r="V11" s="16"/>
      <c r="W11" s="16"/>
      <c r="X11" s="16"/>
      <c r="Y11" s="16"/>
      <c r="Z11" s="16"/>
      <c r="AA11" s="16"/>
      <c r="AB11" s="16"/>
    </row>
    <row r="12" spans="1:28" ht="15" customHeight="1" x14ac:dyDescent="0.25">
      <c r="B12" s="18"/>
      <c r="C12" s="18"/>
      <c r="D12" s="18"/>
      <c r="E12" s="18"/>
      <c r="F12" s="256"/>
      <c r="G12" s="18"/>
      <c r="H12" s="18"/>
      <c r="I12" s="156" t="e">
        <f t="shared" si="0"/>
        <v>#DIV/0!</v>
      </c>
      <c r="J12" s="157" t="e">
        <f t="shared" si="1"/>
        <v>#DIV/0!</v>
      </c>
      <c r="K12" s="17"/>
      <c r="L12" s="18"/>
      <c r="M12" s="16"/>
      <c r="N12" s="16"/>
      <c r="O12" s="16"/>
      <c r="P12" s="16"/>
      <c r="Q12" s="16"/>
      <c r="R12" s="16"/>
      <c r="S12" s="16"/>
      <c r="T12" s="16"/>
      <c r="U12" s="16"/>
      <c r="V12" s="16"/>
      <c r="W12" s="16"/>
      <c r="X12" s="16"/>
      <c r="Y12" s="16"/>
      <c r="Z12" s="16"/>
      <c r="AA12" s="16"/>
      <c r="AB12" s="16"/>
    </row>
    <row r="13" spans="1:28" ht="15" customHeight="1" x14ac:dyDescent="0.25">
      <c r="B13" s="18"/>
      <c r="C13" s="18"/>
      <c r="D13" s="18"/>
      <c r="E13" s="18"/>
      <c r="F13" s="256"/>
      <c r="G13" s="18"/>
      <c r="H13" s="18"/>
      <c r="I13" s="156" t="e">
        <f t="shared" si="0"/>
        <v>#DIV/0!</v>
      </c>
      <c r="J13" s="157" t="e">
        <f t="shared" si="1"/>
        <v>#DIV/0!</v>
      </c>
      <c r="K13" s="17"/>
      <c r="L13" s="18"/>
      <c r="M13" s="16"/>
      <c r="N13" s="16"/>
      <c r="O13" s="16"/>
      <c r="P13" s="16"/>
      <c r="Q13" s="16"/>
      <c r="R13" s="16"/>
      <c r="S13" s="16"/>
      <c r="T13" s="16"/>
      <c r="U13" s="16"/>
      <c r="V13" s="16"/>
      <c r="W13" s="16"/>
      <c r="X13" s="16"/>
      <c r="Y13" s="16"/>
      <c r="Z13" s="16"/>
      <c r="AA13" s="16"/>
      <c r="AB13" s="16"/>
    </row>
    <row r="14" spans="1:28" ht="15" customHeight="1" x14ac:dyDescent="0.25">
      <c r="B14" s="18"/>
      <c r="C14" s="18"/>
      <c r="D14" s="18"/>
      <c r="E14" s="18"/>
      <c r="F14" s="256"/>
      <c r="G14" s="18"/>
      <c r="H14" s="18"/>
      <c r="I14" s="156" t="e">
        <f t="shared" si="0"/>
        <v>#DIV/0!</v>
      </c>
      <c r="J14" s="157" t="e">
        <f t="shared" si="1"/>
        <v>#DIV/0!</v>
      </c>
      <c r="K14" s="17"/>
      <c r="L14" s="18"/>
      <c r="M14" s="16"/>
      <c r="N14" s="16"/>
      <c r="O14" s="16"/>
      <c r="P14" s="16"/>
      <c r="Q14" s="16"/>
      <c r="R14" s="16"/>
      <c r="S14" s="16"/>
      <c r="T14" s="16"/>
      <c r="U14" s="16"/>
      <c r="V14" s="16"/>
      <c r="W14" s="16"/>
      <c r="X14" s="16"/>
      <c r="Y14" s="16"/>
      <c r="Z14" s="16"/>
      <c r="AA14" s="16"/>
      <c r="AB14" s="16"/>
    </row>
    <row r="15" spans="1:28" ht="15" customHeight="1" x14ac:dyDescent="0.25">
      <c r="B15" s="18"/>
      <c r="C15" s="18"/>
      <c r="D15" s="18"/>
      <c r="E15" s="18"/>
      <c r="F15" s="256"/>
      <c r="G15" s="18"/>
      <c r="H15" s="18"/>
      <c r="I15" s="156" t="e">
        <f t="shared" si="0"/>
        <v>#DIV/0!</v>
      </c>
      <c r="J15" s="157" t="e">
        <f t="shared" si="1"/>
        <v>#DIV/0!</v>
      </c>
      <c r="K15" s="17"/>
      <c r="L15" s="18"/>
      <c r="M15" s="16"/>
      <c r="N15" s="16"/>
      <c r="O15" s="16"/>
      <c r="P15" s="16"/>
      <c r="Q15" s="16"/>
      <c r="R15" s="16"/>
      <c r="S15" s="16"/>
      <c r="T15" s="16"/>
      <c r="U15" s="16"/>
      <c r="V15" s="16"/>
      <c r="W15" s="16"/>
      <c r="X15" s="16"/>
      <c r="Y15" s="16"/>
      <c r="Z15" s="16"/>
      <c r="AA15" s="16"/>
      <c r="AB15" s="16"/>
    </row>
    <row r="16" spans="1:28" ht="15" customHeight="1" x14ac:dyDescent="0.25">
      <c r="B16" s="18"/>
      <c r="C16" s="18"/>
      <c r="D16" s="18"/>
      <c r="E16" s="18"/>
      <c r="F16" s="256"/>
      <c r="G16" s="18"/>
      <c r="H16" s="18"/>
      <c r="I16" s="156" t="e">
        <f t="shared" si="0"/>
        <v>#DIV/0!</v>
      </c>
      <c r="J16" s="157" t="e">
        <f t="shared" si="1"/>
        <v>#DIV/0!</v>
      </c>
      <c r="K16" s="17"/>
      <c r="L16" s="18"/>
      <c r="M16" s="16"/>
      <c r="N16" s="16"/>
      <c r="O16" s="16"/>
      <c r="P16" s="16"/>
      <c r="Q16" s="16"/>
      <c r="R16" s="16"/>
      <c r="S16" s="16"/>
      <c r="T16" s="16"/>
      <c r="U16" s="16"/>
      <c r="V16" s="16"/>
      <c r="W16" s="16"/>
      <c r="X16" s="16"/>
      <c r="Y16" s="16"/>
      <c r="Z16" s="16"/>
      <c r="AA16" s="16"/>
      <c r="AB16" s="16"/>
    </row>
    <row r="17" spans="2:28" ht="15" customHeight="1" x14ac:dyDescent="0.25">
      <c r="B17" s="18"/>
      <c r="C17" s="18"/>
      <c r="D17" s="18"/>
      <c r="E17" s="18"/>
      <c r="F17" s="256"/>
      <c r="G17" s="18"/>
      <c r="H17" s="18"/>
      <c r="I17" s="156" t="e">
        <f t="shared" si="0"/>
        <v>#DIV/0!</v>
      </c>
      <c r="J17" s="157" t="e">
        <f t="shared" si="1"/>
        <v>#DIV/0!</v>
      </c>
      <c r="K17" s="17"/>
      <c r="L17" s="18"/>
      <c r="M17" s="16"/>
      <c r="N17" s="16"/>
      <c r="O17" s="16"/>
      <c r="P17" s="16"/>
      <c r="Q17" s="16"/>
      <c r="R17" s="16"/>
      <c r="S17" s="16"/>
      <c r="T17" s="16"/>
      <c r="U17" s="16"/>
      <c r="V17" s="16"/>
      <c r="W17" s="16"/>
      <c r="X17" s="16"/>
      <c r="Y17" s="16"/>
      <c r="Z17" s="16"/>
      <c r="AA17" s="16"/>
      <c r="AB17" s="16"/>
    </row>
    <row r="18" spans="2:28" ht="15" customHeight="1" x14ac:dyDescent="0.25">
      <c r="B18" s="18"/>
      <c r="C18" s="18"/>
      <c r="D18" s="18"/>
      <c r="E18" s="18"/>
      <c r="F18" s="256"/>
      <c r="G18" s="18"/>
      <c r="H18" s="18"/>
      <c r="I18" s="156" t="e">
        <f t="shared" si="0"/>
        <v>#DIV/0!</v>
      </c>
      <c r="J18" s="157" t="e">
        <f t="shared" si="1"/>
        <v>#DIV/0!</v>
      </c>
      <c r="K18" s="17"/>
      <c r="L18" s="18"/>
      <c r="M18" s="16"/>
      <c r="N18" s="16"/>
      <c r="O18" s="16"/>
      <c r="P18" s="16"/>
      <c r="Q18" s="16"/>
      <c r="R18" s="16"/>
      <c r="S18" s="16"/>
      <c r="T18" s="16"/>
      <c r="U18" s="16"/>
      <c r="V18" s="16"/>
      <c r="W18" s="16"/>
      <c r="X18" s="16"/>
      <c r="Y18" s="16"/>
      <c r="Z18" s="16"/>
      <c r="AA18" s="16"/>
      <c r="AB18" s="16"/>
    </row>
    <row r="19" spans="2:28" ht="15" customHeight="1" x14ac:dyDescent="0.25">
      <c r="B19" s="18"/>
      <c r="C19" s="18"/>
      <c r="D19" s="18"/>
      <c r="E19" s="18"/>
      <c r="F19" s="256"/>
      <c r="G19" s="18"/>
      <c r="H19" s="18"/>
      <c r="I19" s="156" t="e">
        <f t="shared" si="0"/>
        <v>#DIV/0!</v>
      </c>
      <c r="J19" s="157" t="e">
        <f t="shared" si="1"/>
        <v>#DIV/0!</v>
      </c>
      <c r="K19" s="17"/>
      <c r="L19" s="18"/>
      <c r="M19" s="16"/>
      <c r="N19" s="16"/>
      <c r="O19" s="16"/>
      <c r="P19" s="16"/>
      <c r="Q19" s="16"/>
      <c r="R19" s="16"/>
      <c r="S19" s="16"/>
      <c r="T19" s="16"/>
      <c r="U19" s="16"/>
      <c r="V19" s="16"/>
      <c r="W19" s="16"/>
      <c r="X19" s="16"/>
      <c r="Y19" s="16"/>
      <c r="Z19" s="16"/>
      <c r="AA19" s="16"/>
      <c r="AB19" s="16"/>
    </row>
    <row r="20" spans="2:28" ht="15" customHeight="1" x14ac:dyDescent="0.25">
      <c r="B20" s="18"/>
      <c r="C20" s="18"/>
      <c r="D20" s="18"/>
      <c r="E20" s="18"/>
      <c r="F20" s="256"/>
      <c r="G20" s="18"/>
      <c r="H20" s="18"/>
      <c r="I20" s="156" t="e">
        <f t="shared" si="0"/>
        <v>#DIV/0!</v>
      </c>
      <c r="J20" s="157" t="e">
        <f t="shared" si="1"/>
        <v>#DIV/0!</v>
      </c>
      <c r="K20" s="17"/>
      <c r="L20" s="18"/>
      <c r="M20" s="16"/>
      <c r="N20" s="16"/>
      <c r="O20" s="16"/>
      <c r="P20" s="16"/>
      <c r="Q20" s="16"/>
      <c r="R20" s="16"/>
      <c r="S20" s="16"/>
      <c r="T20" s="16"/>
      <c r="U20" s="16"/>
      <c r="V20" s="16"/>
      <c r="W20" s="16"/>
      <c r="X20" s="16"/>
      <c r="Y20" s="16"/>
      <c r="Z20" s="16"/>
      <c r="AA20" s="16"/>
      <c r="AB20" s="16"/>
    </row>
    <row r="21" spans="2:28" ht="15" customHeight="1" x14ac:dyDescent="0.25">
      <c r="B21" s="18"/>
      <c r="C21" s="18"/>
      <c r="D21" s="18"/>
      <c r="E21" s="18"/>
      <c r="F21" s="256"/>
      <c r="G21" s="18"/>
      <c r="H21" s="18"/>
      <c r="I21" s="156" t="e">
        <f t="shared" si="0"/>
        <v>#DIV/0!</v>
      </c>
      <c r="J21" s="157" t="e">
        <f t="shared" si="1"/>
        <v>#DIV/0!</v>
      </c>
      <c r="K21" s="17"/>
      <c r="L21" s="18"/>
      <c r="M21" s="16"/>
      <c r="N21" s="16"/>
      <c r="O21" s="16"/>
      <c r="P21" s="16"/>
      <c r="Q21" s="16"/>
      <c r="R21" s="16"/>
      <c r="S21" s="16"/>
      <c r="T21" s="16"/>
      <c r="U21" s="16"/>
      <c r="V21" s="16"/>
      <c r="W21" s="16"/>
      <c r="X21" s="16"/>
      <c r="Y21" s="16"/>
      <c r="Z21" s="16"/>
      <c r="AA21" s="16"/>
      <c r="AB21" s="16"/>
    </row>
    <row r="22" spans="2:28" ht="15" customHeight="1" x14ac:dyDescent="0.25">
      <c r="B22" s="18"/>
      <c r="C22" s="18"/>
      <c r="D22" s="18"/>
      <c r="E22" s="18"/>
      <c r="F22" s="256"/>
      <c r="G22" s="18"/>
      <c r="H22" s="18"/>
      <c r="I22" s="156" t="e">
        <f t="shared" si="0"/>
        <v>#DIV/0!</v>
      </c>
      <c r="J22" s="157" t="e">
        <f t="shared" si="1"/>
        <v>#DIV/0!</v>
      </c>
      <c r="K22" s="17"/>
      <c r="L22" s="18"/>
      <c r="M22" s="16"/>
      <c r="N22" s="16"/>
      <c r="O22" s="16"/>
      <c r="P22" s="16"/>
      <c r="Q22" s="16"/>
      <c r="R22" s="16"/>
      <c r="S22" s="16"/>
      <c r="T22" s="16"/>
      <c r="U22" s="16"/>
      <c r="V22" s="16"/>
      <c r="W22" s="16"/>
      <c r="X22" s="16"/>
      <c r="Y22" s="16"/>
      <c r="Z22" s="16"/>
      <c r="AA22" s="16"/>
      <c r="AB22" s="16"/>
    </row>
    <row r="23" spans="2:28" ht="15" customHeight="1" x14ac:dyDescent="0.25">
      <c r="B23" s="18"/>
      <c r="C23" s="18"/>
      <c r="D23" s="18"/>
      <c r="E23" s="18"/>
      <c r="F23" s="256"/>
      <c r="G23" s="18"/>
      <c r="H23" s="18"/>
      <c r="I23" s="156" t="e">
        <f t="shared" si="0"/>
        <v>#DIV/0!</v>
      </c>
      <c r="J23" s="157" t="e">
        <f t="shared" si="1"/>
        <v>#DIV/0!</v>
      </c>
      <c r="K23" s="17"/>
      <c r="L23" s="18"/>
      <c r="M23" s="16"/>
      <c r="N23" s="16"/>
      <c r="O23" s="16"/>
      <c r="P23" s="16"/>
      <c r="Q23" s="16"/>
      <c r="R23" s="16"/>
      <c r="S23" s="16"/>
      <c r="T23" s="16"/>
      <c r="U23" s="16"/>
      <c r="V23" s="16"/>
      <c r="W23" s="16"/>
      <c r="X23" s="16"/>
      <c r="Y23" s="16"/>
      <c r="Z23" s="16"/>
      <c r="AA23" s="16"/>
      <c r="AB23" s="16"/>
    </row>
    <row r="24" spans="2:28" ht="15" customHeight="1" x14ac:dyDescent="0.25">
      <c r="B24" s="18"/>
      <c r="C24" s="18"/>
      <c r="D24" s="18"/>
      <c r="E24" s="18"/>
      <c r="F24" s="256"/>
      <c r="G24" s="18"/>
      <c r="H24" s="18"/>
      <c r="I24" s="156" t="e">
        <f t="shared" si="0"/>
        <v>#DIV/0!</v>
      </c>
      <c r="J24" s="157" t="e">
        <f t="shared" si="1"/>
        <v>#DIV/0!</v>
      </c>
      <c r="K24" s="17"/>
      <c r="L24" s="18"/>
      <c r="M24" s="16"/>
      <c r="N24" s="16"/>
      <c r="O24" s="16"/>
      <c r="P24" s="16"/>
      <c r="Q24" s="16"/>
      <c r="R24" s="16"/>
      <c r="S24" s="16"/>
      <c r="T24" s="16"/>
      <c r="U24" s="16"/>
      <c r="V24" s="16"/>
      <c r="W24" s="16"/>
      <c r="X24" s="16"/>
      <c r="Y24" s="16"/>
      <c r="Z24" s="16"/>
      <c r="AA24" s="16"/>
      <c r="AB24" s="16"/>
    </row>
    <row r="25" spans="2:28" ht="15" customHeight="1" x14ac:dyDescent="0.25">
      <c r="B25" s="18"/>
      <c r="C25" s="18"/>
      <c r="D25" s="18"/>
      <c r="E25" s="18"/>
      <c r="F25" s="256"/>
      <c r="G25" s="18"/>
      <c r="H25" s="18"/>
      <c r="I25" s="156" t="e">
        <f t="shared" si="0"/>
        <v>#DIV/0!</v>
      </c>
      <c r="J25" s="157" t="e">
        <f t="shared" si="1"/>
        <v>#DIV/0!</v>
      </c>
      <c r="K25" s="17"/>
      <c r="L25" s="18"/>
      <c r="M25" s="16"/>
      <c r="N25" s="16"/>
      <c r="O25" s="16"/>
      <c r="P25" s="16"/>
      <c r="Q25" s="16"/>
      <c r="R25" s="16"/>
      <c r="S25" s="16"/>
      <c r="T25" s="16"/>
      <c r="U25" s="16"/>
      <c r="V25" s="16"/>
      <c r="W25" s="16"/>
      <c r="X25" s="16"/>
      <c r="Y25" s="16"/>
      <c r="Z25" s="16"/>
      <c r="AA25" s="16"/>
      <c r="AB25" s="16"/>
    </row>
    <row r="26" spans="2:28" ht="15" customHeight="1" x14ac:dyDescent="0.25">
      <c r="B26" s="18"/>
      <c r="C26" s="18"/>
      <c r="D26" s="18"/>
      <c r="E26" s="18"/>
      <c r="F26" s="256"/>
      <c r="G26" s="18"/>
      <c r="H26" s="18"/>
      <c r="I26" s="156" t="e">
        <f t="shared" si="0"/>
        <v>#DIV/0!</v>
      </c>
      <c r="J26" s="157" t="e">
        <f t="shared" si="1"/>
        <v>#DIV/0!</v>
      </c>
      <c r="K26" s="17"/>
      <c r="L26" s="18"/>
      <c r="M26" s="16"/>
      <c r="N26" s="16"/>
      <c r="O26" s="16"/>
      <c r="P26" s="16"/>
      <c r="Q26" s="16"/>
      <c r="R26" s="16"/>
      <c r="S26" s="16"/>
      <c r="T26" s="16"/>
      <c r="U26" s="16"/>
      <c r="V26" s="16"/>
      <c r="W26" s="16"/>
      <c r="X26" s="16"/>
      <c r="Y26" s="16"/>
      <c r="Z26" s="16"/>
      <c r="AA26" s="16"/>
      <c r="AB26" s="16"/>
    </row>
    <row r="27" spans="2:28" ht="15" customHeight="1" x14ac:dyDescent="0.25">
      <c r="B27" s="18"/>
      <c r="C27" s="18"/>
      <c r="D27" s="18"/>
      <c r="E27" s="18"/>
      <c r="F27" s="256"/>
      <c r="G27" s="18"/>
      <c r="H27" s="18"/>
      <c r="I27" s="156" t="e">
        <f t="shared" si="0"/>
        <v>#DIV/0!</v>
      </c>
      <c r="J27" s="157" t="e">
        <f t="shared" si="1"/>
        <v>#DIV/0!</v>
      </c>
      <c r="K27" s="17"/>
      <c r="L27" s="18"/>
      <c r="M27" s="16"/>
      <c r="N27" s="16"/>
      <c r="O27" s="16"/>
      <c r="P27" s="16"/>
      <c r="Q27" s="16"/>
      <c r="R27" s="16"/>
      <c r="S27" s="16"/>
      <c r="T27" s="16"/>
      <c r="U27" s="16"/>
      <c r="V27" s="16"/>
      <c r="W27" s="16"/>
      <c r="X27" s="16"/>
      <c r="Y27" s="16"/>
      <c r="Z27" s="16"/>
      <c r="AA27" s="16"/>
      <c r="AB27" s="16"/>
    </row>
    <row r="28" spans="2:28" ht="15" customHeight="1" x14ac:dyDescent="0.25">
      <c r="B28" s="18"/>
      <c r="C28" s="18"/>
      <c r="D28" s="18"/>
      <c r="E28" s="18"/>
      <c r="F28" s="256"/>
      <c r="G28" s="18"/>
      <c r="H28" s="18"/>
      <c r="I28" s="156" t="e">
        <f t="shared" si="0"/>
        <v>#DIV/0!</v>
      </c>
      <c r="J28" s="157" t="e">
        <f t="shared" si="1"/>
        <v>#DIV/0!</v>
      </c>
      <c r="K28" s="17"/>
      <c r="L28" s="18"/>
      <c r="M28" s="16"/>
      <c r="N28" s="16"/>
      <c r="O28" s="16"/>
      <c r="P28" s="16"/>
      <c r="Q28" s="16"/>
      <c r="R28" s="16"/>
      <c r="S28" s="16"/>
      <c r="T28" s="16"/>
      <c r="U28" s="16"/>
      <c r="V28" s="16"/>
      <c r="W28" s="16"/>
      <c r="X28" s="16"/>
      <c r="Y28" s="16"/>
      <c r="Z28" s="16"/>
      <c r="AA28" s="16"/>
      <c r="AB28" s="16"/>
    </row>
    <row r="29" spans="2:28" ht="15" customHeight="1" x14ac:dyDescent="0.25">
      <c r="B29" s="18"/>
      <c r="C29" s="18"/>
      <c r="D29" s="18"/>
      <c r="E29" s="18"/>
      <c r="F29" s="256"/>
      <c r="G29" s="18"/>
      <c r="H29" s="18"/>
      <c r="I29" s="156" t="e">
        <f t="shared" si="0"/>
        <v>#DIV/0!</v>
      </c>
      <c r="J29" s="157" t="e">
        <f t="shared" si="1"/>
        <v>#DIV/0!</v>
      </c>
      <c r="K29" s="17"/>
      <c r="L29" s="18"/>
      <c r="M29" s="16"/>
      <c r="N29" s="16"/>
      <c r="O29" s="16"/>
      <c r="P29" s="16"/>
      <c r="Q29" s="16"/>
      <c r="R29" s="16"/>
      <c r="S29" s="16"/>
      <c r="T29" s="16"/>
      <c r="U29" s="16"/>
      <c r="V29" s="16"/>
      <c r="W29" s="16"/>
      <c r="X29" s="16"/>
      <c r="Y29" s="16"/>
      <c r="Z29" s="16"/>
      <c r="AA29" s="16"/>
      <c r="AB29" s="16"/>
    </row>
    <row r="30" spans="2:28" ht="180" customHeight="1" x14ac:dyDescent="0.25">
      <c r="B30" s="21"/>
      <c r="C30" s="54"/>
      <c r="D30" s="54"/>
      <c r="E30" s="54"/>
      <c r="F30" s="254"/>
      <c r="G30" s="254"/>
      <c r="H30" s="254"/>
      <c r="I30" s="254"/>
      <c r="J30" s="254"/>
      <c r="K30" s="254"/>
      <c r="L30" s="254"/>
      <c r="M30" s="54"/>
      <c r="N30" s="54"/>
      <c r="O30" s="54"/>
      <c r="P30" s="254"/>
      <c r="Q30" s="254"/>
      <c r="R30" s="254"/>
      <c r="S30" s="254"/>
      <c r="T30" s="254"/>
      <c r="U30" s="254"/>
      <c r="V30" s="254"/>
      <c r="W30" s="254"/>
      <c r="X30" s="254"/>
      <c r="Y30" s="254"/>
      <c r="Z30" s="254"/>
      <c r="AA30" s="254"/>
      <c r="AB30" s="255"/>
    </row>
    <row r="68" spans="7:7" x14ac:dyDescent="0.25">
      <c r="G68" s="73"/>
    </row>
    <row r="69" spans="7:7" x14ac:dyDescent="0.25">
      <c r="G69" s="73"/>
    </row>
    <row r="70" spans="7:7" x14ac:dyDescent="0.25">
      <c r="G70" s="73"/>
    </row>
  </sheetData>
  <mergeCells count="14">
    <mergeCell ref="B5:AB5"/>
    <mergeCell ref="B6:L6"/>
    <mergeCell ref="M6:P6"/>
    <mergeCell ref="Q6:AB6"/>
    <mergeCell ref="B2:B4"/>
    <mergeCell ref="D2:P2"/>
    <mergeCell ref="Q2:V2"/>
    <mergeCell ref="W2:AB2"/>
    <mergeCell ref="D3:P3"/>
    <mergeCell ref="Q3:V3"/>
    <mergeCell ref="W3:AB3"/>
    <mergeCell ref="D4:P4"/>
    <mergeCell ref="Q4:V4"/>
    <mergeCell ref="W4:AB4"/>
  </mergeCells>
  <conditionalFormatting sqref="J8">
    <cfRule type="containsText" dxfId="1711" priority="4" operator="containsText" text="Cambio">
      <formula>NOT(ISERROR(SEARCH("Cambio",J8)))</formula>
    </cfRule>
    <cfRule type="containsText" dxfId="1710" priority="5" operator="containsText" text="Revisión de control">
      <formula>NOT(ISERROR(SEARCH("Revisión de control",J8)))</formula>
    </cfRule>
    <cfRule type="containsText" dxfId="1709" priority="6" operator="containsText" text="Se mantiene">
      <formula>NOT(ISERROR(SEARCH("Se mantiene",J8)))</formula>
    </cfRule>
  </conditionalFormatting>
  <conditionalFormatting sqref="J9:J29">
    <cfRule type="containsText" dxfId="1708" priority="1" operator="containsText" text="Cambio">
      <formula>NOT(ISERROR(SEARCH("Cambio",J9)))</formula>
    </cfRule>
    <cfRule type="containsText" dxfId="1707" priority="2" operator="containsText" text="Revisión de control">
      <formula>NOT(ISERROR(SEARCH("Revisión de control",J9)))</formula>
    </cfRule>
    <cfRule type="containsText" dxfId="1706" priority="3" operator="containsText" text="Se mantiene">
      <formula>NOT(ISERROR(SEARCH("Se mantiene",J9)))</formula>
    </cfRule>
  </conditionalFormatting>
  <dataValidations count="1">
    <dataValidation type="list" allowBlank="1" showInputMessage="1" showErrorMessage="1" sqref="F8:F29" xr:uid="{708E2EAA-7991-466E-BCD7-40E13E0BAB01}">
      <formula1>$A$4</formula1>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I239"/>
  <sheetViews>
    <sheetView zoomScaleNormal="100" workbookViewId="0">
      <selection activeCell="A12" sqref="A12"/>
    </sheetView>
  </sheetViews>
  <sheetFormatPr baseColWidth="10" defaultColWidth="11.375" defaultRowHeight="30" customHeight="1" x14ac:dyDescent="0.25"/>
  <cols>
    <col min="1" max="1" width="4.625" style="82" customWidth="1"/>
    <col min="2" max="9" width="30.625" style="10" customWidth="1"/>
    <col min="10" max="33" width="5.625" style="10" customWidth="1"/>
    <col min="34" max="35" width="30.625" style="10" customWidth="1"/>
    <col min="36" max="16384" width="11.375" style="82"/>
  </cols>
  <sheetData>
    <row r="2" spans="2:35" s="36" customFormat="1" ht="30" customHeight="1" x14ac:dyDescent="0.25">
      <c r="B2" s="349"/>
      <c r="C2" s="7" t="s">
        <v>71</v>
      </c>
      <c r="D2" s="441" t="s">
        <v>229</v>
      </c>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29" t="s">
        <v>72</v>
      </c>
      <c r="AI2" s="66" t="s">
        <v>232</v>
      </c>
    </row>
    <row r="3" spans="2:35" s="36" customFormat="1" ht="30" customHeight="1" x14ac:dyDescent="0.25">
      <c r="B3" s="350"/>
      <c r="C3" s="7" t="s">
        <v>73</v>
      </c>
      <c r="D3" s="442" t="s">
        <v>230</v>
      </c>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29" t="s">
        <v>227</v>
      </c>
      <c r="AI3" s="139">
        <v>4</v>
      </c>
    </row>
    <row r="4" spans="2:35" s="36" customFormat="1" ht="30" customHeight="1" x14ac:dyDescent="0.25">
      <c r="B4" s="351"/>
      <c r="C4" s="7" t="s">
        <v>75</v>
      </c>
      <c r="D4" s="442" t="s">
        <v>231</v>
      </c>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29" t="s">
        <v>228</v>
      </c>
      <c r="AI4" s="74">
        <v>44636</v>
      </c>
    </row>
    <row r="5" spans="2:35" ht="30" customHeight="1" x14ac:dyDescent="0.25">
      <c r="B5" s="340" t="s">
        <v>334</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row>
    <row r="6" spans="2:35" ht="30" customHeight="1" x14ac:dyDescent="0.25">
      <c r="B6" s="373" t="s">
        <v>329</v>
      </c>
      <c r="C6" s="373"/>
      <c r="D6" s="373"/>
      <c r="E6" s="424" t="s">
        <v>333</v>
      </c>
      <c r="F6" s="431"/>
      <c r="G6" s="431"/>
      <c r="H6" s="431"/>
      <c r="I6" s="431"/>
      <c r="J6" s="431"/>
      <c r="K6" s="431"/>
      <c r="L6" s="431"/>
      <c r="M6" s="431"/>
      <c r="N6" s="431"/>
      <c r="O6" s="431"/>
      <c r="P6" s="431"/>
      <c r="Q6" s="431"/>
      <c r="R6" s="431"/>
      <c r="S6" s="431"/>
      <c r="T6" s="431"/>
      <c r="U6" s="432"/>
      <c r="V6" s="468" t="s">
        <v>990</v>
      </c>
      <c r="W6" s="468"/>
      <c r="X6" s="468"/>
      <c r="Y6" s="468"/>
      <c r="Z6" s="468"/>
      <c r="AA6" s="468"/>
      <c r="AB6" s="468"/>
      <c r="AC6" s="468"/>
      <c r="AD6" s="468"/>
      <c r="AE6" s="468"/>
      <c r="AF6" s="468"/>
      <c r="AG6" s="468"/>
      <c r="AH6" s="468"/>
      <c r="AI6" s="468"/>
    </row>
    <row r="7" spans="2:35" ht="90" customHeight="1" x14ac:dyDescent="0.25">
      <c r="B7" s="67" t="s">
        <v>75</v>
      </c>
      <c r="C7" s="67" t="s">
        <v>681</v>
      </c>
      <c r="D7" s="67" t="s">
        <v>827</v>
      </c>
      <c r="E7" s="67" t="s">
        <v>701</v>
      </c>
      <c r="F7" s="67" t="s">
        <v>682</v>
      </c>
      <c r="G7" s="67" t="s">
        <v>683</v>
      </c>
      <c r="H7" s="67" t="s">
        <v>684</v>
      </c>
      <c r="I7" s="67" t="s">
        <v>685</v>
      </c>
      <c r="J7" s="221" t="s">
        <v>14</v>
      </c>
      <c r="K7" s="221" t="s">
        <v>15</v>
      </c>
      <c r="L7" s="221" t="s">
        <v>16</v>
      </c>
      <c r="M7" s="221" t="s">
        <v>17</v>
      </c>
      <c r="N7" s="221" t="s">
        <v>18</v>
      </c>
      <c r="O7" s="221" t="s">
        <v>19</v>
      </c>
      <c r="P7" s="221" t="s">
        <v>20</v>
      </c>
      <c r="Q7" s="221" t="s">
        <v>21</v>
      </c>
      <c r="R7" s="221" t="s">
        <v>22</v>
      </c>
      <c r="S7" s="221" t="s">
        <v>24</v>
      </c>
      <c r="T7" s="221" t="s">
        <v>25</v>
      </c>
      <c r="U7" s="221" t="s">
        <v>23</v>
      </c>
      <c r="V7" s="81" t="s">
        <v>14</v>
      </c>
      <c r="W7" s="81" t="s">
        <v>15</v>
      </c>
      <c r="X7" s="81" t="s">
        <v>16</v>
      </c>
      <c r="Y7" s="81" t="s">
        <v>17</v>
      </c>
      <c r="Z7" s="81" t="s">
        <v>18</v>
      </c>
      <c r="AA7" s="81" t="s">
        <v>19</v>
      </c>
      <c r="AB7" s="81" t="s">
        <v>20</v>
      </c>
      <c r="AC7" s="81" t="s">
        <v>21</v>
      </c>
      <c r="AD7" s="81" t="s">
        <v>22</v>
      </c>
      <c r="AE7" s="81" t="s">
        <v>24</v>
      </c>
      <c r="AF7" s="81" t="s">
        <v>25</v>
      </c>
      <c r="AG7" s="81" t="s">
        <v>23</v>
      </c>
      <c r="AH7" s="68" t="s">
        <v>331</v>
      </c>
      <c r="AI7" s="68" t="s">
        <v>332</v>
      </c>
    </row>
    <row r="8" spans="2:35" ht="15" customHeight="1" x14ac:dyDescent="0.25">
      <c r="B8" s="11"/>
      <c r="C8" s="11"/>
      <c r="D8" s="11"/>
      <c r="E8" s="8" t="s">
        <v>30</v>
      </c>
      <c r="F8" s="47"/>
      <c r="G8" s="47"/>
      <c r="H8" s="47"/>
      <c r="I8" s="47"/>
      <c r="J8" s="47"/>
      <c r="K8" s="47"/>
      <c r="L8" s="47"/>
      <c r="M8" s="47"/>
      <c r="N8" s="47"/>
      <c r="O8" s="47"/>
      <c r="P8" s="47"/>
      <c r="Q8" s="47"/>
      <c r="R8" s="47"/>
      <c r="S8" s="47"/>
      <c r="T8" s="47"/>
      <c r="U8" s="47"/>
      <c r="V8" s="49"/>
      <c r="W8" s="49"/>
      <c r="X8" s="49"/>
      <c r="Y8" s="49"/>
      <c r="Z8" s="49"/>
      <c r="AA8" s="49"/>
      <c r="AB8" s="49"/>
      <c r="AC8" s="49"/>
      <c r="AD8" s="49"/>
      <c r="AE8" s="49"/>
      <c r="AF8" s="49"/>
      <c r="AG8" s="49"/>
      <c r="AH8" s="49"/>
      <c r="AI8" s="49"/>
    </row>
    <row r="9" spans="2:35" ht="15" customHeight="1" x14ac:dyDescent="0.25">
      <c r="B9" s="11"/>
      <c r="C9" s="11"/>
      <c r="D9" s="11"/>
      <c r="E9" s="8" t="s">
        <v>118</v>
      </c>
      <c r="F9" s="47"/>
      <c r="G9" s="47"/>
      <c r="H9" s="47"/>
      <c r="I9" s="47"/>
      <c r="J9" s="47"/>
      <c r="K9" s="47"/>
      <c r="L9" s="47"/>
      <c r="M9" s="47"/>
      <c r="N9" s="47"/>
      <c r="O9" s="47"/>
      <c r="P9" s="47"/>
      <c r="Q9" s="47"/>
      <c r="R9" s="47"/>
      <c r="S9" s="47"/>
      <c r="T9" s="47"/>
      <c r="U9" s="47"/>
      <c r="V9" s="49"/>
      <c r="W9" s="49"/>
      <c r="X9" s="49"/>
      <c r="Y9" s="49"/>
      <c r="Z9" s="49"/>
      <c r="AA9" s="49"/>
      <c r="AB9" s="49"/>
      <c r="AC9" s="49"/>
      <c r="AD9" s="49"/>
      <c r="AE9" s="49"/>
      <c r="AF9" s="49"/>
      <c r="AG9" s="49"/>
      <c r="AH9" s="49"/>
      <c r="AI9" s="49"/>
    </row>
    <row r="10" spans="2:35" ht="15" customHeight="1" x14ac:dyDescent="0.25">
      <c r="B10" s="12"/>
      <c r="C10" s="12"/>
      <c r="D10" s="12"/>
      <c r="E10" s="8" t="s">
        <v>239</v>
      </c>
      <c r="F10" s="47"/>
      <c r="G10" s="47"/>
      <c r="H10" s="47"/>
      <c r="I10" s="47"/>
      <c r="J10" s="47"/>
      <c r="K10" s="47"/>
      <c r="L10" s="47"/>
      <c r="M10" s="47"/>
      <c r="N10" s="47"/>
      <c r="O10" s="47"/>
      <c r="P10" s="47"/>
      <c r="Q10" s="47"/>
      <c r="R10" s="47"/>
      <c r="S10" s="47"/>
      <c r="T10" s="47"/>
      <c r="U10" s="47"/>
      <c r="V10" s="49"/>
      <c r="W10" s="49"/>
      <c r="X10" s="49"/>
      <c r="Y10" s="49"/>
      <c r="Z10" s="49"/>
      <c r="AA10" s="49"/>
      <c r="AB10" s="49"/>
      <c r="AC10" s="49"/>
      <c r="AD10" s="49"/>
      <c r="AE10" s="49"/>
      <c r="AF10" s="49"/>
      <c r="AG10" s="49"/>
      <c r="AH10" s="49"/>
      <c r="AI10" s="49"/>
    </row>
    <row r="11" spans="2:35" ht="15" customHeight="1" x14ac:dyDescent="0.25">
      <c r="B11" s="12"/>
      <c r="C11" s="12"/>
      <c r="D11" s="12"/>
      <c r="E11" s="8" t="s">
        <v>31</v>
      </c>
      <c r="F11" s="47"/>
      <c r="G11" s="47"/>
      <c r="H11" s="47"/>
      <c r="I11" s="47"/>
      <c r="J11" s="47"/>
      <c r="K11" s="47"/>
      <c r="L11" s="47"/>
      <c r="M11" s="47"/>
      <c r="N11" s="47"/>
      <c r="O11" s="47"/>
      <c r="P11" s="47"/>
      <c r="Q11" s="47"/>
      <c r="R11" s="47"/>
      <c r="S11" s="47"/>
      <c r="T11" s="47"/>
      <c r="U11" s="47"/>
      <c r="V11" s="49"/>
      <c r="W11" s="49"/>
      <c r="X11" s="49"/>
      <c r="Y11" s="49"/>
      <c r="Z11" s="49"/>
      <c r="AA11" s="49"/>
      <c r="AB11" s="49"/>
      <c r="AC11" s="49"/>
      <c r="AD11" s="49"/>
      <c r="AE11" s="49"/>
      <c r="AF11" s="49"/>
      <c r="AG11" s="49"/>
      <c r="AH11" s="49"/>
      <c r="AI11" s="49"/>
    </row>
    <row r="12" spans="2:35" ht="15" customHeight="1" x14ac:dyDescent="0.25">
      <c r="B12" s="12"/>
      <c r="C12" s="12"/>
      <c r="D12" s="12"/>
      <c r="E12" s="8" t="s">
        <v>119</v>
      </c>
      <c r="F12" s="47"/>
      <c r="G12" s="47"/>
      <c r="H12" s="47"/>
      <c r="I12" s="47"/>
      <c r="J12" s="47"/>
      <c r="K12" s="47"/>
      <c r="L12" s="47"/>
      <c r="M12" s="47"/>
      <c r="N12" s="47"/>
      <c r="O12" s="47"/>
      <c r="P12" s="47"/>
      <c r="Q12" s="47"/>
      <c r="R12" s="47"/>
      <c r="S12" s="47"/>
      <c r="T12" s="47"/>
      <c r="U12" s="47"/>
      <c r="V12" s="49"/>
      <c r="W12" s="49"/>
      <c r="X12" s="49"/>
      <c r="Y12" s="49"/>
      <c r="Z12" s="49"/>
      <c r="AA12" s="49"/>
      <c r="AB12" s="49"/>
      <c r="AC12" s="49"/>
      <c r="AD12" s="49"/>
      <c r="AE12" s="49"/>
      <c r="AF12" s="49"/>
      <c r="AG12" s="49"/>
      <c r="AH12" s="49"/>
      <c r="AI12" s="49"/>
    </row>
    <row r="13" spans="2:35" ht="15" customHeight="1" x14ac:dyDescent="0.25">
      <c r="B13" s="12"/>
      <c r="C13" s="12"/>
      <c r="D13" s="12"/>
      <c r="E13" s="8" t="s">
        <v>240</v>
      </c>
      <c r="F13" s="47"/>
      <c r="G13" s="47"/>
      <c r="H13" s="47"/>
      <c r="I13" s="47"/>
      <c r="J13" s="47"/>
      <c r="K13" s="47"/>
      <c r="L13" s="47"/>
      <c r="M13" s="47"/>
      <c r="N13" s="47"/>
      <c r="O13" s="47"/>
      <c r="P13" s="47"/>
      <c r="Q13" s="47"/>
      <c r="R13" s="47"/>
      <c r="S13" s="47"/>
      <c r="T13" s="47"/>
      <c r="U13" s="47"/>
      <c r="V13" s="49"/>
      <c r="W13" s="49"/>
      <c r="X13" s="49"/>
      <c r="Y13" s="49"/>
      <c r="Z13" s="49"/>
      <c r="AA13" s="49"/>
      <c r="AB13" s="49"/>
      <c r="AC13" s="49"/>
      <c r="AD13" s="49"/>
      <c r="AE13" s="49"/>
      <c r="AF13" s="49"/>
      <c r="AG13" s="49"/>
      <c r="AH13" s="49"/>
      <c r="AI13" s="49"/>
    </row>
    <row r="14" spans="2:35" ht="15" customHeight="1" x14ac:dyDescent="0.25">
      <c r="B14" s="12"/>
      <c r="C14" s="12"/>
      <c r="D14" s="12"/>
      <c r="E14" s="8" t="s">
        <v>32</v>
      </c>
      <c r="F14" s="47"/>
      <c r="G14" s="47"/>
      <c r="H14" s="47"/>
      <c r="I14" s="47"/>
      <c r="J14" s="47"/>
      <c r="K14" s="47"/>
      <c r="L14" s="47"/>
      <c r="M14" s="47"/>
      <c r="N14" s="47"/>
      <c r="O14" s="47"/>
      <c r="P14" s="47"/>
      <c r="Q14" s="47"/>
      <c r="R14" s="47"/>
      <c r="S14" s="47"/>
      <c r="T14" s="47"/>
      <c r="U14" s="47"/>
      <c r="V14" s="49"/>
      <c r="W14" s="49"/>
      <c r="X14" s="49"/>
      <c r="Y14" s="49"/>
      <c r="Z14" s="49"/>
      <c r="AA14" s="49"/>
      <c r="AB14" s="49"/>
      <c r="AC14" s="49"/>
      <c r="AD14" s="49"/>
      <c r="AE14" s="49"/>
      <c r="AF14" s="49"/>
      <c r="AG14" s="49"/>
      <c r="AH14" s="49"/>
      <c r="AI14" s="49"/>
    </row>
    <row r="15" spans="2:35" ht="15" customHeight="1" x14ac:dyDescent="0.25">
      <c r="B15" s="12"/>
      <c r="C15" s="12"/>
      <c r="D15" s="12"/>
      <c r="E15" s="8" t="s">
        <v>33</v>
      </c>
      <c r="F15" s="47"/>
      <c r="G15" s="47"/>
      <c r="H15" s="47"/>
      <c r="I15" s="47"/>
      <c r="J15" s="47"/>
      <c r="K15" s="47"/>
      <c r="L15" s="47"/>
      <c r="M15" s="47"/>
      <c r="N15" s="47"/>
      <c r="O15" s="47"/>
      <c r="P15" s="47"/>
      <c r="Q15" s="47"/>
      <c r="R15" s="47"/>
      <c r="S15" s="47"/>
      <c r="T15" s="47"/>
      <c r="U15" s="47"/>
      <c r="V15" s="49"/>
      <c r="W15" s="49"/>
      <c r="X15" s="49"/>
      <c r="Y15" s="49"/>
      <c r="Z15" s="49"/>
      <c r="AA15" s="49"/>
      <c r="AB15" s="49"/>
      <c r="AC15" s="49"/>
      <c r="AD15" s="49"/>
      <c r="AE15" s="49"/>
      <c r="AF15" s="49"/>
      <c r="AG15" s="49"/>
      <c r="AH15" s="49"/>
      <c r="AI15" s="49"/>
    </row>
    <row r="16" spans="2:35" ht="15" customHeight="1" x14ac:dyDescent="0.25">
      <c r="B16" s="12"/>
      <c r="C16" s="12"/>
      <c r="D16" s="12"/>
      <c r="E16" s="8" t="s">
        <v>241</v>
      </c>
      <c r="F16" s="47"/>
      <c r="G16" s="47"/>
      <c r="H16" s="47"/>
      <c r="I16" s="47"/>
      <c r="J16" s="47"/>
      <c r="K16" s="47"/>
      <c r="L16" s="47"/>
      <c r="M16" s="47"/>
      <c r="N16" s="47"/>
      <c r="O16" s="47"/>
      <c r="P16" s="47"/>
      <c r="Q16" s="47"/>
      <c r="R16" s="47"/>
      <c r="S16" s="47"/>
      <c r="T16" s="47"/>
      <c r="U16" s="47"/>
      <c r="V16" s="49"/>
      <c r="W16" s="49"/>
      <c r="X16" s="49"/>
      <c r="Y16" s="49"/>
      <c r="Z16" s="49"/>
      <c r="AA16" s="49"/>
      <c r="AB16" s="49"/>
      <c r="AC16" s="49"/>
      <c r="AD16" s="49"/>
      <c r="AE16" s="49"/>
      <c r="AF16" s="49"/>
      <c r="AG16" s="49"/>
      <c r="AH16" s="49"/>
      <c r="AI16" s="49"/>
    </row>
    <row r="17" spans="2:35" ht="15" customHeight="1" x14ac:dyDescent="0.25">
      <c r="B17" s="12"/>
      <c r="C17" s="12"/>
      <c r="D17" s="12"/>
      <c r="E17" s="8" t="s">
        <v>34</v>
      </c>
      <c r="F17" s="47"/>
      <c r="G17" s="47"/>
      <c r="H17" s="47"/>
      <c r="I17" s="47"/>
      <c r="J17" s="47"/>
      <c r="K17" s="47"/>
      <c r="L17" s="47"/>
      <c r="M17" s="47"/>
      <c r="N17" s="47"/>
      <c r="O17" s="47"/>
      <c r="P17" s="47"/>
      <c r="Q17" s="47"/>
      <c r="R17" s="47"/>
      <c r="S17" s="47"/>
      <c r="T17" s="47"/>
      <c r="U17" s="47"/>
      <c r="V17" s="49"/>
      <c r="W17" s="49"/>
      <c r="X17" s="49"/>
      <c r="Y17" s="49"/>
      <c r="Z17" s="49"/>
      <c r="AA17" s="49"/>
      <c r="AB17" s="49"/>
      <c r="AC17" s="49"/>
      <c r="AD17" s="49"/>
      <c r="AE17" s="49"/>
      <c r="AF17" s="49"/>
      <c r="AG17" s="49"/>
      <c r="AH17" s="49"/>
      <c r="AI17" s="49"/>
    </row>
    <row r="18" spans="2:35" ht="15" customHeight="1" x14ac:dyDescent="0.25">
      <c r="B18" s="12"/>
      <c r="C18" s="12"/>
      <c r="D18" s="12"/>
      <c r="E18" s="8" t="s">
        <v>120</v>
      </c>
      <c r="F18" s="47"/>
      <c r="G18" s="47"/>
      <c r="H18" s="47"/>
      <c r="I18" s="47"/>
      <c r="J18" s="47"/>
      <c r="K18" s="47"/>
      <c r="L18" s="47"/>
      <c r="M18" s="47"/>
      <c r="N18" s="47"/>
      <c r="O18" s="47"/>
      <c r="P18" s="47"/>
      <c r="Q18" s="47"/>
      <c r="R18" s="47"/>
      <c r="S18" s="47"/>
      <c r="T18" s="47"/>
      <c r="U18" s="47"/>
      <c r="V18" s="49"/>
      <c r="W18" s="49"/>
      <c r="X18" s="49"/>
      <c r="Y18" s="49"/>
      <c r="Z18" s="49"/>
      <c r="AA18" s="49"/>
      <c r="AB18" s="49"/>
      <c r="AC18" s="49"/>
      <c r="AD18" s="49"/>
      <c r="AE18" s="49"/>
      <c r="AF18" s="49"/>
      <c r="AG18" s="49"/>
      <c r="AH18" s="49"/>
      <c r="AI18" s="49"/>
    </row>
    <row r="19" spans="2:35" ht="15" customHeight="1" x14ac:dyDescent="0.25">
      <c r="B19" s="12"/>
      <c r="C19" s="12"/>
      <c r="D19" s="12"/>
      <c r="E19" s="8" t="s">
        <v>242</v>
      </c>
      <c r="F19" s="47"/>
      <c r="G19" s="47"/>
      <c r="H19" s="47"/>
      <c r="I19" s="47"/>
      <c r="J19" s="47"/>
      <c r="K19" s="47"/>
      <c r="L19" s="47"/>
      <c r="M19" s="47"/>
      <c r="N19" s="47"/>
      <c r="O19" s="47"/>
      <c r="P19" s="47"/>
      <c r="Q19" s="47"/>
      <c r="R19" s="47"/>
      <c r="S19" s="47"/>
      <c r="T19" s="47"/>
      <c r="U19" s="47"/>
      <c r="V19" s="49"/>
      <c r="W19" s="49"/>
      <c r="X19" s="49"/>
      <c r="Y19" s="49"/>
      <c r="Z19" s="49"/>
      <c r="AA19" s="49"/>
      <c r="AB19" s="49"/>
      <c r="AC19" s="49"/>
      <c r="AD19" s="49"/>
      <c r="AE19" s="49"/>
      <c r="AF19" s="49"/>
      <c r="AG19" s="49"/>
      <c r="AH19" s="49"/>
      <c r="AI19" s="49"/>
    </row>
    <row r="20" spans="2:35" ht="15" customHeight="1" x14ac:dyDescent="0.25">
      <c r="B20" s="12"/>
      <c r="C20" s="12"/>
      <c r="D20" s="12"/>
      <c r="E20" s="8" t="s">
        <v>35</v>
      </c>
      <c r="F20" s="47"/>
      <c r="G20" s="47"/>
      <c r="H20" s="47"/>
      <c r="I20" s="47"/>
      <c r="J20" s="47"/>
      <c r="K20" s="47"/>
      <c r="L20" s="47"/>
      <c r="M20" s="47"/>
      <c r="N20" s="47"/>
      <c r="O20" s="47"/>
      <c r="P20" s="47"/>
      <c r="Q20" s="47"/>
      <c r="R20" s="47"/>
      <c r="S20" s="47"/>
      <c r="T20" s="47"/>
      <c r="U20" s="47"/>
      <c r="V20" s="49"/>
      <c r="W20" s="49"/>
      <c r="X20" s="49"/>
      <c r="Y20" s="49"/>
      <c r="Z20" s="49"/>
      <c r="AA20" s="49"/>
      <c r="AB20" s="49"/>
      <c r="AC20" s="49"/>
      <c r="AD20" s="49"/>
      <c r="AE20" s="49"/>
      <c r="AF20" s="49"/>
      <c r="AG20" s="49"/>
      <c r="AH20" s="49"/>
      <c r="AI20" s="49"/>
    </row>
    <row r="21" spans="2:35" ht="15" customHeight="1" x14ac:dyDescent="0.25">
      <c r="B21" s="12"/>
      <c r="C21" s="12"/>
      <c r="D21" s="12"/>
      <c r="E21" s="8" t="s">
        <v>121</v>
      </c>
      <c r="F21" s="47"/>
      <c r="G21" s="47"/>
      <c r="H21" s="47"/>
      <c r="I21" s="47"/>
      <c r="J21" s="47"/>
      <c r="K21" s="47"/>
      <c r="L21" s="47"/>
      <c r="M21" s="47"/>
      <c r="N21" s="47"/>
      <c r="O21" s="47"/>
      <c r="P21" s="47"/>
      <c r="Q21" s="47"/>
      <c r="R21" s="47"/>
      <c r="S21" s="47"/>
      <c r="T21" s="47"/>
      <c r="U21" s="47"/>
      <c r="V21" s="49"/>
      <c r="W21" s="49"/>
      <c r="X21" s="49"/>
      <c r="Y21" s="49"/>
      <c r="Z21" s="49"/>
      <c r="AA21" s="49"/>
      <c r="AB21" s="49"/>
      <c r="AC21" s="49"/>
      <c r="AD21" s="49"/>
      <c r="AE21" s="49"/>
      <c r="AF21" s="49"/>
      <c r="AG21" s="49"/>
      <c r="AH21" s="49"/>
      <c r="AI21" s="49"/>
    </row>
    <row r="22" spans="2:35" ht="15" customHeight="1" x14ac:dyDescent="0.25">
      <c r="B22" s="12"/>
      <c r="C22" s="12"/>
      <c r="D22" s="12"/>
      <c r="E22" s="8" t="s">
        <v>243</v>
      </c>
      <c r="F22" s="47"/>
      <c r="G22" s="47"/>
      <c r="H22" s="47"/>
      <c r="I22" s="47"/>
      <c r="J22" s="47"/>
      <c r="K22" s="47"/>
      <c r="L22" s="47"/>
      <c r="M22" s="47"/>
      <c r="N22" s="47"/>
      <c r="O22" s="47"/>
      <c r="P22" s="47"/>
      <c r="Q22" s="47"/>
      <c r="R22" s="47"/>
      <c r="S22" s="47"/>
      <c r="T22" s="47"/>
      <c r="U22" s="47"/>
      <c r="V22" s="49"/>
      <c r="W22" s="49"/>
      <c r="X22" s="49"/>
      <c r="Y22" s="49"/>
      <c r="Z22" s="49"/>
      <c r="AA22" s="49"/>
      <c r="AB22" s="49"/>
      <c r="AC22" s="49"/>
      <c r="AD22" s="49"/>
      <c r="AE22" s="49"/>
      <c r="AF22" s="49"/>
      <c r="AG22" s="49"/>
      <c r="AH22" s="49"/>
      <c r="AI22" s="49"/>
    </row>
    <row r="23" spans="2:35" ht="15" customHeight="1" x14ac:dyDescent="0.25">
      <c r="B23" s="12"/>
      <c r="C23" s="12"/>
      <c r="D23" s="12"/>
      <c r="E23" s="8" t="s">
        <v>36</v>
      </c>
      <c r="F23" s="47"/>
      <c r="G23" s="47"/>
      <c r="H23" s="47"/>
      <c r="I23" s="47"/>
      <c r="J23" s="47"/>
      <c r="K23" s="47"/>
      <c r="L23" s="47"/>
      <c r="M23" s="47"/>
      <c r="N23" s="47"/>
      <c r="O23" s="47"/>
      <c r="P23" s="47"/>
      <c r="Q23" s="47"/>
      <c r="R23" s="47"/>
      <c r="S23" s="47"/>
      <c r="T23" s="47"/>
      <c r="U23" s="47"/>
      <c r="V23" s="49"/>
      <c r="W23" s="49"/>
      <c r="X23" s="49"/>
      <c r="Y23" s="49"/>
      <c r="Z23" s="49"/>
      <c r="AA23" s="49"/>
      <c r="AB23" s="49"/>
      <c r="AC23" s="49"/>
      <c r="AD23" s="49"/>
      <c r="AE23" s="49"/>
      <c r="AF23" s="49"/>
      <c r="AG23" s="49"/>
      <c r="AH23" s="49"/>
      <c r="AI23" s="49"/>
    </row>
    <row r="24" spans="2:35" ht="15" customHeight="1" x14ac:dyDescent="0.25">
      <c r="B24" s="12"/>
      <c r="C24" s="12"/>
      <c r="D24" s="12"/>
      <c r="E24" s="8" t="s">
        <v>122</v>
      </c>
      <c r="F24" s="47"/>
      <c r="G24" s="47"/>
      <c r="H24" s="47"/>
      <c r="I24" s="47"/>
      <c r="J24" s="47"/>
      <c r="K24" s="47"/>
      <c r="L24" s="47"/>
      <c r="M24" s="47"/>
      <c r="N24" s="47"/>
      <c r="O24" s="47"/>
      <c r="P24" s="47"/>
      <c r="Q24" s="47"/>
      <c r="R24" s="47"/>
      <c r="S24" s="47"/>
      <c r="T24" s="47"/>
      <c r="U24" s="47"/>
      <c r="V24" s="49"/>
      <c r="W24" s="49"/>
      <c r="X24" s="49"/>
      <c r="Y24" s="49"/>
      <c r="Z24" s="49"/>
      <c r="AA24" s="49"/>
      <c r="AB24" s="49"/>
      <c r="AC24" s="49"/>
      <c r="AD24" s="49"/>
      <c r="AE24" s="49"/>
      <c r="AF24" s="49"/>
      <c r="AG24" s="49"/>
      <c r="AH24" s="49"/>
      <c r="AI24" s="49"/>
    </row>
    <row r="25" spans="2:35" ht="15" customHeight="1" x14ac:dyDescent="0.25">
      <c r="B25" s="12"/>
      <c r="C25" s="12"/>
      <c r="D25" s="12"/>
      <c r="E25" s="8" t="s">
        <v>244</v>
      </c>
      <c r="F25" s="47"/>
      <c r="G25" s="47"/>
      <c r="H25" s="47"/>
      <c r="I25" s="47"/>
      <c r="J25" s="47"/>
      <c r="K25" s="47"/>
      <c r="L25" s="47"/>
      <c r="M25" s="47"/>
      <c r="N25" s="47"/>
      <c r="O25" s="47"/>
      <c r="P25" s="47"/>
      <c r="Q25" s="47"/>
      <c r="R25" s="47"/>
      <c r="S25" s="47"/>
      <c r="T25" s="47"/>
      <c r="U25" s="47"/>
      <c r="V25" s="49"/>
      <c r="W25" s="49"/>
      <c r="X25" s="49"/>
      <c r="Y25" s="49"/>
      <c r="Z25" s="49"/>
      <c r="AA25" s="49"/>
      <c r="AB25" s="49"/>
      <c r="AC25" s="49"/>
      <c r="AD25" s="49"/>
      <c r="AE25" s="49"/>
      <c r="AF25" s="49"/>
      <c r="AG25" s="49"/>
      <c r="AH25" s="49"/>
      <c r="AI25" s="49"/>
    </row>
    <row r="26" spans="2:35" ht="15" customHeight="1" x14ac:dyDescent="0.25">
      <c r="B26" s="12"/>
      <c r="C26" s="12"/>
      <c r="D26" s="12"/>
      <c r="E26" s="8" t="s">
        <v>123</v>
      </c>
      <c r="F26" s="47"/>
      <c r="G26" s="47"/>
      <c r="H26" s="47"/>
      <c r="I26" s="47"/>
      <c r="J26" s="47"/>
      <c r="K26" s="47"/>
      <c r="L26" s="47"/>
      <c r="M26" s="47"/>
      <c r="N26" s="47"/>
      <c r="O26" s="47"/>
      <c r="P26" s="47"/>
      <c r="Q26" s="47"/>
      <c r="R26" s="47"/>
      <c r="S26" s="47"/>
      <c r="T26" s="47"/>
      <c r="U26" s="47"/>
      <c r="V26" s="49"/>
      <c r="W26" s="49"/>
      <c r="X26" s="49"/>
      <c r="Y26" s="49"/>
      <c r="Z26" s="49"/>
      <c r="AA26" s="49"/>
      <c r="AB26" s="49"/>
      <c r="AC26" s="49"/>
      <c r="AD26" s="49"/>
      <c r="AE26" s="49"/>
      <c r="AF26" s="49"/>
      <c r="AG26" s="49"/>
      <c r="AH26" s="49"/>
      <c r="AI26" s="49"/>
    </row>
    <row r="27" spans="2:35" ht="15" customHeight="1" x14ac:dyDescent="0.25">
      <c r="B27" s="12"/>
      <c r="C27" s="12"/>
      <c r="D27" s="12"/>
      <c r="E27" s="8" t="s">
        <v>124</v>
      </c>
      <c r="F27" s="47"/>
      <c r="G27" s="47"/>
      <c r="H27" s="47"/>
      <c r="I27" s="47"/>
      <c r="J27" s="47"/>
      <c r="K27" s="47"/>
      <c r="L27" s="47"/>
      <c r="M27" s="47"/>
      <c r="N27" s="47"/>
      <c r="O27" s="47"/>
      <c r="P27" s="47"/>
      <c r="Q27" s="47"/>
      <c r="R27" s="47"/>
      <c r="S27" s="47"/>
      <c r="T27" s="47"/>
      <c r="U27" s="47"/>
      <c r="V27" s="49"/>
      <c r="W27" s="49"/>
      <c r="X27" s="49"/>
      <c r="Y27" s="49"/>
      <c r="Z27" s="49"/>
      <c r="AA27" s="49"/>
      <c r="AB27" s="49"/>
      <c r="AC27" s="49"/>
      <c r="AD27" s="49"/>
      <c r="AE27" s="49"/>
      <c r="AF27" s="49"/>
      <c r="AG27" s="49"/>
      <c r="AH27" s="49"/>
      <c r="AI27" s="49"/>
    </row>
    <row r="28" spans="2:35" ht="15" customHeight="1" x14ac:dyDescent="0.25">
      <c r="B28" s="12"/>
      <c r="C28" s="12"/>
      <c r="D28" s="12"/>
      <c r="E28" s="8" t="s">
        <v>245</v>
      </c>
      <c r="F28" s="47"/>
      <c r="G28" s="47"/>
      <c r="H28" s="47"/>
      <c r="I28" s="47"/>
      <c r="J28" s="47"/>
      <c r="K28" s="47"/>
      <c r="L28" s="47"/>
      <c r="M28" s="47"/>
      <c r="N28" s="47"/>
      <c r="O28" s="47"/>
      <c r="P28" s="47"/>
      <c r="Q28" s="47"/>
      <c r="R28" s="47"/>
      <c r="S28" s="47"/>
      <c r="T28" s="47"/>
      <c r="U28" s="47"/>
      <c r="V28" s="49"/>
      <c r="W28" s="49"/>
      <c r="X28" s="49"/>
      <c r="Y28" s="49"/>
      <c r="Z28" s="49"/>
      <c r="AA28" s="49"/>
      <c r="AB28" s="49"/>
      <c r="AC28" s="49"/>
      <c r="AD28" s="49"/>
      <c r="AE28" s="49"/>
      <c r="AF28" s="49"/>
      <c r="AG28" s="49"/>
      <c r="AH28" s="49"/>
      <c r="AI28" s="49"/>
    </row>
    <row r="29" spans="2:35" ht="15" customHeight="1" x14ac:dyDescent="0.25">
      <c r="B29" s="12"/>
      <c r="C29" s="12"/>
      <c r="D29" s="12"/>
      <c r="E29" s="8" t="s">
        <v>37</v>
      </c>
      <c r="F29" s="47"/>
      <c r="G29" s="47"/>
      <c r="H29" s="47"/>
      <c r="I29" s="47"/>
      <c r="J29" s="47"/>
      <c r="K29" s="47"/>
      <c r="L29" s="47"/>
      <c r="M29" s="47"/>
      <c r="N29" s="47"/>
      <c r="O29" s="47"/>
      <c r="P29" s="47"/>
      <c r="Q29" s="47"/>
      <c r="R29" s="47"/>
      <c r="S29" s="47"/>
      <c r="T29" s="47"/>
      <c r="U29" s="47"/>
      <c r="V29" s="49"/>
      <c r="W29" s="49"/>
      <c r="X29" s="49"/>
      <c r="Y29" s="49"/>
      <c r="Z29" s="49"/>
      <c r="AA29" s="49"/>
      <c r="AB29" s="49"/>
      <c r="AC29" s="49"/>
      <c r="AD29" s="49"/>
      <c r="AE29" s="49"/>
      <c r="AF29" s="49"/>
      <c r="AG29" s="49"/>
      <c r="AH29" s="49"/>
      <c r="AI29" s="49"/>
    </row>
    <row r="30" spans="2:35" ht="15" customHeight="1" x14ac:dyDescent="0.25">
      <c r="B30" s="12"/>
      <c r="C30" s="12"/>
      <c r="D30" s="12"/>
      <c r="E30" s="8" t="s">
        <v>38</v>
      </c>
      <c r="F30" s="47"/>
      <c r="G30" s="47"/>
      <c r="H30" s="47"/>
      <c r="I30" s="47"/>
      <c r="J30" s="47"/>
      <c r="K30" s="47"/>
      <c r="L30" s="47"/>
      <c r="M30" s="47"/>
      <c r="N30" s="47"/>
      <c r="O30" s="47"/>
      <c r="P30" s="47"/>
      <c r="Q30" s="47"/>
      <c r="R30" s="47"/>
      <c r="S30" s="47"/>
      <c r="T30" s="47"/>
      <c r="U30" s="47"/>
      <c r="V30" s="49"/>
      <c r="W30" s="49"/>
      <c r="X30" s="49"/>
      <c r="Y30" s="49"/>
      <c r="Z30" s="49"/>
      <c r="AA30" s="49"/>
      <c r="AB30" s="49"/>
      <c r="AC30" s="49"/>
      <c r="AD30" s="49"/>
      <c r="AE30" s="49"/>
      <c r="AF30" s="49"/>
      <c r="AG30" s="49"/>
      <c r="AH30" s="49"/>
      <c r="AI30" s="49"/>
    </row>
    <row r="31" spans="2:35" ht="15" customHeight="1" x14ac:dyDescent="0.25">
      <c r="B31" s="12"/>
      <c r="C31" s="12"/>
      <c r="D31" s="12"/>
      <c r="E31" s="8" t="s">
        <v>246</v>
      </c>
      <c r="F31" s="47"/>
      <c r="G31" s="47"/>
      <c r="H31" s="47"/>
      <c r="I31" s="47"/>
      <c r="J31" s="47"/>
      <c r="K31" s="47"/>
      <c r="L31" s="47"/>
      <c r="M31" s="47"/>
      <c r="N31" s="47"/>
      <c r="O31" s="47"/>
      <c r="P31" s="47"/>
      <c r="Q31" s="47"/>
      <c r="R31" s="47"/>
      <c r="S31" s="47"/>
      <c r="T31" s="47"/>
      <c r="U31" s="47"/>
      <c r="V31" s="49"/>
      <c r="W31" s="49"/>
      <c r="X31" s="49"/>
      <c r="Y31" s="49"/>
      <c r="Z31" s="49"/>
      <c r="AA31" s="49"/>
      <c r="AB31" s="49"/>
      <c r="AC31" s="49"/>
      <c r="AD31" s="49"/>
      <c r="AE31" s="49"/>
      <c r="AF31" s="49"/>
      <c r="AG31" s="49"/>
      <c r="AH31" s="49"/>
      <c r="AI31" s="49"/>
    </row>
    <row r="32" spans="2:35" ht="15" customHeight="1" x14ac:dyDescent="0.25">
      <c r="B32" s="12"/>
      <c r="C32" s="12"/>
      <c r="D32" s="12"/>
      <c r="E32" s="8" t="s">
        <v>68</v>
      </c>
      <c r="F32" s="47"/>
      <c r="G32" s="47"/>
      <c r="H32" s="47"/>
      <c r="I32" s="47"/>
      <c r="J32" s="47"/>
      <c r="K32" s="47"/>
      <c r="L32" s="47"/>
      <c r="M32" s="47"/>
      <c r="N32" s="47"/>
      <c r="O32" s="47"/>
      <c r="P32" s="47"/>
      <c r="Q32" s="47"/>
      <c r="R32" s="47"/>
      <c r="S32" s="47"/>
      <c r="T32" s="47"/>
      <c r="U32" s="47"/>
      <c r="V32" s="49"/>
      <c r="W32" s="49"/>
      <c r="X32" s="49"/>
      <c r="Y32" s="49"/>
      <c r="Z32" s="49"/>
      <c r="AA32" s="49"/>
      <c r="AB32" s="49"/>
      <c r="AC32" s="49"/>
      <c r="AD32" s="49"/>
      <c r="AE32" s="49"/>
      <c r="AF32" s="49"/>
      <c r="AG32" s="49"/>
      <c r="AH32" s="49"/>
      <c r="AI32" s="49"/>
    </row>
    <row r="33" spans="2:35" ht="15" customHeight="1" x14ac:dyDescent="0.25">
      <c r="B33" s="12"/>
      <c r="C33" s="12"/>
      <c r="D33" s="12"/>
      <c r="E33" s="8" t="s">
        <v>69</v>
      </c>
      <c r="F33" s="47"/>
      <c r="G33" s="47"/>
      <c r="H33" s="47"/>
      <c r="I33" s="47"/>
      <c r="J33" s="47"/>
      <c r="K33" s="47"/>
      <c r="L33" s="47"/>
      <c r="M33" s="47"/>
      <c r="N33" s="47"/>
      <c r="O33" s="47"/>
      <c r="P33" s="47"/>
      <c r="Q33" s="47"/>
      <c r="R33" s="47"/>
      <c r="S33" s="47"/>
      <c r="T33" s="47"/>
      <c r="U33" s="47"/>
      <c r="V33" s="49"/>
      <c r="W33" s="49"/>
      <c r="X33" s="49"/>
      <c r="Y33" s="49"/>
      <c r="Z33" s="49"/>
      <c r="AA33" s="49"/>
      <c r="AB33" s="49"/>
      <c r="AC33" s="49"/>
      <c r="AD33" s="49"/>
      <c r="AE33" s="49"/>
      <c r="AF33" s="49"/>
      <c r="AG33" s="49"/>
      <c r="AH33" s="49"/>
      <c r="AI33" s="49"/>
    </row>
    <row r="34" spans="2:35" ht="15" customHeight="1" x14ac:dyDescent="0.25">
      <c r="B34" s="12"/>
      <c r="C34" s="12"/>
      <c r="D34" s="12"/>
      <c r="E34" s="8" t="s">
        <v>247</v>
      </c>
      <c r="F34" s="47"/>
      <c r="G34" s="47"/>
      <c r="H34" s="47"/>
      <c r="I34" s="47"/>
      <c r="J34" s="47"/>
      <c r="K34" s="47"/>
      <c r="L34" s="47"/>
      <c r="M34" s="47"/>
      <c r="N34" s="47"/>
      <c r="O34" s="47"/>
      <c r="P34" s="47"/>
      <c r="Q34" s="47"/>
      <c r="R34" s="47"/>
      <c r="S34" s="47"/>
      <c r="T34" s="47"/>
      <c r="U34" s="47"/>
      <c r="V34" s="49"/>
      <c r="W34" s="49"/>
      <c r="X34" s="49"/>
      <c r="Y34" s="49"/>
      <c r="Z34" s="49"/>
      <c r="AA34" s="49"/>
      <c r="AB34" s="49"/>
      <c r="AC34" s="49"/>
      <c r="AD34" s="49"/>
      <c r="AE34" s="49"/>
      <c r="AF34" s="49"/>
      <c r="AG34" s="49"/>
      <c r="AH34" s="49"/>
      <c r="AI34" s="49"/>
    </row>
    <row r="35" spans="2:35" ht="15" customHeight="1" x14ac:dyDescent="0.25">
      <c r="B35" s="12"/>
      <c r="C35" s="12"/>
      <c r="D35" s="12"/>
      <c r="E35" s="8" t="s">
        <v>39</v>
      </c>
      <c r="F35" s="47"/>
      <c r="G35" s="47"/>
      <c r="H35" s="47"/>
      <c r="I35" s="47"/>
      <c r="J35" s="47"/>
      <c r="K35" s="47"/>
      <c r="L35" s="47"/>
      <c r="M35" s="47"/>
      <c r="N35" s="47"/>
      <c r="O35" s="47"/>
      <c r="P35" s="47"/>
      <c r="Q35" s="47"/>
      <c r="R35" s="47"/>
      <c r="S35" s="47"/>
      <c r="T35" s="47"/>
      <c r="U35" s="47"/>
      <c r="V35" s="49"/>
      <c r="W35" s="49"/>
      <c r="X35" s="49"/>
      <c r="Y35" s="49"/>
      <c r="Z35" s="49"/>
      <c r="AA35" s="49"/>
      <c r="AB35" s="49"/>
      <c r="AC35" s="49"/>
      <c r="AD35" s="49"/>
      <c r="AE35" s="49"/>
      <c r="AF35" s="49"/>
      <c r="AG35" s="49"/>
      <c r="AH35" s="49"/>
      <c r="AI35" s="49"/>
    </row>
    <row r="36" spans="2:35" ht="15" customHeight="1" x14ac:dyDescent="0.25">
      <c r="B36" s="12"/>
      <c r="C36" s="12"/>
      <c r="D36" s="12"/>
      <c r="E36" s="8" t="s">
        <v>40</v>
      </c>
      <c r="F36" s="47"/>
      <c r="G36" s="47"/>
      <c r="H36" s="47"/>
      <c r="I36" s="47"/>
      <c r="J36" s="47"/>
      <c r="K36" s="47"/>
      <c r="L36" s="47"/>
      <c r="M36" s="47"/>
      <c r="N36" s="47"/>
      <c r="O36" s="47"/>
      <c r="P36" s="47"/>
      <c r="Q36" s="47"/>
      <c r="R36" s="47"/>
      <c r="S36" s="47"/>
      <c r="T36" s="47"/>
      <c r="U36" s="47"/>
      <c r="V36" s="49"/>
      <c r="W36" s="49"/>
      <c r="X36" s="49"/>
      <c r="Y36" s="49"/>
      <c r="Z36" s="49"/>
      <c r="AA36" s="49"/>
      <c r="AB36" s="49"/>
      <c r="AC36" s="49"/>
      <c r="AD36" s="49"/>
      <c r="AE36" s="49"/>
      <c r="AF36" s="49"/>
      <c r="AG36" s="49"/>
      <c r="AH36" s="49"/>
      <c r="AI36" s="49"/>
    </row>
    <row r="37" spans="2:35" ht="15" customHeight="1" x14ac:dyDescent="0.25">
      <c r="B37" s="12"/>
      <c r="C37" s="12"/>
      <c r="D37" s="12"/>
      <c r="E37" s="8" t="s">
        <v>248</v>
      </c>
      <c r="F37" s="47"/>
      <c r="G37" s="47"/>
      <c r="H37" s="47"/>
      <c r="I37" s="47"/>
      <c r="J37" s="47"/>
      <c r="K37" s="47"/>
      <c r="L37" s="47"/>
      <c r="M37" s="47"/>
      <c r="N37" s="47"/>
      <c r="O37" s="47"/>
      <c r="P37" s="47"/>
      <c r="Q37" s="47"/>
      <c r="R37" s="47"/>
      <c r="S37" s="47"/>
      <c r="T37" s="47"/>
      <c r="U37" s="47"/>
      <c r="V37" s="49"/>
      <c r="W37" s="49"/>
      <c r="X37" s="49"/>
      <c r="Y37" s="49"/>
      <c r="Z37" s="49"/>
      <c r="AA37" s="49"/>
      <c r="AB37" s="49"/>
      <c r="AC37" s="49"/>
      <c r="AD37" s="49"/>
      <c r="AE37" s="49"/>
      <c r="AF37" s="49"/>
      <c r="AG37" s="49"/>
      <c r="AH37" s="49"/>
      <c r="AI37" s="49"/>
    </row>
    <row r="38" spans="2:35" ht="15" customHeight="1" x14ac:dyDescent="0.25">
      <c r="B38" s="12"/>
      <c r="C38" s="12"/>
      <c r="D38" s="12"/>
      <c r="E38" s="8" t="s">
        <v>41</v>
      </c>
      <c r="F38" s="47"/>
      <c r="G38" s="13"/>
      <c r="H38" s="47"/>
      <c r="I38" s="47"/>
      <c r="J38" s="47"/>
      <c r="K38" s="47"/>
      <c r="L38" s="47"/>
      <c r="M38" s="47"/>
      <c r="N38" s="47"/>
      <c r="O38" s="47"/>
      <c r="P38" s="47"/>
      <c r="Q38" s="47"/>
      <c r="R38" s="47"/>
      <c r="S38" s="47"/>
      <c r="T38" s="47"/>
      <c r="U38" s="47"/>
      <c r="V38" s="49"/>
      <c r="W38" s="49"/>
      <c r="X38" s="49"/>
      <c r="Y38" s="49"/>
      <c r="Z38" s="49"/>
      <c r="AA38" s="49"/>
      <c r="AB38" s="49"/>
      <c r="AC38" s="49"/>
      <c r="AD38" s="49"/>
      <c r="AE38" s="49"/>
      <c r="AF38" s="49"/>
      <c r="AG38" s="49"/>
      <c r="AH38" s="49"/>
      <c r="AI38" s="49"/>
    </row>
    <row r="39" spans="2:35" ht="15" customHeight="1" x14ac:dyDescent="0.25">
      <c r="B39" s="12"/>
      <c r="C39" s="12"/>
      <c r="D39" s="12"/>
      <c r="E39" s="8" t="s">
        <v>63</v>
      </c>
      <c r="F39" s="47"/>
      <c r="G39" s="13"/>
      <c r="H39" s="47"/>
      <c r="I39" s="47"/>
      <c r="J39" s="47"/>
      <c r="K39" s="47"/>
      <c r="L39" s="47"/>
      <c r="M39" s="47"/>
      <c r="N39" s="47"/>
      <c r="O39" s="47"/>
      <c r="P39" s="47"/>
      <c r="Q39" s="47"/>
      <c r="R39" s="47"/>
      <c r="S39" s="47"/>
      <c r="T39" s="47"/>
      <c r="U39" s="47"/>
      <c r="V39" s="49"/>
      <c r="W39" s="49"/>
      <c r="X39" s="49"/>
      <c r="Y39" s="49"/>
      <c r="Z39" s="49"/>
      <c r="AA39" s="49"/>
      <c r="AB39" s="49"/>
      <c r="AC39" s="49"/>
      <c r="AD39" s="49"/>
      <c r="AE39" s="49"/>
      <c r="AF39" s="49"/>
      <c r="AG39" s="49"/>
      <c r="AH39" s="49"/>
      <c r="AI39" s="49"/>
    </row>
    <row r="40" spans="2:35" ht="15" customHeight="1" x14ac:dyDescent="0.25">
      <c r="B40" s="12"/>
      <c r="C40" s="12"/>
      <c r="D40" s="12"/>
      <c r="E40" s="8" t="s">
        <v>249</v>
      </c>
      <c r="F40" s="47"/>
      <c r="G40" s="13"/>
      <c r="H40" s="47"/>
      <c r="I40" s="47"/>
      <c r="J40" s="47"/>
      <c r="K40" s="47"/>
      <c r="L40" s="47"/>
      <c r="M40" s="47"/>
      <c r="N40" s="47"/>
      <c r="O40" s="47"/>
      <c r="P40" s="47"/>
      <c r="Q40" s="47"/>
      <c r="R40" s="47"/>
      <c r="S40" s="47"/>
      <c r="T40" s="47"/>
      <c r="U40" s="47"/>
      <c r="V40" s="49"/>
      <c r="W40" s="49"/>
      <c r="X40" s="49"/>
      <c r="Y40" s="49"/>
      <c r="Z40" s="49"/>
      <c r="AA40" s="49"/>
      <c r="AB40" s="49"/>
      <c r="AC40" s="49"/>
      <c r="AD40" s="49"/>
      <c r="AE40" s="49"/>
      <c r="AF40" s="49"/>
      <c r="AG40" s="49"/>
      <c r="AH40" s="49"/>
      <c r="AI40" s="49"/>
    </row>
    <row r="41" spans="2:35" ht="15" customHeight="1" x14ac:dyDescent="0.25">
      <c r="B41" s="12"/>
      <c r="C41" s="12"/>
      <c r="D41" s="12"/>
      <c r="E41" s="8" t="s">
        <v>42</v>
      </c>
      <c r="F41" s="47"/>
      <c r="G41" s="13"/>
      <c r="H41" s="47"/>
      <c r="I41" s="47"/>
      <c r="J41" s="47"/>
      <c r="K41" s="47"/>
      <c r="L41" s="47"/>
      <c r="M41" s="47"/>
      <c r="N41" s="47"/>
      <c r="O41" s="47"/>
      <c r="P41" s="47"/>
      <c r="Q41" s="47"/>
      <c r="R41" s="47"/>
      <c r="S41" s="47"/>
      <c r="T41" s="47"/>
      <c r="U41" s="47"/>
      <c r="V41" s="49"/>
      <c r="W41" s="49"/>
      <c r="X41" s="49"/>
      <c r="Y41" s="49"/>
      <c r="Z41" s="49"/>
      <c r="AA41" s="49"/>
      <c r="AB41" s="49"/>
      <c r="AC41" s="49"/>
      <c r="AD41" s="49"/>
      <c r="AE41" s="49"/>
      <c r="AF41" s="49"/>
      <c r="AG41" s="49"/>
      <c r="AH41" s="49"/>
      <c r="AI41" s="49"/>
    </row>
    <row r="42" spans="2:35" ht="15" customHeight="1" x14ac:dyDescent="0.25">
      <c r="B42" s="12"/>
      <c r="C42" s="12"/>
      <c r="D42" s="12"/>
      <c r="E42" s="8" t="s">
        <v>43</v>
      </c>
      <c r="F42" s="47"/>
      <c r="G42" s="13"/>
      <c r="H42" s="47"/>
      <c r="I42" s="47"/>
      <c r="J42" s="47"/>
      <c r="K42" s="47"/>
      <c r="L42" s="47"/>
      <c r="M42" s="47"/>
      <c r="N42" s="47"/>
      <c r="O42" s="47"/>
      <c r="P42" s="47"/>
      <c r="Q42" s="47"/>
      <c r="R42" s="47"/>
      <c r="S42" s="47"/>
      <c r="T42" s="47"/>
      <c r="U42" s="47"/>
      <c r="V42" s="49"/>
      <c r="W42" s="49"/>
      <c r="X42" s="49"/>
      <c r="Y42" s="49"/>
      <c r="Z42" s="49"/>
      <c r="AA42" s="49"/>
      <c r="AB42" s="49"/>
      <c r="AC42" s="49"/>
      <c r="AD42" s="49"/>
      <c r="AE42" s="49"/>
      <c r="AF42" s="49"/>
      <c r="AG42" s="49"/>
      <c r="AH42" s="49"/>
      <c r="AI42" s="49"/>
    </row>
    <row r="43" spans="2:35" ht="15" customHeight="1" x14ac:dyDescent="0.25">
      <c r="B43" s="12"/>
      <c r="C43" s="12"/>
      <c r="D43" s="12"/>
      <c r="E43" s="8" t="s">
        <v>250</v>
      </c>
      <c r="F43" s="47"/>
      <c r="G43" s="13"/>
      <c r="H43" s="47"/>
      <c r="I43" s="47"/>
      <c r="J43" s="47"/>
      <c r="K43" s="47"/>
      <c r="L43" s="47"/>
      <c r="M43" s="47"/>
      <c r="N43" s="47"/>
      <c r="O43" s="47"/>
      <c r="P43" s="47"/>
      <c r="Q43" s="47"/>
      <c r="R43" s="47"/>
      <c r="S43" s="47"/>
      <c r="T43" s="47"/>
      <c r="U43" s="47"/>
      <c r="V43" s="49"/>
      <c r="W43" s="49"/>
      <c r="X43" s="49"/>
      <c r="Y43" s="49"/>
      <c r="Z43" s="49"/>
      <c r="AA43" s="49"/>
      <c r="AB43" s="49"/>
      <c r="AC43" s="49"/>
      <c r="AD43" s="49"/>
      <c r="AE43" s="49"/>
      <c r="AF43" s="49"/>
      <c r="AG43" s="49"/>
      <c r="AH43" s="49"/>
      <c r="AI43" s="49"/>
    </row>
    <row r="44" spans="2:35" ht="15" customHeight="1" x14ac:dyDescent="0.25">
      <c r="B44" s="12"/>
      <c r="C44" s="12"/>
      <c r="D44" s="12"/>
      <c r="E44" s="8" t="s">
        <v>44</v>
      </c>
      <c r="F44" s="47"/>
      <c r="G44" s="13"/>
      <c r="H44" s="47"/>
      <c r="I44" s="47"/>
      <c r="J44" s="47"/>
      <c r="K44" s="47"/>
      <c r="L44" s="47"/>
      <c r="M44" s="47"/>
      <c r="N44" s="47"/>
      <c r="O44" s="47"/>
      <c r="P44" s="47"/>
      <c r="Q44" s="47"/>
      <c r="R44" s="47"/>
      <c r="S44" s="47"/>
      <c r="T44" s="47"/>
      <c r="U44" s="47"/>
      <c r="V44" s="49"/>
      <c r="W44" s="49"/>
      <c r="X44" s="49"/>
      <c r="Y44" s="49"/>
      <c r="Z44" s="49"/>
      <c r="AA44" s="49"/>
      <c r="AB44" s="49"/>
      <c r="AC44" s="49"/>
      <c r="AD44" s="49"/>
      <c r="AE44" s="49"/>
      <c r="AF44" s="49"/>
      <c r="AG44" s="49"/>
      <c r="AH44" s="49"/>
      <c r="AI44" s="49"/>
    </row>
    <row r="45" spans="2:35" ht="15" customHeight="1" x14ac:dyDescent="0.25">
      <c r="B45" s="12"/>
      <c r="C45" s="12"/>
      <c r="D45" s="12"/>
      <c r="E45" s="8" t="s">
        <v>45</v>
      </c>
      <c r="F45" s="47"/>
      <c r="G45" s="13"/>
      <c r="H45" s="47"/>
      <c r="I45" s="47"/>
      <c r="J45" s="47"/>
      <c r="K45" s="47"/>
      <c r="L45" s="47"/>
      <c r="M45" s="47"/>
      <c r="N45" s="47"/>
      <c r="O45" s="47"/>
      <c r="P45" s="47"/>
      <c r="Q45" s="47"/>
      <c r="R45" s="47"/>
      <c r="S45" s="47"/>
      <c r="T45" s="47"/>
      <c r="U45" s="47"/>
      <c r="V45" s="49"/>
      <c r="W45" s="49"/>
      <c r="X45" s="49"/>
      <c r="Y45" s="49"/>
      <c r="Z45" s="49"/>
      <c r="AA45" s="49"/>
      <c r="AB45" s="49"/>
      <c r="AC45" s="49"/>
      <c r="AD45" s="49"/>
      <c r="AE45" s="49"/>
      <c r="AF45" s="49"/>
      <c r="AG45" s="49"/>
      <c r="AH45" s="49"/>
      <c r="AI45" s="49"/>
    </row>
    <row r="46" spans="2:35" ht="15" customHeight="1" x14ac:dyDescent="0.25">
      <c r="B46" s="12"/>
      <c r="C46" s="12"/>
      <c r="D46" s="12"/>
      <c r="E46" s="8" t="s">
        <v>251</v>
      </c>
      <c r="F46" s="47"/>
      <c r="G46" s="13"/>
      <c r="H46" s="47"/>
      <c r="I46" s="47"/>
      <c r="J46" s="47"/>
      <c r="K46" s="47"/>
      <c r="L46" s="47"/>
      <c r="M46" s="47"/>
      <c r="N46" s="47"/>
      <c r="O46" s="47"/>
      <c r="P46" s="47"/>
      <c r="Q46" s="47"/>
      <c r="R46" s="47"/>
      <c r="S46" s="47"/>
      <c r="T46" s="47"/>
      <c r="U46" s="47"/>
      <c r="V46" s="49"/>
      <c r="W46" s="49"/>
      <c r="X46" s="49"/>
      <c r="Y46" s="49"/>
      <c r="Z46" s="49"/>
      <c r="AA46" s="49"/>
      <c r="AB46" s="49"/>
      <c r="AC46" s="49"/>
      <c r="AD46" s="49"/>
      <c r="AE46" s="49"/>
      <c r="AF46" s="49"/>
      <c r="AG46" s="49"/>
      <c r="AH46" s="49"/>
      <c r="AI46" s="49"/>
    </row>
    <row r="47" spans="2:35" ht="15" customHeight="1" x14ac:dyDescent="0.25">
      <c r="B47" s="12"/>
      <c r="C47" s="12"/>
      <c r="D47" s="12"/>
      <c r="E47" s="8" t="s">
        <v>46</v>
      </c>
      <c r="F47" s="47"/>
      <c r="G47" s="13"/>
      <c r="H47" s="47"/>
      <c r="I47" s="47"/>
      <c r="J47" s="47"/>
      <c r="K47" s="47"/>
      <c r="L47" s="47"/>
      <c r="M47" s="47"/>
      <c r="N47" s="47"/>
      <c r="O47" s="47"/>
      <c r="P47" s="47"/>
      <c r="Q47" s="47"/>
      <c r="R47" s="47"/>
      <c r="S47" s="47"/>
      <c r="T47" s="47"/>
      <c r="U47" s="47"/>
      <c r="V47" s="49"/>
      <c r="W47" s="49"/>
      <c r="X47" s="49"/>
      <c r="Y47" s="49"/>
      <c r="Z47" s="49"/>
      <c r="AA47" s="49"/>
      <c r="AB47" s="49"/>
      <c r="AC47" s="49"/>
      <c r="AD47" s="49"/>
      <c r="AE47" s="49"/>
      <c r="AF47" s="49"/>
      <c r="AG47" s="49"/>
      <c r="AH47" s="49"/>
      <c r="AI47" s="49"/>
    </row>
    <row r="48" spans="2:35" ht="15" customHeight="1" x14ac:dyDescent="0.25">
      <c r="B48" s="12"/>
      <c r="C48" s="12"/>
      <c r="D48" s="12"/>
      <c r="E48" s="8" t="s">
        <v>47</v>
      </c>
      <c r="F48" s="47"/>
      <c r="G48" s="13"/>
      <c r="H48" s="47"/>
      <c r="I48" s="47"/>
      <c r="J48" s="47"/>
      <c r="K48" s="47"/>
      <c r="L48" s="47"/>
      <c r="M48" s="47"/>
      <c r="N48" s="47"/>
      <c r="O48" s="47"/>
      <c r="P48" s="47"/>
      <c r="Q48" s="47"/>
      <c r="R48" s="47"/>
      <c r="S48" s="47"/>
      <c r="T48" s="47"/>
      <c r="U48" s="47"/>
      <c r="V48" s="49"/>
      <c r="W48" s="49"/>
      <c r="X48" s="49"/>
      <c r="Y48" s="49"/>
      <c r="Z48" s="49"/>
      <c r="AA48" s="49"/>
      <c r="AB48" s="49"/>
      <c r="AC48" s="49"/>
      <c r="AD48" s="49"/>
      <c r="AE48" s="49"/>
      <c r="AF48" s="49"/>
      <c r="AG48" s="49"/>
      <c r="AH48" s="49"/>
      <c r="AI48" s="49"/>
    </row>
    <row r="49" spans="2:35" ht="15" customHeight="1" x14ac:dyDescent="0.25">
      <c r="B49" s="12"/>
      <c r="C49" s="12"/>
      <c r="D49" s="12"/>
      <c r="E49" s="8" t="s">
        <v>252</v>
      </c>
      <c r="F49" s="47"/>
      <c r="G49" s="13"/>
      <c r="H49" s="47"/>
      <c r="I49" s="47"/>
      <c r="J49" s="47"/>
      <c r="K49" s="47"/>
      <c r="L49" s="47"/>
      <c r="M49" s="47"/>
      <c r="N49" s="47"/>
      <c r="O49" s="47"/>
      <c r="P49" s="47"/>
      <c r="Q49" s="47"/>
      <c r="R49" s="47"/>
      <c r="S49" s="47"/>
      <c r="T49" s="47"/>
      <c r="U49" s="47"/>
      <c r="V49" s="49"/>
      <c r="W49" s="49"/>
      <c r="X49" s="49"/>
      <c r="Y49" s="49"/>
      <c r="Z49" s="49"/>
      <c r="AA49" s="49"/>
      <c r="AB49" s="49"/>
      <c r="AC49" s="49"/>
      <c r="AD49" s="49"/>
      <c r="AE49" s="49"/>
      <c r="AF49" s="49"/>
      <c r="AG49" s="49"/>
      <c r="AH49" s="49"/>
      <c r="AI49" s="49"/>
    </row>
    <row r="50" spans="2:35" ht="15" customHeight="1" x14ac:dyDescent="0.25">
      <c r="B50" s="12"/>
      <c r="C50" s="12"/>
      <c r="D50" s="12"/>
      <c r="E50" s="8" t="s">
        <v>48</v>
      </c>
      <c r="F50" s="47"/>
      <c r="G50" s="13"/>
      <c r="H50" s="47"/>
      <c r="I50" s="47"/>
      <c r="J50" s="47"/>
      <c r="K50" s="47"/>
      <c r="L50" s="47"/>
      <c r="M50" s="47"/>
      <c r="N50" s="47"/>
      <c r="O50" s="47"/>
      <c r="P50" s="47"/>
      <c r="Q50" s="47"/>
      <c r="R50" s="47"/>
      <c r="S50" s="47"/>
      <c r="T50" s="47"/>
      <c r="U50" s="47"/>
      <c r="V50" s="49"/>
      <c r="W50" s="49"/>
      <c r="X50" s="49"/>
      <c r="Y50" s="49"/>
      <c r="Z50" s="49"/>
      <c r="AA50" s="49"/>
      <c r="AB50" s="49"/>
      <c r="AC50" s="49"/>
      <c r="AD50" s="49"/>
      <c r="AE50" s="49"/>
      <c r="AF50" s="49"/>
      <c r="AG50" s="49"/>
      <c r="AH50" s="49"/>
      <c r="AI50" s="49"/>
    </row>
    <row r="51" spans="2:35" ht="15" customHeight="1" x14ac:dyDescent="0.25">
      <c r="B51" s="12"/>
      <c r="C51" s="12"/>
      <c r="D51" s="12"/>
      <c r="E51" s="8" t="s">
        <v>49</v>
      </c>
      <c r="F51" s="47"/>
      <c r="G51" s="13"/>
      <c r="H51" s="47"/>
      <c r="I51" s="47"/>
      <c r="J51" s="47"/>
      <c r="K51" s="47"/>
      <c r="L51" s="47"/>
      <c r="M51" s="47"/>
      <c r="N51" s="47"/>
      <c r="O51" s="47"/>
      <c r="P51" s="47"/>
      <c r="Q51" s="47"/>
      <c r="R51" s="47"/>
      <c r="S51" s="47"/>
      <c r="T51" s="47"/>
      <c r="U51" s="47"/>
      <c r="V51" s="49"/>
      <c r="W51" s="49"/>
      <c r="X51" s="49"/>
      <c r="Y51" s="49"/>
      <c r="Z51" s="49"/>
      <c r="AA51" s="49"/>
      <c r="AB51" s="49"/>
      <c r="AC51" s="49"/>
      <c r="AD51" s="49"/>
      <c r="AE51" s="49"/>
      <c r="AF51" s="49"/>
      <c r="AG51" s="49"/>
      <c r="AH51" s="49"/>
      <c r="AI51" s="49"/>
    </row>
    <row r="52" spans="2:35" ht="15" customHeight="1" x14ac:dyDescent="0.25">
      <c r="B52" s="12"/>
      <c r="C52" s="12"/>
      <c r="D52" s="12"/>
      <c r="E52" s="8" t="s">
        <v>253</v>
      </c>
      <c r="F52" s="47"/>
      <c r="G52" s="13"/>
      <c r="H52" s="47"/>
      <c r="I52" s="47"/>
      <c r="J52" s="47"/>
      <c r="K52" s="47"/>
      <c r="L52" s="47"/>
      <c r="M52" s="47"/>
      <c r="N52" s="47"/>
      <c r="O52" s="47"/>
      <c r="P52" s="47"/>
      <c r="Q52" s="47"/>
      <c r="R52" s="47"/>
      <c r="S52" s="47"/>
      <c r="T52" s="47"/>
      <c r="U52" s="47"/>
      <c r="V52" s="49"/>
      <c r="W52" s="49"/>
      <c r="X52" s="49"/>
      <c r="Y52" s="49"/>
      <c r="Z52" s="49"/>
      <c r="AA52" s="49"/>
      <c r="AB52" s="49"/>
      <c r="AC52" s="49"/>
      <c r="AD52" s="49"/>
      <c r="AE52" s="49"/>
      <c r="AF52" s="49"/>
      <c r="AG52" s="49"/>
      <c r="AH52" s="49"/>
      <c r="AI52" s="49"/>
    </row>
    <row r="53" spans="2:35" ht="15" customHeight="1" x14ac:dyDescent="0.25">
      <c r="B53" s="12"/>
      <c r="C53" s="12"/>
      <c r="D53" s="12"/>
      <c r="E53" s="8" t="s">
        <v>50</v>
      </c>
      <c r="F53" s="9"/>
      <c r="G53" s="9"/>
      <c r="H53" s="47"/>
      <c r="I53" s="9"/>
      <c r="J53" s="222"/>
      <c r="K53" s="222"/>
      <c r="L53" s="222"/>
      <c r="M53" s="222"/>
      <c r="N53" s="222"/>
      <c r="O53" s="222"/>
      <c r="P53" s="222"/>
      <c r="Q53" s="222"/>
      <c r="R53" s="222"/>
      <c r="S53" s="222"/>
      <c r="T53" s="222"/>
      <c r="U53" s="222"/>
      <c r="V53" s="19"/>
      <c r="W53" s="19"/>
      <c r="X53" s="19"/>
      <c r="Y53" s="19"/>
      <c r="Z53" s="19"/>
      <c r="AA53" s="19"/>
      <c r="AB53" s="19"/>
      <c r="AC53" s="19"/>
      <c r="AD53" s="19"/>
      <c r="AE53" s="19"/>
      <c r="AF53" s="19"/>
      <c r="AG53" s="19"/>
      <c r="AH53" s="19"/>
      <c r="AI53" s="19"/>
    </row>
    <row r="54" spans="2:35" ht="15" customHeight="1" x14ac:dyDescent="0.25">
      <c r="B54" s="12"/>
      <c r="C54" s="12"/>
      <c r="D54" s="12"/>
      <c r="E54" s="8" t="s">
        <v>70</v>
      </c>
      <c r="F54" s="9"/>
      <c r="G54" s="9"/>
      <c r="H54" s="47"/>
      <c r="I54" s="9"/>
      <c r="J54" s="222"/>
      <c r="K54" s="222"/>
      <c r="L54" s="222"/>
      <c r="M54" s="222"/>
      <c r="N54" s="222"/>
      <c r="O54" s="222"/>
      <c r="P54" s="222"/>
      <c r="Q54" s="222"/>
      <c r="R54" s="222"/>
      <c r="S54" s="222"/>
      <c r="T54" s="222"/>
      <c r="U54" s="222"/>
      <c r="V54" s="19"/>
      <c r="W54" s="19"/>
      <c r="X54" s="19"/>
      <c r="Y54" s="19"/>
      <c r="Z54" s="19"/>
      <c r="AA54" s="19"/>
      <c r="AB54" s="19"/>
      <c r="AC54" s="19"/>
      <c r="AD54" s="19"/>
      <c r="AE54" s="19"/>
      <c r="AF54" s="19"/>
      <c r="AG54" s="19"/>
      <c r="AH54" s="19"/>
      <c r="AI54" s="19"/>
    </row>
    <row r="55" spans="2:35" ht="15" customHeight="1" x14ac:dyDescent="0.25">
      <c r="B55" s="12"/>
      <c r="C55" s="12"/>
      <c r="D55" s="12"/>
      <c r="E55" s="8" t="s">
        <v>254</v>
      </c>
      <c r="F55" s="9"/>
      <c r="G55" s="9"/>
      <c r="H55" s="47"/>
      <c r="I55" s="9"/>
      <c r="J55" s="222"/>
      <c r="K55" s="222"/>
      <c r="L55" s="222"/>
      <c r="M55" s="222"/>
      <c r="N55" s="222"/>
      <c r="O55" s="222"/>
      <c r="P55" s="222"/>
      <c r="Q55" s="222"/>
      <c r="R55" s="222"/>
      <c r="S55" s="222"/>
      <c r="T55" s="222"/>
      <c r="U55" s="222"/>
      <c r="V55" s="19"/>
      <c r="W55" s="19"/>
      <c r="X55" s="19"/>
      <c r="Y55" s="19"/>
      <c r="Z55" s="19"/>
      <c r="AA55" s="19"/>
      <c r="AB55" s="19"/>
      <c r="AC55" s="19"/>
      <c r="AD55" s="19"/>
      <c r="AE55" s="19"/>
      <c r="AF55" s="19"/>
      <c r="AG55" s="19"/>
      <c r="AH55" s="19"/>
      <c r="AI55" s="19"/>
    </row>
    <row r="56" spans="2:35" ht="15" customHeight="1" x14ac:dyDescent="0.25">
      <c r="B56" s="12"/>
      <c r="C56" s="12"/>
      <c r="D56" s="12"/>
      <c r="E56" s="8" t="s">
        <v>51</v>
      </c>
      <c r="F56" s="9"/>
      <c r="G56" s="9"/>
      <c r="H56" s="47"/>
      <c r="I56" s="9"/>
      <c r="J56" s="222"/>
      <c r="K56" s="222"/>
      <c r="L56" s="222"/>
      <c r="M56" s="222"/>
      <c r="N56" s="222"/>
      <c r="O56" s="222"/>
      <c r="P56" s="222"/>
      <c r="Q56" s="222"/>
      <c r="R56" s="222"/>
      <c r="S56" s="222"/>
      <c r="T56" s="222"/>
      <c r="U56" s="222"/>
      <c r="V56" s="19"/>
      <c r="W56" s="19"/>
      <c r="X56" s="19"/>
      <c r="Y56" s="19"/>
      <c r="Z56" s="19"/>
      <c r="AA56" s="19"/>
      <c r="AB56" s="19"/>
      <c r="AC56" s="19"/>
      <c r="AD56" s="19"/>
      <c r="AE56" s="19"/>
      <c r="AF56" s="19"/>
      <c r="AG56" s="19"/>
      <c r="AH56" s="19"/>
      <c r="AI56" s="19"/>
    </row>
    <row r="57" spans="2:35" ht="15" customHeight="1" x14ac:dyDescent="0.25">
      <c r="B57" s="12"/>
      <c r="C57" s="12"/>
      <c r="D57" s="12"/>
      <c r="E57" s="8" t="s">
        <v>125</v>
      </c>
      <c r="F57" s="9"/>
      <c r="G57" s="9"/>
      <c r="H57" s="47"/>
      <c r="I57" s="9"/>
      <c r="J57" s="222"/>
      <c r="K57" s="222"/>
      <c r="L57" s="222"/>
      <c r="M57" s="222"/>
      <c r="N57" s="222"/>
      <c r="O57" s="222"/>
      <c r="P57" s="222"/>
      <c r="Q57" s="222"/>
      <c r="R57" s="222"/>
      <c r="S57" s="222"/>
      <c r="T57" s="222"/>
      <c r="U57" s="222"/>
      <c r="V57" s="19"/>
      <c r="W57" s="19"/>
      <c r="X57" s="19"/>
      <c r="Y57" s="19"/>
      <c r="Z57" s="19"/>
      <c r="AA57" s="19"/>
      <c r="AB57" s="19"/>
      <c r="AC57" s="19"/>
      <c r="AD57" s="19"/>
      <c r="AE57" s="19"/>
      <c r="AF57" s="19"/>
      <c r="AG57" s="19"/>
      <c r="AH57" s="19"/>
      <c r="AI57" s="19"/>
    </row>
    <row r="58" spans="2:35" ht="15" customHeight="1" x14ac:dyDescent="0.25">
      <c r="B58" s="12"/>
      <c r="C58" s="12"/>
      <c r="D58" s="12"/>
      <c r="E58" s="8" t="s">
        <v>255</v>
      </c>
      <c r="F58" s="9"/>
      <c r="G58" s="9"/>
      <c r="H58" s="47"/>
      <c r="I58" s="9"/>
      <c r="J58" s="222"/>
      <c r="K58" s="222"/>
      <c r="L58" s="222"/>
      <c r="M58" s="222"/>
      <c r="N58" s="222"/>
      <c r="O58" s="222"/>
      <c r="P58" s="222"/>
      <c r="Q58" s="222"/>
      <c r="R58" s="222"/>
      <c r="S58" s="222"/>
      <c r="T58" s="222"/>
      <c r="U58" s="222"/>
      <c r="V58" s="19"/>
      <c r="W58" s="19"/>
      <c r="X58" s="19"/>
      <c r="Y58" s="19"/>
      <c r="Z58" s="19"/>
      <c r="AA58" s="19"/>
      <c r="AB58" s="19"/>
      <c r="AC58" s="19"/>
      <c r="AD58" s="19"/>
      <c r="AE58" s="19"/>
      <c r="AF58" s="19"/>
      <c r="AG58" s="19"/>
      <c r="AH58" s="19"/>
      <c r="AI58" s="19"/>
    </row>
    <row r="59" spans="2:35" ht="15" customHeight="1" x14ac:dyDescent="0.25">
      <c r="B59" s="12"/>
      <c r="C59" s="12"/>
      <c r="D59" s="12"/>
      <c r="E59" s="8" t="s">
        <v>52</v>
      </c>
      <c r="F59" s="9"/>
      <c r="G59" s="9"/>
      <c r="H59" s="47"/>
      <c r="I59" s="9"/>
      <c r="J59" s="222"/>
      <c r="K59" s="222"/>
      <c r="L59" s="222"/>
      <c r="M59" s="222"/>
      <c r="N59" s="222"/>
      <c r="O59" s="222"/>
      <c r="P59" s="222"/>
      <c r="Q59" s="222"/>
      <c r="R59" s="222"/>
      <c r="S59" s="222"/>
      <c r="T59" s="222"/>
      <c r="U59" s="222"/>
      <c r="V59" s="19"/>
      <c r="W59" s="19"/>
      <c r="X59" s="19"/>
      <c r="Y59" s="19"/>
      <c r="Z59" s="19"/>
      <c r="AA59" s="19"/>
      <c r="AB59" s="19"/>
      <c r="AC59" s="19"/>
      <c r="AD59" s="19"/>
      <c r="AE59" s="19"/>
      <c r="AF59" s="19"/>
      <c r="AG59" s="19"/>
      <c r="AH59" s="19"/>
      <c r="AI59" s="19"/>
    </row>
    <row r="60" spans="2:35" ht="15" customHeight="1" x14ac:dyDescent="0.25">
      <c r="B60" s="12"/>
      <c r="C60" s="12"/>
      <c r="D60" s="12"/>
      <c r="E60" s="8" t="s">
        <v>126</v>
      </c>
      <c r="F60" s="9"/>
      <c r="G60" s="9"/>
      <c r="H60" s="47"/>
      <c r="I60" s="9"/>
      <c r="J60" s="222"/>
      <c r="K60" s="222"/>
      <c r="L60" s="222"/>
      <c r="M60" s="222"/>
      <c r="N60" s="222"/>
      <c r="O60" s="222"/>
      <c r="P60" s="222"/>
      <c r="Q60" s="222"/>
      <c r="R60" s="222"/>
      <c r="S60" s="222"/>
      <c r="T60" s="222"/>
      <c r="U60" s="222"/>
      <c r="V60" s="19"/>
      <c r="W60" s="19"/>
      <c r="X60" s="19"/>
      <c r="Y60" s="19"/>
      <c r="Z60" s="19"/>
      <c r="AA60" s="19"/>
      <c r="AB60" s="19"/>
      <c r="AC60" s="19"/>
      <c r="AD60" s="19"/>
      <c r="AE60" s="19"/>
      <c r="AF60" s="19"/>
      <c r="AG60" s="19"/>
      <c r="AH60" s="19"/>
      <c r="AI60" s="19"/>
    </row>
    <row r="61" spans="2:35" ht="15" customHeight="1" x14ac:dyDescent="0.25">
      <c r="B61" s="12"/>
      <c r="C61" s="12"/>
      <c r="D61" s="12"/>
      <c r="E61" s="8" t="s">
        <v>256</v>
      </c>
      <c r="F61" s="9"/>
      <c r="G61" s="9"/>
      <c r="H61" s="47"/>
      <c r="I61" s="9"/>
      <c r="J61" s="222"/>
      <c r="K61" s="222"/>
      <c r="L61" s="222"/>
      <c r="M61" s="222"/>
      <c r="N61" s="222"/>
      <c r="O61" s="222"/>
      <c r="P61" s="222"/>
      <c r="Q61" s="222"/>
      <c r="R61" s="222"/>
      <c r="S61" s="222"/>
      <c r="T61" s="222"/>
      <c r="U61" s="222"/>
      <c r="V61" s="19"/>
      <c r="W61" s="19"/>
      <c r="X61" s="19"/>
      <c r="Y61" s="19"/>
      <c r="Z61" s="19"/>
      <c r="AA61" s="19"/>
      <c r="AB61" s="19"/>
      <c r="AC61" s="19"/>
      <c r="AD61" s="19"/>
      <c r="AE61" s="19"/>
      <c r="AF61" s="19"/>
      <c r="AG61" s="19"/>
      <c r="AH61" s="19"/>
      <c r="AI61" s="19"/>
    </row>
    <row r="62" spans="2:35" ht="15" customHeight="1" x14ac:dyDescent="0.25">
      <c r="B62" s="12"/>
      <c r="C62" s="12"/>
      <c r="D62" s="12"/>
      <c r="E62" s="8" t="s">
        <v>53</v>
      </c>
      <c r="F62" s="9"/>
      <c r="G62" s="9"/>
      <c r="H62" s="47"/>
      <c r="I62" s="9"/>
      <c r="J62" s="9"/>
      <c r="K62" s="9"/>
      <c r="L62" s="9"/>
      <c r="M62" s="9"/>
      <c r="N62" s="9"/>
      <c r="O62" s="9"/>
      <c r="P62" s="9"/>
      <c r="Q62" s="9"/>
      <c r="R62" s="9"/>
      <c r="S62" s="9"/>
      <c r="T62" s="9"/>
      <c r="U62" s="9"/>
      <c r="V62" s="20"/>
      <c r="W62" s="20"/>
      <c r="X62" s="20"/>
      <c r="Y62" s="20"/>
      <c r="Z62" s="20"/>
      <c r="AA62" s="20"/>
      <c r="AB62" s="20"/>
      <c r="AC62" s="20"/>
      <c r="AD62" s="20"/>
      <c r="AE62" s="20"/>
      <c r="AF62" s="20"/>
      <c r="AG62" s="20"/>
      <c r="AH62" s="20"/>
      <c r="AI62" s="20"/>
    </row>
    <row r="63" spans="2:35" ht="15" customHeight="1" x14ac:dyDescent="0.25">
      <c r="B63" s="12"/>
      <c r="C63" s="12"/>
      <c r="D63" s="12"/>
      <c r="E63" s="8" t="s">
        <v>99</v>
      </c>
      <c r="F63" s="9"/>
      <c r="G63" s="9"/>
      <c r="H63" s="47"/>
      <c r="I63" s="9"/>
      <c r="J63" s="9"/>
      <c r="K63" s="9"/>
      <c r="L63" s="9"/>
      <c r="M63" s="9"/>
      <c r="N63" s="9"/>
      <c r="O63" s="9"/>
      <c r="P63" s="9"/>
      <c r="Q63" s="9"/>
      <c r="R63" s="9"/>
      <c r="S63" s="9"/>
      <c r="T63" s="9"/>
      <c r="U63" s="9"/>
      <c r="V63" s="20"/>
      <c r="W63" s="20"/>
      <c r="X63" s="20"/>
      <c r="Y63" s="20"/>
      <c r="Z63" s="20"/>
      <c r="AA63" s="20"/>
      <c r="AB63" s="20"/>
      <c r="AC63" s="20"/>
      <c r="AD63" s="20"/>
      <c r="AE63" s="20"/>
      <c r="AF63" s="20"/>
      <c r="AG63" s="20"/>
      <c r="AH63" s="20"/>
      <c r="AI63" s="20"/>
    </row>
    <row r="64" spans="2:35" ht="15" customHeight="1" x14ac:dyDescent="0.25">
      <c r="B64" s="12"/>
      <c r="C64" s="12"/>
      <c r="D64" s="12"/>
      <c r="E64" s="8" t="s">
        <v>257</v>
      </c>
      <c r="F64" s="9"/>
      <c r="G64" s="9"/>
      <c r="H64" s="47"/>
      <c r="I64" s="9"/>
      <c r="J64" s="222"/>
      <c r="K64" s="222"/>
      <c r="L64" s="222"/>
      <c r="M64" s="222"/>
      <c r="N64" s="222"/>
      <c r="O64" s="222"/>
      <c r="P64" s="222"/>
      <c r="Q64" s="222"/>
      <c r="R64" s="222"/>
      <c r="S64" s="222"/>
      <c r="T64" s="222"/>
      <c r="U64" s="222"/>
      <c r="V64" s="19"/>
      <c r="W64" s="19"/>
      <c r="X64" s="19"/>
      <c r="Y64" s="19"/>
      <c r="Z64" s="19"/>
      <c r="AA64" s="19"/>
      <c r="AB64" s="19"/>
      <c r="AC64" s="19"/>
      <c r="AD64" s="19"/>
      <c r="AE64" s="19"/>
      <c r="AF64" s="19"/>
      <c r="AG64" s="19"/>
      <c r="AH64" s="19"/>
      <c r="AI64" s="19"/>
    </row>
    <row r="65" spans="2:35" ht="15" customHeight="1" x14ac:dyDescent="0.25">
      <c r="B65" s="12"/>
      <c r="C65" s="12"/>
      <c r="D65" s="12"/>
      <c r="E65" s="8" t="s">
        <v>54</v>
      </c>
      <c r="F65" s="9"/>
      <c r="G65" s="9"/>
      <c r="H65" s="47"/>
      <c r="I65" s="9"/>
      <c r="J65" s="222"/>
      <c r="K65" s="222"/>
      <c r="L65" s="222"/>
      <c r="M65" s="222"/>
      <c r="N65" s="222"/>
      <c r="O65" s="222"/>
      <c r="P65" s="222"/>
      <c r="Q65" s="222"/>
      <c r="R65" s="222"/>
      <c r="S65" s="222"/>
      <c r="T65" s="222"/>
      <c r="U65" s="222"/>
      <c r="V65" s="19"/>
      <c r="W65" s="19"/>
      <c r="X65" s="19"/>
      <c r="Y65" s="19"/>
      <c r="Z65" s="19"/>
      <c r="AA65" s="19"/>
      <c r="AB65" s="19"/>
      <c r="AC65" s="19"/>
      <c r="AD65" s="19"/>
      <c r="AE65" s="19"/>
      <c r="AF65" s="19"/>
      <c r="AG65" s="19"/>
      <c r="AH65" s="19"/>
      <c r="AI65" s="19"/>
    </row>
    <row r="66" spans="2:35" ht="15" customHeight="1" x14ac:dyDescent="0.25">
      <c r="B66" s="12"/>
      <c r="C66" s="12"/>
      <c r="D66" s="12"/>
      <c r="E66" s="8" t="s">
        <v>64</v>
      </c>
      <c r="F66" s="9"/>
      <c r="G66" s="9"/>
      <c r="H66" s="47"/>
      <c r="I66" s="9"/>
      <c r="J66" s="222"/>
      <c r="K66" s="222"/>
      <c r="L66" s="222"/>
      <c r="M66" s="222"/>
      <c r="N66" s="222"/>
      <c r="O66" s="222"/>
      <c r="P66" s="222"/>
      <c r="Q66" s="222"/>
      <c r="R66" s="222"/>
      <c r="S66" s="222"/>
      <c r="T66" s="222"/>
      <c r="U66" s="222"/>
      <c r="V66" s="19"/>
      <c r="W66" s="19"/>
      <c r="X66" s="19"/>
      <c r="Y66" s="19"/>
      <c r="Z66" s="19"/>
      <c r="AA66" s="19"/>
      <c r="AB66" s="19"/>
      <c r="AC66" s="19"/>
      <c r="AD66" s="19"/>
      <c r="AE66" s="19"/>
      <c r="AF66" s="19"/>
      <c r="AG66" s="19"/>
      <c r="AH66" s="19"/>
      <c r="AI66" s="19"/>
    </row>
    <row r="67" spans="2:35" ht="15" customHeight="1" x14ac:dyDescent="0.25">
      <c r="B67" s="12"/>
      <c r="C67" s="12"/>
      <c r="D67" s="12"/>
      <c r="E67" s="8" t="s">
        <v>258</v>
      </c>
      <c r="F67" s="9"/>
      <c r="G67" s="9"/>
      <c r="H67" s="47"/>
      <c r="I67" s="9"/>
      <c r="J67" s="222"/>
      <c r="K67" s="222"/>
      <c r="L67" s="222"/>
      <c r="M67" s="222"/>
      <c r="N67" s="222"/>
      <c r="O67" s="222"/>
      <c r="P67" s="222"/>
      <c r="Q67" s="222"/>
      <c r="R67" s="222"/>
      <c r="S67" s="222"/>
      <c r="T67" s="222"/>
      <c r="U67" s="222"/>
      <c r="V67" s="19"/>
      <c r="W67" s="19"/>
      <c r="X67" s="19"/>
      <c r="Y67" s="19"/>
      <c r="Z67" s="19"/>
      <c r="AA67" s="19"/>
      <c r="AB67" s="19"/>
      <c r="AC67" s="19"/>
      <c r="AD67" s="19"/>
      <c r="AE67" s="19"/>
      <c r="AF67" s="19"/>
      <c r="AG67" s="19"/>
      <c r="AH67" s="19"/>
      <c r="AI67" s="19"/>
    </row>
    <row r="68" spans="2:35" ht="15" customHeight="1" x14ac:dyDescent="0.25">
      <c r="B68" s="12"/>
      <c r="C68" s="12"/>
      <c r="D68" s="12"/>
      <c r="E68" s="8" t="s">
        <v>65</v>
      </c>
      <c r="F68" s="9"/>
      <c r="G68" s="9"/>
      <c r="H68" s="47"/>
      <c r="I68" s="47"/>
      <c r="J68" s="47"/>
      <c r="K68" s="47"/>
      <c r="L68" s="47"/>
      <c r="M68" s="47"/>
      <c r="N68" s="47"/>
      <c r="O68" s="47"/>
      <c r="P68" s="47"/>
      <c r="Q68" s="47"/>
      <c r="R68" s="47"/>
      <c r="S68" s="47"/>
      <c r="T68" s="47"/>
      <c r="U68" s="47"/>
      <c r="V68" s="49"/>
      <c r="W68" s="49"/>
      <c r="X68" s="49"/>
      <c r="Y68" s="49"/>
      <c r="Z68" s="49"/>
      <c r="AA68" s="49"/>
      <c r="AB68" s="49"/>
      <c r="AC68" s="49"/>
      <c r="AD68" s="49"/>
      <c r="AE68" s="49"/>
      <c r="AF68" s="49"/>
      <c r="AG68" s="49"/>
      <c r="AH68" s="49"/>
      <c r="AI68" s="49"/>
    </row>
    <row r="69" spans="2:35" ht="15" customHeight="1" x14ac:dyDescent="0.25">
      <c r="B69" s="12"/>
      <c r="C69" s="12"/>
      <c r="D69" s="12"/>
      <c r="E69" s="8" t="s">
        <v>127</v>
      </c>
      <c r="F69" s="9"/>
      <c r="G69" s="9"/>
      <c r="H69" s="47"/>
      <c r="I69" s="47"/>
      <c r="J69" s="47"/>
      <c r="K69" s="47"/>
      <c r="L69" s="47"/>
      <c r="M69" s="47"/>
      <c r="N69" s="47"/>
      <c r="O69" s="47"/>
      <c r="P69" s="47"/>
      <c r="Q69" s="47"/>
      <c r="R69" s="47"/>
      <c r="S69" s="47"/>
      <c r="T69" s="47"/>
      <c r="U69" s="47"/>
      <c r="V69" s="49"/>
      <c r="W69" s="49"/>
      <c r="X69" s="49"/>
      <c r="Y69" s="49"/>
      <c r="Z69" s="49"/>
      <c r="AA69" s="49"/>
      <c r="AB69" s="49"/>
      <c r="AC69" s="49"/>
      <c r="AD69" s="49"/>
      <c r="AE69" s="49"/>
      <c r="AF69" s="49"/>
      <c r="AG69" s="49"/>
      <c r="AH69" s="49"/>
      <c r="AI69" s="49"/>
    </row>
    <row r="70" spans="2:35" ht="15" customHeight="1" x14ac:dyDescent="0.25">
      <c r="B70" s="12"/>
      <c r="C70" s="12"/>
      <c r="D70" s="12"/>
      <c r="E70" s="8" t="s">
        <v>259</v>
      </c>
      <c r="F70" s="9"/>
      <c r="G70" s="9"/>
      <c r="H70" s="47"/>
      <c r="I70" s="47"/>
      <c r="J70" s="47"/>
      <c r="K70" s="47"/>
      <c r="L70" s="47"/>
      <c r="M70" s="47"/>
      <c r="N70" s="47"/>
      <c r="O70" s="47"/>
      <c r="P70" s="47"/>
      <c r="Q70" s="47"/>
      <c r="R70" s="47"/>
      <c r="S70" s="47"/>
      <c r="T70" s="47"/>
      <c r="U70" s="47"/>
      <c r="V70" s="49"/>
      <c r="W70" s="49"/>
      <c r="X70" s="49"/>
      <c r="Y70" s="49"/>
      <c r="Z70" s="49"/>
      <c r="AA70" s="49"/>
      <c r="AB70" s="49"/>
      <c r="AC70" s="49"/>
      <c r="AD70" s="49"/>
      <c r="AE70" s="49"/>
      <c r="AF70" s="49"/>
      <c r="AG70" s="49"/>
      <c r="AH70" s="49"/>
      <c r="AI70" s="49"/>
    </row>
    <row r="71" spans="2:35" ht="15" customHeight="1" x14ac:dyDescent="0.25">
      <c r="B71" s="12"/>
      <c r="C71" s="12"/>
      <c r="D71" s="12"/>
      <c r="E71" s="8" t="s">
        <v>55</v>
      </c>
      <c r="F71" s="47"/>
      <c r="G71" s="13"/>
      <c r="H71" s="47"/>
      <c r="I71" s="47"/>
      <c r="J71" s="47"/>
      <c r="K71" s="47"/>
      <c r="L71" s="47"/>
      <c r="M71" s="47"/>
      <c r="N71" s="47"/>
      <c r="O71" s="47"/>
      <c r="P71" s="47"/>
      <c r="Q71" s="47"/>
      <c r="R71" s="47"/>
      <c r="S71" s="47"/>
      <c r="T71" s="47"/>
      <c r="U71" s="47"/>
      <c r="V71" s="49"/>
      <c r="W71" s="49"/>
      <c r="X71" s="49"/>
      <c r="Y71" s="49"/>
      <c r="Z71" s="49"/>
      <c r="AA71" s="49"/>
      <c r="AB71" s="49"/>
      <c r="AC71" s="49"/>
      <c r="AD71" s="49"/>
      <c r="AE71" s="49"/>
      <c r="AF71" s="49"/>
      <c r="AG71" s="49"/>
      <c r="AH71" s="49"/>
      <c r="AI71" s="49"/>
    </row>
    <row r="72" spans="2:35" ht="15" customHeight="1" x14ac:dyDescent="0.25">
      <c r="B72" s="12"/>
      <c r="C72" s="12"/>
      <c r="D72" s="12"/>
      <c r="E72" s="8" t="s">
        <v>128</v>
      </c>
      <c r="F72" s="47"/>
      <c r="G72" s="13"/>
      <c r="H72" s="47"/>
      <c r="I72" s="47"/>
      <c r="J72" s="47"/>
      <c r="K72" s="47"/>
      <c r="L72" s="47"/>
      <c r="M72" s="47"/>
      <c r="N72" s="47"/>
      <c r="O72" s="47"/>
      <c r="P72" s="47"/>
      <c r="Q72" s="47"/>
      <c r="R72" s="47"/>
      <c r="S72" s="47"/>
      <c r="T72" s="47"/>
      <c r="U72" s="47"/>
      <c r="V72" s="49"/>
      <c r="W72" s="49"/>
      <c r="X72" s="49"/>
      <c r="Y72" s="49"/>
      <c r="Z72" s="49"/>
      <c r="AA72" s="49"/>
      <c r="AB72" s="49"/>
      <c r="AC72" s="49"/>
      <c r="AD72" s="49"/>
      <c r="AE72" s="49"/>
      <c r="AF72" s="49"/>
      <c r="AG72" s="49"/>
      <c r="AH72" s="49"/>
      <c r="AI72" s="49"/>
    </row>
    <row r="73" spans="2:35" ht="15" customHeight="1" x14ac:dyDescent="0.25">
      <c r="B73" s="12"/>
      <c r="C73" s="12"/>
      <c r="D73" s="12"/>
      <c r="E73" s="8" t="s">
        <v>260</v>
      </c>
      <c r="F73" s="47"/>
      <c r="G73" s="47"/>
      <c r="H73" s="47"/>
      <c r="I73" s="47"/>
      <c r="J73" s="47"/>
      <c r="K73" s="47"/>
      <c r="L73" s="47"/>
      <c r="M73" s="47"/>
      <c r="N73" s="47"/>
      <c r="O73" s="47"/>
      <c r="P73" s="47"/>
      <c r="Q73" s="47"/>
      <c r="R73" s="47"/>
      <c r="S73" s="47"/>
      <c r="T73" s="47"/>
      <c r="U73" s="47"/>
      <c r="V73" s="49"/>
      <c r="W73" s="49"/>
      <c r="X73" s="49"/>
      <c r="Y73" s="49"/>
      <c r="Z73" s="49"/>
      <c r="AA73" s="49"/>
      <c r="AB73" s="49"/>
      <c r="AC73" s="49"/>
      <c r="AD73" s="49"/>
      <c r="AE73" s="49"/>
      <c r="AF73" s="49"/>
      <c r="AG73" s="49"/>
      <c r="AH73" s="49"/>
      <c r="AI73" s="49"/>
    </row>
    <row r="74" spans="2:35" ht="15" customHeight="1" x14ac:dyDescent="0.25">
      <c r="B74" s="12"/>
      <c r="C74" s="12"/>
      <c r="D74" s="12"/>
      <c r="E74" s="8" t="s">
        <v>56</v>
      </c>
      <c r="F74" s="47"/>
      <c r="G74" s="47"/>
      <c r="H74" s="47"/>
      <c r="I74" s="47"/>
      <c r="J74" s="47"/>
      <c r="K74" s="47"/>
      <c r="L74" s="47"/>
      <c r="M74" s="47"/>
      <c r="N74" s="47"/>
      <c r="O74" s="47"/>
      <c r="P74" s="47"/>
      <c r="Q74" s="47"/>
      <c r="R74" s="47"/>
      <c r="S74" s="47"/>
      <c r="T74" s="47"/>
      <c r="U74" s="47"/>
      <c r="V74" s="49"/>
      <c r="W74" s="49"/>
      <c r="X74" s="49"/>
      <c r="Y74" s="49"/>
      <c r="Z74" s="49"/>
      <c r="AA74" s="49"/>
      <c r="AB74" s="49"/>
      <c r="AC74" s="49"/>
      <c r="AD74" s="49"/>
      <c r="AE74" s="49"/>
      <c r="AF74" s="49"/>
      <c r="AG74" s="49"/>
      <c r="AH74" s="49"/>
      <c r="AI74" s="49"/>
    </row>
    <row r="75" spans="2:35" ht="15" customHeight="1" x14ac:dyDescent="0.25">
      <c r="B75" s="12"/>
      <c r="C75" s="12"/>
      <c r="D75" s="12"/>
      <c r="E75" s="8" t="s">
        <v>129</v>
      </c>
      <c r="F75" s="47"/>
      <c r="G75" s="47"/>
      <c r="H75" s="47"/>
      <c r="I75" s="47"/>
      <c r="J75" s="47"/>
      <c r="K75" s="47"/>
      <c r="L75" s="47"/>
      <c r="M75" s="47"/>
      <c r="N75" s="47"/>
      <c r="O75" s="47"/>
      <c r="P75" s="47"/>
      <c r="Q75" s="47"/>
      <c r="R75" s="47"/>
      <c r="S75" s="47"/>
      <c r="T75" s="47"/>
      <c r="U75" s="47"/>
      <c r="V75" s="49"/>
      <c r="W75" s="49"/>
      <c r="X75" s="49"/>
      <c r="Y75" s="49"/>
      <c r="Z75" s="49"/>
      <c r="AA75" s="49"/>
      <c r="AB75" s="49"/>
      <c r="AC75" s="49"/>
      <c r="AD75" s="49"/>
      <c r="AE75" s="49"/>
      <c r="AF75" s="49"/>
      <c r="AG75" s="49"/>
      <c r="AH75" s="49"/>
      <c r="AI75" s="49"/>
    </row>
    <row r="76" spans="2:35" ht="15" customHeight="1" x14ac:dyDescent="0.25">
      <c r="B76" s="12"/>
      <c r="C76" s="12"/>
      <c r="D76" s="12"/>
      <c r="E76" s="8" t="s">
        <v>261</v>
      </c>
      <c r="F76" s="47"/>
      <c r="G76" s="47"/>
      <c r="H76" s="47"/>
      <c r="I76" s="47"/>
      <c r="J76" s="47"/>
      <c r="K76" s="47"/>
      <c r="L76" s="47"/>
      <c r="M76" s="47"/>
      <c r="N76" s="47"/>
      <c r="O76" s="47"/>
      <c r="P76" s="47"/>
      <c r="Q76" s="47"/>
      <c r="R76" s="47"/>
      <c r="S76" s="47"/>
      <c r="T76" s="47"/>
      <c r="U76" s="47"/>
      <c r="V76" s="49"/>
      <c r="W76" s="49"/>
      <c r="X76" s="49"/>
      <c r="Y76" s="49"/>
      <c r="Z76" s="49"/>
      <c r="AA76" s="49"/>
      <c r="AB76" s="49"/>
      <c r="AC76" s="49"/>
      <c r="AD76" s="49"/>
      <c r="AE76" s="49"/>
      <c r="AF76" s="49"/>
      <c r="AG76" s="49"/>
      <c r="AH76" s="49"/>
      <c r="AI76" s="49"/>
    </row>
    <row r="77" spans="2:35" ht="15" customHeight="1" x14ac:dyDescent="0.25">
      <c r="B77" s="12"/>
      <c r="C77" s="12"/>
      <c r="D77" s="12"/>
      <c r="E77" s="8" t="s">
        <v>57</v>
      </c>
      <c r="F77" s="47"/>
      <c r="G77" s="47"/>
      <c r="H77" s="47"/>
      <c r="I77" s="47"/>
      <c r="J77" s="47"/>
      <c r="K77" s="47"/>
      <c r="L77" s="47"/>
      <c r="M77" s="47"/>
      <c r="N77" s="47"/>
      <c r="O77" s="47"/>
      <c r="P77" s="47"/>
      <c r="Q77" s="47"/>
      <c r="R77" s="47"/>
      <c r="S77" s="47"/>
      <c r="T77" s="47"/>
      <c r="U77" s="47"/>
      <c r="V77" s="49"/>
      <c r="W77" s="49"/>
      <c r="X77" s="49"/>
      <c r="Y77" s="49"/>
      <c r="Z77" s="49"/>
      <c r="AA77" s="49"/>
      <c r="AB77" s="49"/>
      <c r="AC77" s="49"/>
      <c r="AD77" s="49"/>
      <c r="AE77" s="49"/>
      <c r="AF77" s="49"/>
      <c r="AG77" s="49"/>
      <c r="AH77" s="49"/>
      <c r="AI77" s="49"/>
    </row>
    <row r="78" spans="2:35" ht="15" customHeight="1" x14ac:dyDescent="0.25">
      <c r="B78" s="12"/>
      <c r="C78" s="12"/>
      <c r="D78" s="12"/>
      <c r="E78" s="8" t="s">
        <v>130</v>
      </c>
      <c r="F78" s="47"/>
      <c r="G78" s="47"/>
      <c r="H78" s="47"/>
      <c r="I78" s="47"/>
      <c r="J78" s="47"/>
      <c r="K78" s="47"/>
      <c r="L78" s="47"/>
      <c r="M78" s="47"/>
      <c r="N78" s="47"/>
      <c r="O78" s="47"/>
      <c r="P78" s="47"/>
      <c r="Q78" s="47"/>
      <c r="R78" s="47"/>
      <c r="S78" s="47"/>
      <c r="T78" s="47"/>
      <c r="U78" s="47"/>
      <c r="V78" s="49"/>
      <c r="W78" s="49"/>
      <c r="X78" s="49"/>
      <c r="Y78" s="49"/>
      <c r="Z78" s="49"/>
      <c r="AA78" s="49"/>
      <c r="AB78" s="49"/>
      <c r="AC78" s="49"/>
      <c r="AD78" s="49"/>
      <c r="AE78" s="49"/>
      <c r="AF78" s="49"/>
      <c r="AG78" s="49"/>
      <c r="AH78" s="49"/>
      <c r="AI78" s="49"/>
    </row>
    <row r="79" spans="2:35" ht="15" customHeight="1" x14ac:dyDescent="0.25">
      <c r="B79" s="12"/>
      <c r="C79" s="12"/>
      <c r="D79" s="12"/>
      <c r="E79" s="8" t="s">
        <v>262</v>
      </c>
      <c r="F79" s="47"/>
      <c r="G79" s="47"/>
      <c r="H79" s="47"/>
      <c r="I79" s="47"/>
      <c r="J79" s="47"/>
      <c r="K79" s="47"/>
      <c r="L79" s="47"/>
      <c r="M79" s="47"/>
      <c r="N79" s="47"/>
      <c r="O79" s="47"/>
      <c r="P79" s="47"/>
      <c r="Q79" s="47"/>
      <c r="R79" s="47"/>
      <c r="S79" s="47"/>
      <c r="T79" s="47"/>
      <c r="U79" s="47"/>
      <c r="V79" s="49"/>
      <c r="W79" s="49"/>
      <c r="X79" s="49"/>
      <c r="Y79" s="49"/>
      <c r="Z79" s="49"/>
      <c r="AA79" s="49"/>
      <c r="AB79" s="49"/>
      <c r="AC79" s="49"/>
      <c r="AD79" s="49"/>
      <c r="AE79" s="49"/>
      <c r="AF79" s="49"/>
      <c r="AG79" s="49"/>
      <c r="AH79" s="49"/>
      <c r="AI79" s="49"/>
    </row>
    <row r="80" spans="2:35" ht="15" customHeight="1" x14ac:dyDescent="0.25">
      <c r="B80" s="12"/>
      <c r="C80" s="12"/>
      <c r="D80" s="12"/>
      <c r="E80" s="8" t="s">
        <v>95</v>
      </c>
      <c r="F80" s="47"/>
      <c r="G80" s="47"/>
      <c r="H80" s="47"/>
      <c r="I80" s="47"/>
      <c r="J80" s="47"/>
      <c r="K80" s="47"/>
      <c r="L80" s="47"/>
      <c r="M80" s="47"/>
      <c r="N80" s="47"/>
      <c r="O80" s="47"/>
      <c r="P80" s="47"/>
      <c r="Q80" s="47"/>
      <c r="R80" s="47"/>
      <c r="S80" s="47"/>
      <c r="T80" s="47"/>
      <c r="U80" s="47"/>
      <c r="V80" s="49"/>
      <c r="W80" s="49"/>
      <c r="X80" s="49"/>
      <c r="Y80" s="49"/>
      <c r="Z80" s="49"/>
      <c r="AA80" s="49"/>
      <c r="AB80" s="49"/>
      <c r="AC80" s="49"/>
      <c r="AD80" s="49"/>
      <c r="AE80" s="49"/>
      <c r="AF80" s="49"/>
      <c r="AG80" s="49"/>
      <c r="AH80" s="49"/>
      <c r="AI80" s="49"/>
    </row>
    <row r="81" spans="2:35" ht="15" customHeight="1" x14ac:dyDescent="0.25">
      <c r="B81" s="12"/>
      <c r="C81" s="12"/>
      <c r="D81" s="12"/>
      <c r="E81" s="8" t="s">
        <v>131</v>
      </c>
      <c r="F81" s="47"/>
      <c r="G81" s="47"/>
      <c r="H81" s="47"/>
      <c r="I81" s="47"/>
      <c r="J81" s="47"/>
      <c r="K81" s="47"/>
      <c r="L81" s="47"/>
      <c r="M81" s="47"/>
      <c r="N81" s="47"/>
      <c r="O81" s="47"/>
      <c r="P81" s="47"/>
      <c r="Q81" s="47"/>
      <c r="R81" s="47"/>
      <c r="S81" s="47"/>
      <c r="T81" s="47"/>
      <c r="U81" s="47"/>
      <c r="V81" s="49"/>
      <c r="W81" s="49"/>
      <c r="X81" s="49"/>
      <c r="Y81" s="49"/>
      <c r="Z81" s="49"/>
      <c r="AA81" s="49"/>
      <c r="AB81" s="49"/>
      <c r="AC81" s="49"/>
      <c r="AD81" s="49"/>
      <c r="AE81" s="49"/>
      <c r="AF81" s="49"/>
      <c r="AG81" s="49"/>
      <c r="AH81" s="49"/>
      <c r="AI81" s="49"/>
    </row>
    <row r="82" spans="2:35" ht="15" customHeight="1" x14ac:dyDescent="0.25">
      <c r="B82" s="12"/>
      <c r="C82" s="12"/>
      <c r="D82" s="12"/>
      <c r="E82" s="8" t="s">
        <v>263</v>
      </c>
      <c r="F82" s="47"/>
      <c r="G82" s="47"/>
      <c r="H82" s="47"/>
      <c r="I82" s="47"/>
      <c r="J82" s="47"/>
      <c r="K82" s="47"/>
      <c r="L82" s="47"/>
      <c r="M82" s="47"/>
      <c r="N82" s="47"/>
      <c r="O82" s="47"/>
      <c r="P82" s="47"/>
      <c r="Q82" s="47"/>
      <c r="R82" s="47"/>
      <c r="S82" s="47"/>
      <c r="T82" s="47"/>
      <c r="U82" s="47"/>
      <c r="V82" s="49"/>
      <c r="W82" s="49"/>
      <c r="X82" s="49"/>
      <c r="Y82" s="49"/>
      <c r="Z82" s="49"/>
      <c r="AA82" s="49"/>
      <c r="AB82" s="49"/>
      <c r="AC82" s="49"/>
      <c r="AD82" s="49"/>
      <c r="AE82" s="49"/>
      <c r="AF82" s="49"/>
      <c r="AG82" s="49"/>
      <c r="AH82" s="49"/>
      <c r="AI82" s="49"/>
    </row>
    <row r="83" spans="2:35" ht="15" customHeight="1" x14ac:dyDescent="0.25">
      <c r="B83" s="12"/>
      <c r="C83" s="12"/>
      <c r="D83" s="12"/>
      <c r="E83" s="8" t="s">
        <v>96</v>
      </c>
      <c r="F83" s="47"/>
      <c r="G83" s="47"/>
      <c r="H83" s="47"/>
      <c r="I83" s="47"/>
      <c r="J83" s="47"/>
      <c r="K83" s="47"/>
      <c r="L83" s="47"/>
      <c r="M83" s="47"/>
      <c r="N83" s="47"/>
      <c r="O83" s="47"/>
      <c r="P83" s="47"/>
      <c r="Q83" s="47"/>
      <c r="R83" s="47"/>
      <c r="S83" s="47"/>
      <c r="T83" s="47"/>
      <c r="U83" s="47"/>
      <c r="V83" s="49"/>
      <c r="W83" s="49"/>
      <c r="X83" s="49"/>
      <c r="Y83" s="49"/>
      <c r="Z83" s="49"/>
      <c r="AA83" s="49"/>
      <c r="AB83" s="49"/>
      <c r="AC83" s="49"/>
      <c r="AD83" s="49"/>
      <c r="AE83" s="49"/>
      <c r="AF83" s="49"/>
      <c r="AG83" s="49"/>
      <c r="AH83" s="49"/>
      <c r="AI83" s="49"/>
    </row>
    <row r="84" spans="2:35" ht="15" customHeight="1" x14ac:dyDescent="0.25">
      <c r="B84" s="12"/>
      <c r="C84" s="12"/>
      <c r="D84" s="12"/>
      <c r="E84" s="8" t="s">
        <v>132</v>
      </c>
      <c r="F84" s="47"/>
      <c r="G84" s="47"/>
      <c r="H84" s="47"/>
      <c r="I84" s="47"/>
      <c r="J84" s="47"/>
      <c r="K84" s="47"/>
      <c r="L84" s="47"/>
      <c r="M84" s="47"/>
      <c r="N84" s="47"/>
      <c r="O84" s="47"/>
      <c r="P84" s="47"/>
      <c r="Q84" s="47"/>
      <c r="R84" s="47"/>
      <c r="S84" s="47"/>
      <c r="T84" s="47"/>
      <c r="U84" s="47"/>
      <c r="V84" s="49"/>
      <c r="W84" s="49"/>
      <c r="X84" s="49"/>
      <c r="Y84" s="49"/>
      <c r="Z84" s="49"/>
      <c r="AA84" s="49"/>
      <c r="AB84" s="49"/>
      <c r="AC84" s="49"/>
      <c r="AD84" s="49"/>
      <c r="AE84" s="49"/>
      <c r="AF84" s="49"/>
      <c r="AG84" s="49"/>
      <c r="AH84" s="49"/>
      <c r="AI84" s="49"/>
    </row>
    <row r="85" spans="2:35" ht="15" customHeight="1" x14ac:dyDescent="0.25">
      <c r="B85" s="12"/>
      <c r="C85" s="12"/>
      <c r="D85" s="12"/>
      <c r="E85" s="8" t="s">
        <v>264</v>
      </c>
      <c r="F85" s="47"/>
      <c r="G85" s="47"/>
      <c r="H85" s="47"/>
      <c r="I85" s="47"/>
      <c r="J85" s="47"/>
      <c r="K85" s="47"/>
      <c r="L85" s="47"/>
      <c r="M85" s="47"/>
      <c r="N85" s="47"/>
      <c r="O85" s="47"/>
      <c r="P85" s="47"/>
      <c r="Q85" s="47"/>
      <c r="R85" s="47"/>
      <c r="S85" s="47"/>
      <c r="T85" s="47"/>
      <c r="U85" s="47"/>
      <c r="V85" s="49"/>
      <c r="W85" s="49"/>
      <c r="X85" s="49"/>
      <c r="Y85" s="49"/>
      <c r="Z85" s="49"/>
      <c r="AA85" s="49"/>
      <c r="AB85" s="49"/>
      <c r="AC85" s="49"/>
      <c r="AD85" s="49"/>
      <c r="AE85" s="49"/>
      <c r="AF85" s="49"/>
      <c r="AG85" s="49"/>
      <c r="AH85" s="49"/>
      <c r="AI85" s="49"/>
    </row>
    <row r="86" spans="2:35" ht="15" customHeight="1" x14ac:dyDescent="0.25">
      <c r="B86" s="12"/>
      <c r="C86" s="12"/>
      <c r="D86" s="12"/>
      <c r="E86" s="8" t="s">
        <v>97</v>
      </c>
      <c r="F86" s="47"/>
      <c r="G86" s="47"/>
      <c r="H86" s="47"/>
      <c r="I86" s="47"/>
      <c r="J86" s="47"/>
      <c r="K86" s="47"/>
      <c r="L86" s="47"/>
      <c r="M86" s="47"/>
      <c r="N86" s="47"/>
      <c r="O86" s="47"/>
      <c r="P86" s="47"/>
      <c r="Q86" s="47"/>
      <c r="R86" s="47"/>
      <c r="S86" s="47"/>
      <c r="T86" s="47"/>
      <c r="U86" s="47"/>
      <c r="V86" s="49"/>
      <c r="W86" s="49"/>
      <c r="X86" s="49"/>
      <c r="Y86" s="49"/>
      <c r="Z86" s="49"/>
      <c r="AA86" s="49"/>
      <c r="AB86" s="49"/>
      <c r="AC86" s="49"/>
      <c r="AD86" s="49"/>
      <c r="AE86" s="49"/>
      <c r="AF86" s="49"/>
      <c r="AG86" s="49"/>
      <c r="AH86" s="49"/>
      <c r="AI86" s="49"/>
    </row>
    <row r="87" spans="2:35" ht="15" customHeight="1" x14ac:dyDescent="0.25">
      <c r="B87" s="12"/>
      <c r="C87" s="12"/>
      <c r="D87" s="12"/>
      <c r="E87" s="8" t="s">
        <v>133</v>
      </c>
      <c r="F87" s="47"/>
      <c r="G87" s="47"/>
      <c r="H87" s="47"/>
      <c r="I87" s="47"/>
      <c r="J87" s="47"/>
      <c r="K87" s="47"/>
      <c r="L87" s="47"/>
      <c r="M87" s="47"/>
      <c r="N87" s="47"/>
      <c r="O87" s="47"/>
      <c r="P87" s="47"/>
      <c r="Q87" s="47"/>
      <c r="R87" s="47"/>
      <c r="S87" s="47"/>
      <c r="T87" s="47"/>
      <c r="U87" s="47"/>
      <c r="V87" s="49"/>
      <c r="W87" s="49"/>
      <c r="X87" s="49"/>
      <c r="Y87" s="49"/>
      <c r="Z87" s="49"/>
      <c r="AA87" s="49"/>
      <c r="AB87" s="49"/>
      <c r="AC87" s="49"/>
      <c r="AD87" s="49"/>
      <c r="AE87" s="49"/>
      <c r="AF87" s="49"/>
      <c r="AG87" s="49"/>
      <c r="AH87" s="49"/>
      <c r="AI87" s="49"/>
    </row>
    <row r="88" spans="2:35" ht="15" customHeight="1" x14ac:dyDescent="0.25">
      <c r="B88" s="12"/>
      <c r="C88" s="12"/>
      <c r="D88" s="12"/>
      <c r="E88" s="8" t="s">
        <v>265</v>
      </c>
      <c r="F88" s="47"/>
      <c r="G88" s="47"/>
      <c r="H88" s="47"/>
      <c r="I88" s="47"/>
      <c r="J88" s="47"/>
      <c r="K88" s="47"/>
      <c r="L88" s="47"/>
      <c r="M88" s="47"/>
      <c r="N88" s="47"/>
      <c r="O88" s="47"/>
      <c r="P88" s="47"/>
      <c r="Q88" s="47"/>
      <c r="R88" s="47"/>
      <c r="S88" s="47"/>
      <c r="T88" s="47"/>
      <c r="U88" s="47"/>
      <c r="V88" s="49"/>
      <c r="W88" s="49"/>
      <c r="X88" s="49"/>
      <c r="Y88" s="49"/>
      <c r="Z88" s="49"/>
      <c r="AA88" s="49"/>
      <c r="AB88" s="49"/>
      <c r="AC88" s="49"/>
      <c r="AD88" s="49"/>
      <c r="AE88" s="49"/>
      <c r="AF88" s="49"/>
      <c r="AG88" s="49"/>
      <c r="AH88" s="49"/>
      <c r="AI88" s="49"/>
    </row>
    <row r="89" spans="2:35" ht="15" customHeight="1" x14ac:dyDescent="0.25">
      <c r="B89" s="12"/>
      <c r="C89" s="12"/>
      <c r="D89" s="12"/>
      <c r="E89" s="8" t="s">
        <v>98</v>
      </c>
      <c r="F89" s="47"/>
      <c r="G89" s="47"/>
      <c r="H89" s="47"/>
      <c r="I89" s="47"/>
      <c r="J89" s="47"/>
      <c r="K89" s="47"/>
      <c r="L89" s="47"/>
      <c r="M89" s="47"/>
      <c r="N89" s="47"/>
      <c r="O89" s="47"/>
      <c r="P89" s="47"/>
      <c r="Q89" s="47"/>
      <c r="R89" s="47"/>
      <c r="S89" s="47"/>
      <c r="T89" s="47"/>
      <c r="U89" s="47"/>
      <c r="V89" s="49"/>
      <c r="W89" s="49"/>
      <c r="X89" s="49"/>
      <c r="Y89" s="49"/>
      <c r="Z89" s="49"/>
      <c r="AA89" s="49"/>
      <c r="AB89" s="49"/>
      <c r="AC89" s="49"/>
      <c r="AD89" s="49"/>
      <c r="AE89" s="49"/>
      <c r="AF89" s="49"/>
      <c r="AG89" s="49"/>
      <c r="AH89" s="49"/>
      <c r="AI89" s="49"/>
    </row>
    <row r="90" spans="2:35" ht="15" customHeight="1" x14ac:dyDescent="0.25">
      <c r="B90" s="12"/>
      <c r="C90" s="12"/>
      <c r="D90" s="12"/>
      <c r="E90" s="8" t="s">
        <v>134</v>
      </c>
      <c r="F90" s="47"/>
      <c r="G90" s="47"/>
      <c r="H90" s="47"/>
      <c r="I90" s="47"/>
      <c r="J90" s="47"/>
      <c r="K90" s="47"/>
      <c r="L90" s="47"/>
      <c r="M90" s="47"/>
      <c r="N90" s="47"/>
      <c r="O90" s="47"/>
      <c r="P90" s="47"/>
      <c r="Q90" s="47"/>
      <c r="R90" s="47"/>
      <c r="S90" s="47"/>
      <c r="T90" s="47"/>
      <c r="U90" s="47"/>
      <c r="V90" s="49"/>
      <c r="W90" s="49"/>
      <c r="X90" s="49"/>
      <c r="Y90" s="49"/>
      <c r="Z90" s="49"/>
      <c r="AA90" s="49"/>
      <c r="AB90" s="49"/>
      <c r="AC90" s="49"/>
      <c r="AD90" s="49"/>
      <c r="AE90" s="49"/>
      <c r="AF90" s="49"/>
      <c r="AG90" s="49"/>
      <c r="AH90" s="49"/>
      <c r="AI90" s="49"/>
    </row>
    <row r="91" spans="2:35" ht="15" customHeight="1" x14ac:dyDescent="0.25">
      <c r="B91" s="12"/>
      <c r="C91" s="12"/>
      <c r="D91" s="12"/>
      <c r="E91" s="8" t="s">
        <v>266</v>
      </c>
      <c r="F91" s="47"/>
      <c r="G91" s="47"/>
      <c r="H91" s="47"/>
      <c r="I91" s="47"/>
      <c r="J91" s="47"/>
      <c r="K91" s="47"/>
      <c r="L91" s="47"/>
      <c r="M91" s="47"/>
      <c r="N91" s="47"/>
      <c r="O91" s="47"/>
      <c r="P91" s="47"/>
      <c r="Q91" s="47"/>
      <c r="R91" s="47"/>
      <c r="S91" s="47"/>
      <c r="T91" s="47"/>
      <c r="U91" s="47"/>
      <c r="V91" s="49"/>
      <c r="W91" s="49"/>
      <c r="X91" s="49"/>
      <c r="Y91" s="49"/>
      <c r="Z91" s="49"/>
      <c r="AA91" s="49"/>
      <c r="AB91" s="49"/>
      <c r="AC91" s="49"/>
      <c r="AD91" s="49"/>
      <c r="AE91" s="49"/>
      <c r="AF91" s="49"/>
      <c r="AG91" s="49"/>
      <c r="AH91" s="49"/>
      <c r="AI91" s="49"/>
    </row>
    <row r="92" spans="2:35" ht="15" customHeight="1" x14ac:dyDescent="0.25">
      <c r="B92" s="12"/>
      <c r="C92" s="12"/>
      <c r="D92" s="12"/>
      <c r="E92" s="8" t="s">
        <v>66</v>
      </c>
      <c r="F92" s="47"/>
      <c r="G92" s="47"/>
      <c r="H92" s="47"/>
      <c r="I92" s="47"/>
      <c r="J92" s="47"/>
      <c r="K92" s="47"/>
      <c r="L92" s="47"/>
      <c r="M92" s="47"/>
      <c r="N92" s="47"/>
      <c r="O92" s="47"/>
      <c r="P92" s="47"/>
      <c r="Q92" s="47"/>
      <c r="R92" s="47"/>
      <c r="S92" s="47"/>
      <c r="T92" s="47"/>
      <c r="U92" s="47"/>
      <c r="V92" s="49"/>
      <c r="W92" s="49"/>
      <c r="X92" s="49"/>
      <c r="Y92" s="49"/>
      <c r="Z92" s="49"/>
      <c r="AA92" s="49"/>
      <c r="AB92" s="49"/>
      <c r="AC92" s="49"/>
      <c r="AD92" s="49"/>
      <c r="AE92" s="49"/>
      <c r="AF92" s="49"/>
      <c r="AG92" s="49"/>
      <c r="AH92" s="49"/>
      <c r="AI92" s="49"/>
    </row>
    <row r="93" spans="2:35" ht="15" customHeight="1" x14ac:dyDescent="0.25">
      <c r="B93" s="12"/>
      <c r="C93" s="12"/>
      <c r="D93" s="12"/>
      <c r="E93" s="8" t="s">
        <v>67</v>
      </c>
      <c r="F93" s="47"/>
      <c r="G93" s="47"/>
      <c r="H93" s="47"/>
      <c r="I93" s="47"/>
      <c r="J93" s="47"/>
      <c r="K93" s="47"/>
      <c r="L93" s="47"/>
      <c r="M93" s="47"/>
      <c r="N93" s="47"/>
      <c r="O93" s="47"/>
      <c r="P93" s="47"/>
      <c r="Q93" s="47"/>
      <c r="R93" s="47"/>
      <c r="S93" s="47"/>
      <c r="T93" s="47"/>
      <c r="U93" s="47"/>
      <c r="V93" s="49"/>
      <c r="W93" s="49"/>
      <c r="X93" s="49"/>
      <c r="Y93" s="49"/>
      <c r="Z93" s="49"/>
      <c r="AA93" s="49"/>
      <c r="AB93" s="49"/>
      <c r="AC93" s="49"/>
      <c r="AD93" s="49"/>
      <c r="AE93" s="49"/>
      <c r="AF93" s="49"/>
      <c r="AG93" s="49"/>
      <c r="AH93" s="49"/>
      <c r="AI93" s="49"/>
    </row>
    <row r="94" spans="2:35" ht="15" customHeight="1" x14ac:dyDescent="0.25">
      <c r="B94" s="12"/>
      <c r="C94" s="12"/>
      <c r="D94" s="12"/>
      <c r="E94" s="8" t="s">
        <v>267</v>
      </c>
      <c r="F94" s="9"/>
      <c r="G94" s="9"/>
      <c r="H94" s="47"/>
      <c r="I94" s="9"/>
      <c r="J94" s="9"/>
      <c r="K94" s="9"/>
      <c r="L94" s="9"/>
      <c r="M94" s="9"/>
      <c r="N94" s="9"/>
      <c r="O94" s="9"/>
      <c r="P94" s="9"/>
      <c r="Q94" s="9"/>
      <c r="R94" s="9"/>
      <c r="S94" s="9"/>
      <c r="T94" s="9"/>
      <c r="U94" s="9"/>
      <c r="V94" s="20"/>
      <c r="W94" s="20"/>
      <c r="X94" s="20"/>
      <c r="Y94" s="20"/>
      <c r="Z94" s="20"/>
      <c r="AA94" s="20"/>
      <c r="AB94" s="20"/>
      <c r="AC94" s="20"/>
      <c r="AD94" s="20"/>
      <c r="AE94" s="20"/>
      <c r="AF94" s="20"/>
      <c r="AG94" s="20"/>
      <c r="AH94" s="20"/>
      <c r="AI94" s="23"/>
    </row>
    <row r="95" spans="2:35" ht="15" customHeight="1" x14ac:dyDescent="0.25">
      <c r="B95" s="12"/>
      <c r="C95" s="12"/>
      <c r="D95" s="12"/>
      <c r="E95" s="8" t="s">
        <v>58</v>
      </c>
      <c r="F95" s="9"/>
      <c r="G95" s="9"/>
      <c r="H95" s="47"/>
      <c r="I95" s="9"/>
      <c r="J95" s="47"/>
      <c r="K95" s="47"/>
      <c r="L95" s="47"/>
      <c r="M95" s="47"/>
      <c r="N95" s="47"/>
      <c r="O95" s="47"/>
      <c r="P95" s="47"/>
      <c r="Q95" s="47"/>
      <c r="R95" s="47"/>
      <c r="S95" s="9"/>
      <c r="T95" s="9"/>
      <c r="U95" s="9"/>
      <c r="V95" s="49"/>
      <c r="W95" s="49"/>
      <c r="X95" s="49"/>
      <c r="Y95" s="49"/>
      <c r="Z95" s="49"/>
      <c r="AA95" s="49"/>
      <c r="AB95" s="49"/>
      <c r="AC95" s="49"/>
      <c r="AD95" s="49"/>
      <c r="AE95" s="20"/>
      <c r="AF95" s="20"/>
      <c r="AG95" s="20"/>
      <c r="AH95" s="20"/>
      <c r="AI95" s="23"/>
    </row>
    <row r="96" spans="2:35" ht="15" customHeight="1" x14ac:dyDescent="0.25">
      <c r="B96" s="12"/>
      <c r="C96" s="12"/>
      <c r="D96" s="12"/>
      <c r="E96" s="8" t="s">
        <v>59</v>
      </c>
      <c r="F96" s="9"/>
      <c r="G96" s="9"/>
      <c r="H96" s="47"/>
      <c r="I96" s="9"/>
      <c r="J96" s="47"/>
      <c r="K96" s="47"/>
      <c r="L96" s="47"/>
      <c r="M96" s="47"/>
      <c r="N96" s="47"/>
      <c r="O96" s="47"/>
      <c r="P96" s="47"/>
      <c r="Q96" s="47"/>
      <c r="R96" s="47"/>
      <c r="S96" s="9"/>
      <c r="T96" s="9"/>
      <c r="U96" s="9"/>
      <c r="V96" s="49"/>
      <c r="W96" s="49"/>
      <c r="X96" s="49"/>
      <c r="Y96" s="49"/>
      <c r="Z96" s="49"/>
      <c r="AA96" s="49"/>
      <c r="AB96" s="49"/>
      <c r="AC96" s="49"/>
      <c r="AD96" s="49"/>
      <c r="AE96" s="20"/>
      <c r="AF96" s="20"/>
      <c r="AG96" s="20"/>
      <c r="AH96" s="20"/>
      <c r="AI96" s="23"/>
    </row>
    <row r="97" spans="2:35" ht="15" customHeight="1" x14ac:dyDescent="0.25">
      <c r="B97" s="12"/>
      <c r="C97" s="12"/>
      <c r="D97" s="12"/>
      <c r="E97" s="8" t="s">
        <v>268</v>
      </c>
      <c r="F97" s="47"/>
      <c r="G97" s="47"/>
      <c r="H97" s="47"/>
      <c r="I97" s="47"/>
      <c r="J97" s="223"/>
      <c r="K97" s="223"/>
      <c r="L97" s="223"/>
      <c r="M97" s="223"/>
      <c r="N97" s="223"/>
      <c r="O97" s="223"/>
      <c r="P97" s="223"/>
      <c r="Q97" s="223"/>
      <c r="R97" s="223"/>
      <c r="S97" s="223"/>
      <c r="T97" s="223"/>
      <c r="U97" s="223"/>
      <c r="V97" s="22"/>
      <c r="W97" s="22"/>
      <c r="X97" s="22"/>
      <c r="Y97" s="22"/>
      <c r="Z97" s="22"/>
      <c r="AA97" s="22"/>
      <c r="AB97" s="22"/>
      <c r="AC97" s="22"/>
      <c r="AD97" s="22"/>
      <c r="AE97" s="22"/>
      <c r="AF97" s="22"/>
      <c r="AG97" s="22"/>
      <c r="AH97" s="22"/>
      <c r="AI97" s="23"/>
    </row>
    <row r="98" spans="2:35" ht="15" customHeight="1" x14ac:dyDescent="0.25">
      <c r="B98" s="12"/>
      <c r="C98" s="12"/>
      <c r="D98" s="12"/>
      <c r="E98" s="52" t="s">
        <v>60</v>
      </c>
      <c r="F98" s="47"/>
      <c r="G98" s="47"/>
      <c r="H98" s="47"/>
      <c r="I98" s="47"/>
      <c r="J98" s="47"/>
      <c r="K98" s="47"/>
      <c r="L98" s="47"/>
      <c r="M98" s="47"/>
      <c r="N98" s="47"/>
      <c r="O98" s="47"/>
      <c r="P98" s="47"/>
      <c r="Q98" s="47"/>
      <c r="R98" s="47"/>
      <c r="S98" s="47"/>
      <c r="T98" s="47"/>
      <c r="U98" s="47"/>
      <c r="V98" s="49"/>
      <c r="W98" s="49"/>
      <c r="X98" s="49"/>
      <c r="Y98" s="49"/>
      <c r="Z98" s="49"/>
      <c r="AA98" s="49"/>
      <c r="AB98" s="49"/>
      <c r="AC98" s="49"/>
      <c r="AD98" s="49"/>
      <c r="AE98" s="49"/>
      <c r="AF98" s="49"/>
      <c r="AG98" s="49"/>
      <c r="AH98" s="49"/>
      <c r="AI98" s="23"/>
    </row>
    <row r="99" spans="2:35" ht="15" customHeight="1" x14ac:dyDescent="0.25">
      <c r="B99" s="12"/>
      <c r="C99" s="12"/>
      <c r="D99" s="12"/>
      <c r="E99" s="52" t="s">
        <v>135</v>
      </c>
      <c r="F99" s="47"/>
      <c r="G99" s="47"/>
      <c r="H99" s="47"/>
      <c r="I99" s="47"/>
      <c r="J99" s="47"/>
      <c r="K99" s="47"/>
      <c r="L99" s="47"/>
      <c r="M99" s="47"/>
      <c r="N99" s="47"/>
      <c r="O99" s="47"/>
      <c r="P99" s="47"/>
      <c r="Q99" s="47"/>
      <c r="R99" s="47"/>
      <c r="S99" s="47"/>
      <c r="T99" s="47"/>
      <c r="U99" s="47"/>
      <c r="V99" s="49"/>
      <c r="W99" s="49"/>
      <c r="X99" s="49"/>
      <c r="Y99" s="49"/>
      <c r="Z99" s="49"/>
      <c r="AA99" s="49"/>
      <c r="AB99" s="49"/>
      <c r="AC99" s="49"/>
      <c r="AD99" s="49"/>
      <c r="AE99" s="49"/>
      <c r="AF99" s="49"/>
      <c r="AG99" s="49"/>
      <c r="AH99" s="49"/>
      <c r="AI99" s="23"/>
    </row>
    <row r="100" spans="2:35" ht="15" customHeight="1" x14ac:dyDescent="0.25">
      <c r="B100" s="12"/>
      <c r="C100" s="12"/>
      <c r="D100" s="12"/>
      <c r="E100" s="52" t="s">
        <v>269</v>
      </c>
      <c r="F100" s="13"/>
      <c r="G100" s="47"/>
      <c r="H100" s="47"/>
      <c r="I100" s="47"/>
      <c r="J100" s="47"/>
      <c r="K100" s="47"/>
      <c r="L100" s="47"/>
      <c r="M100" s="47"/>
      <c r="N100" s="47"/>
      <c r="O100" s="47"/>
      <c r="P100" s="47"/>
      <c r="Q100" s="47"/>
      <c r="R100" s="47"/>
      <c r="S100" s="47"/>
      <c r="T100" s="47"/>
      <c r="U100" s="47"/>
      <c r="V100" s="49"/>
      <c r="W100" s="49"/>
      <c r="X100" s="49"/>
      <c r="Y100" s="49"/>
      <c r="Z100" s="49"/>
      <c r="AA100" s="49"/>
      <c r="AB100" s="49"/>
      <c r="AC100" s="49"/>
      <c r="AD100" s="49"/>
      <c r="AE100" s="49"/>
      <c r="AF100" s="49"/>
      <c r="AG100" s="49"/>
      <c r="AH100" s="49"/>
      <c r="AI100" s="23"/>
    </row>
    <row r="101" spans="2:35" ht="15" customHeight="1" x14ac:dyDescent="0.25">
      <c r="B101" s="12"/>
      <c r="C101" s="12"/>
      <c r="D101" s="12"/>
      <c r="E101" s="52" t="s">
        <v>62</v>
      </c>
      <c r="F101" s="47"/>
      <c r="G101" s="47"/>
      <c r="H101" s="47"/>
      <c r="I101" s="47"/>
      <c r="J101" s="47"/>
      <c r="K101" s="47"/>
      <c r="L101" s="224"/>
      <c r="M101" s="224"/>
      <c r="N101" s="224"/>
      <c r="O101" s="224"/>
      <c r="P101" s="224"/>
      <c r="Q101" s="224"/>
      <c r="R101" s="224"/>
      <c r="S101" s="224"/>
      <c r="T101" s="224"/>
      <c r="U101" s="224"/>
      <c r="V101" s="49"/>
      <c r="W101" s="49"/>
      <c r="X101" s="23"/>
      <c r="Y101" s="23"/>
      <c r="Z101" s="23"/>
      <c r="AA101" s="23"/>
      <c r="AB101" s="23"/>
      <c r="AC101" s="23"/>
      <c r="AD101" s="23"/>
      <c r="AE101" s="23"/>
      <c r="AF101" s="23"/>
      <c r="AG101" s="23"/>
      <c r="AH101" s="23"/>
      <c r="AI101" s="23"/>
    </row>
    <row r="102" spans="2:35" ht="15" customHeight="1" x14ac:dyDescent="0.25">
      <c r="B102" s="12"/>
      <c r="C102" s="12"/>
      <c r="D102" s="12"/>
      <c r="E102" s="52" t="s">
        <v>136</v>
      </c>
      <c r="F102" s="47"/>
      <c r="G102" s="47"/>
      <c r="H102" s="47"/>
      <c r="I102" s="47"/>
      <c r="J102" s="47"/>
      <c r="K102" s="47"/>
      <c r="L102" s="224"/>
      <c r="M102" s="224"/>
      <c r="N102" s="224"/>
      <c r="O102" s="224"/>
      <c r="P102" s="224"/>
      <c r="Q102" s="224"/>
      <c r="R102" s="224"/>
      <c r="S102" s="224"/>
      <c r="T102" s="224"/>
      <c r="U102" s="224"/>
      <c r="V102" s="49"/>
      <c r="W102" s="49"/>
      <c r="X102" s="23"/>
      <c r="Y102" s="23"/>
      <c r="Z102" s="23"/>
      <c r="AA102" s="23"/>
      <c r="AB102" s="23"/>
      <c r="AC102" s="23"/>
      <c r="AD102" s="23"/>
      <c r="AE102" s="23"/>
      <c r="AF102" s="23"/>
      <c r="AG102" s="23"/>
      <c r="AH102" s="23"/>
      <c r="AI102" s="23"/>
    </row>
    <row r="103" spans="2:35" ht="15" customHeight="1" x14ac:dyDescent="0.25">
      <c r="B103" s="12"/>
      <c r="C103" s="12"/>
      <c r="D103" s="12"/>
      <c r="E103" s="52" t="s">
        <v>270</v>
      </c>
      <c r="F103" s="47"/>
      <c r="G103" s="47"/>
      <c r="H103" s="47"/>
      <c r="I103" s="47"/>
      <c r="J103" s="223"/>
      <c r="K103" s="223"/>
      <c r="L103" s="223"/>
      <c r="M103" s="223"/>
      <c r="N103" s="223"/>
      <c r="O103" s="223"/>
      <c r="P103" s="223"/>
      <c r="Q103" s="223"/>
      <c r="R103" s="223"/>
      <c r="S103" s="223"/>
      <c r="T103" s="223"/>
      <c r="U103" s="223"/>
      <c r="V103" s="22"/>
      <c r="W103" s="22"/>
      <c r="X103" s="22"/>
      <c r="Y103" s="22"/>
      <c r="Z103" s="22"/>
      <c r="AA103" s="22"/>
      <c r="AB103" s="22"/>
      <c r="AC103" s="22"/>
      <c r="AD103" s="22"/>
      <c r="AE103" s="22"/>
      <c r="AF103" s="22"/>
      <c r="AG103" s="22"/>
      <c r="AH103" s="22"/>
      <c r="AI103" s="22"/>
    </row>
    <row r="104" spans="2:35" ht="15" customHeight="1" x14ac:dyDescent="0.25">
      <c r="B104" s="12"/>
      <c r="C104" s="12"/>
      <c r="D104" s="12"/>
      <c r="E104" s="52" t="s">
        <v>61</v>
      </c>
      <c r="F104" s="13"/>
      <c r="G104" s="47"/>
      <c r="H104" s="47"/>
      <c r="I104" s="47"/>
      <c r="J104" s="47"/>
      <c r="K104" s="47"/>
      <c r="L104" s="47"/>
      <c r="M104" s="47"/>
      <c r="N104" s="47"/>
      <c r="O104" s="47"/>
      <c r="P104" s="47"/>
      <c r="Q104" s="47"/>
      <c r="R104" s="47"/>
      <c r="S104" s="47"/>
      <c r="T104" s="47"/>
      <c r="U104" s="47"/>
      <c r="V104" s="49"/>
      <c r="W104" s="49"/>
      <c r="X104" s="49"/>
      <c r="Y104" s="49"/>
      <c r="Z104" s="49"/>
      <c r="AA104" s="49"/>
      <c r="AB104" s="49"/>
      <c r="AC104" s="49"/>
      <c r="AD104" s="49"/>
      <c r="AE104" s="49"/>
      <c r="AF104" s="49"/>
      <c r="AG104" s="49"/>
      <c r="AH104" s="49"/>
      <c r="AI104" s="22"/>
    </row>
    <row r="105" spans="2:35" ht="15" customHeight="1" x14ac:dyDescent="0.25">
      <c r="B105" s="12"/>
      <c r="C105" s="12"/>
      <c r="D105" s="12"/>
      <c r="E105" s="52" t="s">
        <v>137</v>
      </c>
      <c r="F105" s="13"/>
      <c r="G105" s="47"/>
      <c r="H105" s="47"/>
      <c r="I105" s="47"/>
      <c r="J105" s="47"/>
      <c r="K105" s="47"/>
      <c r="L105" s="47"/>
      <c r="M105" s="47"/>
      <c r="N105" s="47"/>
      <c r="O105" s="47"/>
      <c r="P105" s="47"/>
      <c r="Q105" s="47"/>
      <c r="R105" s="47"/>
      <c r="S105" s="47"/>
      <c r="T105" s="47"/>
      <c r="U105" s="47"/>
      <c r="V105" s="49"/>
      <c r="W105" s="49"/>
      <c r="X105" s="49"/>
      <c r="Y105" s="49"/>
      <c r="Z105" s="49"/>
      <c r="AA105" s="49"/>
      <c r="AB105" s="49"/>
      <c r="AC105" s="49"/>
      <c r="AD105" s="49"/>
      <c r="AE105" s="49"/>
      <c r="AF105" s="49"/>
      <c r="AG105" s="49"/>
      <c r="AH105" s="49"/>
      <c r="AI105" s="22"/>
    </row>
    <row r="106" spans="2:35" ht="15" customHeight="1" x14ac:dyDescent="0.25">
      <c r="B106" s="12"/>
      <c r="C106" s="12"/>
      <c r="D106" s="12"/>
      <c r="E106" s="52" t="s">
        <v>271</v>
      </c>
      <c r="F106" s="47"/>
      <c r="G106" s="47"/>
      <c r="H106" s="47"/>
      <c r="I106" s="47"/>
      <c r="J106" s="47"/>
      <c r="K106" s="47"/>
      <c r="L106" s="47"/>
      <c r="M106" s="47"/>
      <c r="N106" s="47"/>
      <c r="O106" s="47"/>
      <c r="P106" s="47"/>
      <c r="Q106" s="47"/>
      <c r="R106" s="47"/>
      <c r="S106" s="47"/>
      <c r="T106" s="47"/>
      <c r="U106" s="47"/>
      <c r="V106" s="49"/>
      <c r="W106" s="49"/>
      <c r="X106" s="49"/>
      <c r="Y106" s="49"/>
      <c r="Z106" s="49"/>
      <c r="AA106" s="49"/>
      <c r="AB106" s="49"/>
      <c r="AC106" s="49"/>
      <c r="AD106" s="49"/>
      <c r="AE106" s="49"/>
      <c r="AF106" s="49"/>
      <c r="AG106" s="49"/>
      <c r="AH106" s="49"/>
      <c r="AI106" s="23"/>
    </row>
    <row r="107" spans="2:35" ht="15" customHeight="1" x14ac:dyDescent="0.25">
      <c r="B107" s="12"/>
      <c r="C107" s="12"/>
      <c r="D107" s="12"/>
      <c r="E107" s="8" t="s">
        <v>138</v>
      </c>
      <c r="F107" s="47"/>
      <c r="G107" s="47"/>
      <c r="H107" s="47"/>
      <c r="I107" s="47"/>
      <c r="J107" s="224"/>
      <c r="K107" s="224"/>
      <c r="L107" s="224"/>
      <c r="M107" s="224"/>
      <c r="N107" s="224"/>
      <c r="O107" s="224"/>
      <c r="P107" s="224"/>
      <c r="Q107" s="224"/>
      <c r="R107" s="224"/>
      <c r="S107" s="224"/>
      <c r="T107" s="224"/>
      <c r="U107" s="224"/>
      <c r="V107" s="23"/>
      <c r="W107" s="23"/>
      <c r="X107" s="23"/>
      <c r="Y107" s="23"/>
      <c r="Z107" s="23"/>
      <c r="AA107" s="23"/>
      <c r="AB107" s="23"/>
      <c r="AC107" s="23"/>
      <c r="AD107" s="23"/>
      <c r="AE107" s="23"/>
      <c r="AF107" s="23"/>
      <c r="AG107" s="23"/>
      <c r="AH107" s="23"/>
      <c r="AI107" s="23"/>
    </row>
    <row r="108" spans="2:35" ht="15" customHeight="1" x14ac:dyDescent="0.25">
      <c r="B108" s="12"/>
      <c r="C108" s="12"/>
      <c r="D108" s="12"/>
      <c r="E108" s="8" t="s">
        <v>139</v>
      </c>
      <c r="F108" s="47"/>
      <c r="G108" s="47"/>
      <c r="H108" s="47"/>
      <c r="I108" s="47"/>
      <c r="J108" s="224"/>
      <c r="K108" s="224"/>
      <c r="L108" s="224"/>
      <c r="M108" s="224"/>
      <c r="N108" s="224"/>
      <c r="O108" s="224"/>
      <c r="P108" s="224"/>
      <c r="Q108" s="224"/>
      <c r="R108" s="224"/>
      <c r="S108" s="224"/>
      <c r="T108" s="224"/>
      <c r="U108" s="224"/>
      <c r="V108" s="23"/>
      <c r="W108" s="23"/>
      <c r="X108" s="23"/>
      <c r="Y108" s="23"/>
      <c r="Z108" s="23"/>
      <c r="AA108" s="23"/>
      <c r="AB108" s="23"/>
      <c r="AC108" s="23"/>
      <c r="AD108" s="23"/>
      <c r="AE108" s="23"/>
      <c r="AF108" s="23"/>
      <c r="AG108" s="23"/>
      <c r="AH108" s="23"/>
      <c r="AI108" s="23"/>
    </row>
    <row r="109" spans="2:35" ht="15" customHeight="1" x14ac:dyDescent="0.25">
      <c r="B109" s="12"/>
      <c r="C109" s="12"/>
      <c r="D109" s="12"/>
      <c r="E109" s="8" t="s">
        <v>272</v>
      </c>
      <c r="F109" s="47"/>
      <c r="G109" s="47"/>
      <c r="H109" s="47"/>
      <c r="I109" s="47"/>
      <c r="J109" s="223"/>
      <c r="K109" s="223"/>
      <c r="L109" s="223"/>
      <c r="M109" s="223"/>
      <c r="N109" s="223"/>
      <c r="O109" s="223"/>
      <c r="P109" s="223"/>
      <c r="Q109" s="223"/>
      <c r="R109" s="223"/>
      <c r="S109" s="223"/>
      <c r="T109" s="223"/>
      <c r="U109" s="223"/>
      <c r="V109" s="22"/>
      <c r="W109" s="22"/>
      <c r="X109" s="22"/>
      <c r="Y109" s="22"/>
      <c r="Z109" s="22"/>
      <c r="AA109" s="22"/>
      <c r="AB109" s="22"/>
      <c r="AC109" s="22"/>
      <c r="AD109" s="22"/>
      <c r="AE109" s="22"/>
      <c r="AF109" s="22"/>
      <c r="AG109" s="22"/>
      <c r="AH109" s="22"/>
      <c r="AI109" s="22"/>
    </row>
    <row r="110" spans="2:35" ht="15" customHeight="1" x14ac:dyDescent="0.25">
      <c r="B110" s="12"/>
      <c r="C110" s="12"/>
      <c r="D110" s="12"/>
      <c r="E110" s="8" t="s">
        <v>140</v>
      </c>
      <c r="F110" s="47"/>
      <c r="G110" s="47"/>
      <c r="H110" s="47"/>
      <c r="I110" s="47"/>
      <c r="J110" s="223"/>
      <c r="K110" s="223"/>
      <c r="L110" s="223"/>
      <c r="M110" s="223"/>
      <c r="N110" s="223"/>
      <c r="O110" s="223"/>
      <c r="P110" s="223"/>
      <c r="Q110" s="223"/>
      <c r="R110" s="223"/>
      <c r="S110" s="223"/>
      <c r="T110" s="223"/>
      <c r="U110" s="223"/>
      <c r="V110" s="22"/>
      <c r="W110" s="22"/>
      <c r="X110" s="22"/>
      <c r="Y110" s="22"/>
      <c r="Z110" s="22"/>
      <c r="AA110" s="22"/>
      <c r="AB110" s="22"/>
      <c r="AC110" s="22"/>
      <c r="AD110" s="22"/>
      <c r="AE110" s="22"/>
      <c r="AF110" s="22"/>
      <c r="AG110" s="22"/>
      <c r="AH110" s="22"/>
      <c r="AI110" s="22"/>
    </row>
    <row r="111" spans="2:35" ht="15" customHeight="1" x14ac:dyDescent="0.25">
      <c r="B111" s="12"/>
      <c r="C111" s="12"/>
      <c r="D111" s="12"/>
      <c r="E111" s="8" t="s">
        <v>141</v>
      </c>
      <c r="F111" s="47"/>
      <c r="G111" s="47"/>
      <c r="H111" s="47"/>
      <c r="I111" s="47"/>
      <c r="J111" s="223"/>
      <c r="K111" s="223"/>
      <c r="L111" s="223"/>
      <c r="M111" s="223"/>
      <c r="N111" s="223"/>
      <c r="O111" s="223"/>
      <c r="P111" s="223"/>
      <c r="Q111" s="223"/>
      <c r="R111" s="223"/>
      <c r="S111" s="223"/>
      <c r="T111" s="223"/>
      <c r="U111" s="223"/>
      <c r="V111" s="22"/>
      <c r="W111" s="22"/>
      <c r="X111" s="22"/>
      <c r="Y111" s="22"/>
      <c r="Z111" s="22"/>
      <c r="AA111" s="22"/>
      <c r="AB111" s="22"/>
      <c r="AC111" s="22"/>
      <c r="AD111" s="22"/>
      <c r="AE111" s="22"/>
      <c r="AF111" s="22"/>
      <c r="AG111" s="22"/>
      <c r="AH111" s="22"/>
      <c r="AI111" s="22"/>
    </row>
    <row r="112" spans="2:35" ht="15" customHeight="1" x14ac:dyDescent="0.25">
      <c r="B112" s="12"/>
      <c r="C112" s="12"/>
      <c r="D112" s="12"/>
      <c r="E112" s="8" t="s">
        <v>273</v>
      </c>
      <c r="F112" s="47"/>
      <c r="G112" s="47"/>
      <c r="H112" s="47"/>
      <c r="I112" s="47"/>
      <c r="J112" s="47"/>
      <c r="K112" s="47"/>
      <c r="L112" s="47"/>
      <c r="M112" s="47"/>
      <c r="N112" s="47"/>
      <c r="O112" s="225"/>
      <c r="P112" s="47"/>
      <c r="Q112" s="47"/>
      <c r="R112" s="47"/>
      <c r="S112" s="47"/>
      <c r="T112" s="47"/>
      <c r="U112" s="47"/>
      <c r="V112" s="49"/>
      <c r="W112" s="49"/>
      <c r="X112" s="49"/>
      <c r="Y112" s="49"/>
      <c r="Z112" s="49"/>
      <c r="AA112" s="24"/>
      <c r="AB112" s="49"/>
      <c r="AC112" s="49"/>
      <c r="AD112" s="49"/>
      <c r="AE112" s="49"/>
      <c r="AF112" s="49"/>
      <c r="AG112" s="49"/>
      <c r="AH112" s="49"/>
      <c r="AI112" s="49"/>
    </row>
    <row r="113" spans="2:35" ht="15" customHeight="1" x14ac:dyDescent="0.25">
      <c r="B113" s="12"/>
      <c r="C113" s="12"/>
      <c r="D113" s="12"/>
      <c r="E113" s="8" t="s">
        <v>142</v>
      </c>
      <c r="F113" s="47"/>
      <c r="G113" s="47"/>
      <c r="H113" s="47"/>
      <c r="I113" s="47"/>
      <c r="J113" s="225"/>
      <c r="K113" s="225"/>
      <c r="L113" s="225"/>
      <c r="M113" s="225"/>
      <c r="N113" s="225"/>
      <c r="O113" s="225"/>
      <c r="P113" s="225"/>
      <c r="Q113" s="225"/>
      <c r="R113" s="225"/>
      <c r="S113" s="225"/>
      <c r="T113" s="225"/>
      <c r="U113" s="225"/>
      <c r="V113" s="24"/>
      <c r="W113" s="24"/>
      <c r="X113" s="24"/>
      <c r="Y113" s="24"/>
      <c r="Z113" s="24"/>
      <c r="AA113" s="24"/>
      <c r="AB113" s="24"/>
      <c r="AC113" s="24"/>
      <c r="AD113" s="24"/>
      <c r="AE113" s="24"/>
      <c r="AF113" s="24"/>
      <c r="AG113" s="24"/>
      <c r="AH113" s="24"/>
      <c r="AI113" s="24"/>
    </row>
    <row r="114" spans="2:35" ht="15" customHeight="1" x14ac:dyDescent="0.25">
      <c r="B114" s="12"/>
      <c r="C114" s="12"/>
      <c r="D114" s="12"/>
      <c r="E114" s="8" t="s">
        <v>143</v>
      </c>
      <c r="F114" s="47"/>
      <c r="G114" s="47"/>
      <c r="H114" s="47"/>
      <c r="I114" s="47"/>
      <c r="J114" s="225"/>
      <c r="K114" s="225"/>
      <c r="L114" s="225"/>
      <c r="M114" s="225"/>
      <c r="N114" s="225"/>
      <c r="O114" s="225"/>
      <c r="P114" s="225"/>
      <c r="Q114" s="225"/>
      <c r="R114" s="225"/>
      <c r="S114" s="225"/>
      <c r="T114" s="225"/>
      <c r="U114" s="225"/>
      <c r="V114" s="24"/>
      <c r="W114" s="24"/>
      <c r="X114" s="24"/>
      <c r="Y114" s="24"/>
      <c r="Z114" s="24"/>
      <c r="AA114" s="24"/>
      <c r="AB114" s="24"/>
      <c r="AC114" s="24"/>
      <c r="AD114" s="24"/>
      <c r="AE114" s="24"/>
      <c r="AF114" s="24"/>
      <c r="AG114" s="24"/>
      <c r="AH114" s="24"/>
      <c r="AI114" s="24"/>
    </row>
    <row r="115" spans="2:35" ht="15" customHeight="1" x14ac:dyDescent="0.25">
      <c r="B115" s="12"/>
      <c r="C115" s="12"/>
      <c r="D115" s="12"/>
      <c r="E115" s="8" t="s">
        <v>274</v>
      </c>
      <c r="F115" s="47"/>
      <c r="G115" s="47"/>
      <c r="H115" s="47"/>
      <c r="I115" s="47"/>
      <c r="J115" s="225"/>
      <c r="K115" s="225"/>
      <c r="L115" s="225"/>
      <c r="M115" s="225"/>
      <c r="N115" s="225"/>
      <c r="O115" s="225"/>
      <c r="P115" s="225"/>
      <c r="Q115" s="225"/>
      <c r="R115" s="225"/>
      <c r="S115" s="225"/>
      <c r="T115" s="225"/>
      <c r="U115" s="225"/>
      <c r="V115" s="24"/>
      <c r="W115" s="24"/>
      <c r="X115" s="24"/>
      <c r="Y115" s="24"/>
      <c r="Z115" s="24"/>
      <c r="AA115" s="24"/>
      <c r="AB115" s="24"/>
      <c r="AC115" s="24"/>
      <c r="AD115" s="24"/>
      <c r="AE115" s="24"/>
      <c r="AF115" s="24"/>
      <c r="AG115" s="24"/>
      <c r="AH115" s="24"/>
      <c r="AI115" s="24"/>
    </row>
    <row r="116" spans="2:35" ht="15" customHeight="1" x14ac:dyDescent="0.25">
      <c r="B116" s="12"/>
      <c r="C116" s="12"/>
      <c r="D116" s="12"/>
      <c r="E116" s="8" t="s">
        <v>144</v>
      </c>
      <c r="F116" s="47"/>
      <c r="G116" s="47"/>
      <c r="H116" s="47"/>
      <c r="I116" s="47"/>
      <c r="J116" s="225"/>
      <c r="K116" s="225"/>
      <c r="L116" s="225"/>
      <c r="M116" s="225"/>
      <c r="N116" s="225"/>
      <c r="O116" s="225"/>
      <c r="P116" s="225"/>
      <c r="Q116" s="225"/>
      <c r="R116" s="225"/>
      <c r="S116" s="225"/>
      <c r="T116" s="225"/>
      <c r="U116" s="225"/>
      <c r="V116" s="24"/>
      <c r="W116" s="24"/>
      <c r="X116" s="24"/>
      <c r="Y116" s="24"/>
      <c r="Z116" s="24"/>
      <c r="AA116" s="24"/>
      <c r="AB116" s="24"/>
      <c r="AC116" s="24"/>
      <c r="AD116" s="24"/>
      <c r="AE116" s="24"/>
      <c r="AF116" s="24"/>
      <c r="AG116" s="24"/>
      <c r="AH116" s="24"/>
      <c r="AI116" s="24"/>
    </row>
    <row r="117" spans="2:35" ht="15" customHeight="1" x14ac:dyDescent="0.25">
      <c r="B117" s="12"/>
      <c r="C117" s="12"/>
      <c r="D117" s="12"/>
      <c r="E117" s="8" t="s">
        <v>145</v>
      </c>
      <c r="F117" s="47"/>
      <c r="G117" s="47"/>
      <c r="H117" s="47"/>
      <c r="I117" s="47"/>
      <c r="J117" s="225"/>
      <c r="K117" s="225"/>
      <c r="L117" s="225"/>
      <c r="M117" s="225"/>
      <c r="N117" s="225"/>
      <c r="O117" s="225"/>
      <c r="P117" s="225"/>
      <c r="Q117" s="225"/>
      <c r="R117" s="225"/>
      <c r="S117" s="225"/>
      <c r="T117" s="225"/>
      <c r="U117" s="225"/>
      <c r="V117" s="24"/>
      <c r="W117" s="24"/>
      <c r="X117" s="24"/>
      <c r="Y117" s="24"/>
      <c r="Z117" s="24"/>
      <c r="AA117" s="24"/>
      <c r="AB117" s="24"/>
      <c r="AC117" s="24"/>
      <c r="AD117" s="24"/>
      <c r="AE117" s="24"/>
      <c r="AF117" s="24"/>
      <c r="AG117" s="24"/>
      <c r="AH117" s="24"/>
      <c r="AI117" s="24"/>
    </row>
    <row r="118" spans="2:35" ht="15" customHeight="1" x14ac:dyDescent="0.25">
      <c r="B118" s="12"/>
      <c r="C118" s="12"/>
      <c r="D118" s="12"/>
      <c r="E118" s="8" t="s">
        <v>275</v>
      </c>
      <c r="F118" s="47"/>
      <c r="G118" s="47"/>
      <c r="H118" s="47"/>
      <c r="I118" s="47"/>
      <c r="J118" s="47"/>
      <c r="K118" s="47"/>
      <c r="L118" s="47"/>
      <c r="M118" s="47"/>
      <c r="N118" s="47"/>
      <c r="O118" s="47"/>
      <c r="P118" s="47"/>
      <c r="Q118" s="47"/>
      <c r="R118" s="47"/>
      <c r="S118" s="47"/>
      <c r="T118" s="47"/>
      <c r="U118" s="47"/>
      <c r="V118" s="49"/>
      <c r="W118" s="49"/>
      <c r="X118" s="49"/>
      <c r="Y118" s="49"/>
      <c r="Z118" s="49"/>
      <c r="AA118" s="49"/>
      <c r="AB118" s="49"/>
      <c r="AC118" s="49"/>
      <c r="AD118" s="49"/>
      <c r="AE118" s="49"/>
      <c r="AF118" s="49"/>
      <c r="AG118" s="49"/>
      <c r="AH118" s="49"/>
      <c r="AI118" s="49"/>
    </row>
    <row r="119" spans="2:35" ht="15" customHeight="1" x14ac:dyDescent="0.25">
      <c r="B119" s="12"/>
      <c r="C119" s="12"/>
      <c r="D119" s="12"/>
      <c r="E119" s="52" t="s">
        <v>146</v>
      </c>
      <c r="F119" s="9"/>
      <c r="G119" s="9"/>
      <c r="H119" s="47"/>
      <c r="I119" s="9"/>
      <c r="J119" s="9"/>
      <c r="K119" s="9"/>
      <c r="L119" s="9"/>
      <c r="M119" s="222"/>
      <c r="N119" s="9"/>
      <c r="O119" s="9"/>
      <c r="P119" s="9"/>
      <c r="Q119" s="9"/>
      <c r="R119" s="9"/>
      <c r="S119" s="9"/>
      <c r="T119" s="9"/>
      <c r="U119" s="9"/>
      <c r="V119" s="20"/>
      <c r="W119" s="20"/>
      <c r="X119" s="20"/>
      <c r="Y119" s="19"/>
      <c r="Z119" s="20"/>
      <c r="AA119" s="20"/>
      <c r="AB119" s="20"/>
      <c r="AC119" s="20"/>
      <c r="AD119" s="20"/>
      <c r="AE119" s="20"/>
      <c r="AF119" s="20"/>
      <c r="AG119" s="20"/>
      <c r="AH119" s="20"/>
      <c r="AI119" s="20"/>
    </row>
    <row r="120" spans="2:35" ht="15" customHeight="1" x14ac:dyDescent="0.25">
      <c r="B120" s="12"/>
      <c r="C120" s="12"/>
      <c r="D120" s="12"/>
      <c r="E120" s="52" t="s">
        <v>147</v>
      </c>
      <c r="F120" s="9"/>
      <c r="G120" s="9"/>
      <c r="H120" s="47"/>
      <c r="I120" s="9"/>
      <c r="J120" s="9"/>
      <c r="K120" s="9"/>
      <c r="L120" s="9"/>
      <c r="M120" s="222"/>
      <c r="N120" s="9"/>
      <c r="O120" s="9"/>
      <c r="P120" s="9"/>
      <c r="Q120" s="9"/>
      <c r="R120" s="9"/>
      <c r="S120" s="9"/>
      <c r="T120" s="9"/>
      <c r="U120" s="9"/>
      <c r="V120" s="20"/>
      <c r="W120" s="20"/>
      <c r="X120" s="20"/>
      <c r="Y120" s="19"/>
      <c r="Z120" s="20"/>
      <c r="AA120" s="20"/>
      <c r="AB120" s="20"/>
      <c r="AC120" s="20"/>
      <c r="AD120" s="20"/>
      <c r="AE120" s="20"/>
      <c r="AF120" s="20"/>
      <c r="AG120" s="20"/>
      <c r="AH120" s="20"/>
      <c r="AI120" s="20"/>
    </row>
    <row r="121" spans="2:35" ht="15" customHeight="1" x14ac:dyDescent="0.25">
      <c r="B121" s="12"/>
      <c r="C121" s="12"/>
      <c r="D121" s="12"/>
      <c r="E121" s="52" t="s">
        <v>276</v>
      </c>
      <c r="F121" s="9"/>
      <c r="G121" s="9"/>
      <c r="H121" s="47"/>
      <c r="I121" s="9"/>
      <c r="J121" s="9"/>
      <c r="K121" s="9"/>
      <c r="L121" s="9"/>
      <c r="M121" s="222"/>
      <c r="N121" s="9"/>
      <c r="O121" s="9"/>
      <c r="P121" s="9"/>
      <c r="Q121" s="9"/>
      <c r="R121" s="9"/>
      <c r="S121" s="9"/>
      <c r="T121" s="9"/>
      <c r="U121" s="9"/>
      <c r="V121" s="20"/>
      <c r="W121" s="20"/>
      <c r="X121" s="20"/>
      <c r="Y121" s="19"/>
      <c r="Z121" s="20"/>
      <c r="AA121" s="20"/>
      <c r="AB121" s="20"/>
      <c r="AC121" s="20"/>
      <c r="AD121" s="20"/>
      <c r="AE121" s="20"/>
      <c r="AF121" s="20"/>
      <c r="AG121" s="20"/>
      <c r="AH121" s="20"/>
      <c r="AI121" s="20"/>
    </row>
    <row r="122" spans="2:35" ht="15" customHeight="1" x14ac:dyDescent="0.25">
      <c r="B122" s="12"/>
      <c r="C122" s="12"/>
      <c r="D122" s="12"/>
      <c r="E122" s="52" t="s">
        <v>148</v>
      </c>
      <c r="F122" s="9"/>
      <c r="G122" s="9"/>
      <c r="H122" s="47"/>
      <c r="I122" s="9"/>
      <c r="J122" s="9"/>
      <c r="K122" s="9"/>
      <c r="L122" s="9"/>
      <c r="M122" s="222"/>
      <c r="N122" s="9"/>
      <c r="O122" s="9"/>
      <c r="P122" s="9"/>
      <c r="Q122" s="9"/>
      <c r="R122" s="9"/>
      <c r="S122" s="9"/>
      <c r="T122" s="9"/>
      <c r="U122" s="9"/>
      <c r="V122" s="20"/>
      <c r="W122" s="20"/>
      <c r="X122" s="20"/>
      <c r="Y122" s="19"/>
      <c r="Z122" s="20"/>
      <c r="AA122" s="20"/>
      <c r="AB122" s="20"/>
      <c r="AC122" s="20"/>
      <c r="AD122" s="20"/>
      <c r="AE122" s="20"/>
      <c r="AF122" s="20"/>
      <c r="AG122" s="20"/>
      <c r="AH122" s="20"/>
      <c r="AI122" s="20"/>
    </row>
    <row r="123" spans="2:35" ht="15" customHeight="1" x14ac:dyDescent="0.25">
      <c r="B123" s="12"/>
      <c r="C123" s="12"/>
      <c r="D123" s="12"/>
      <c r="E123" s="52" t="s">
        <v>149</v>
      </c>
      <c r="F123" s="9"/>
      <c r="G123" s="9"/>
      <c r="H123" s="47"/>
      <c r="I123" s="9"/>
      <c r="J123" s="9"/>
      <c r="K123" s="9"/>
      <c r="L123" s="9"/>
      <c r="M123" s="222"/>
      <c r="N123" s="9"/>
      <c r="O123" s="9"/>
      <c r="P123" s="9"/>
      <c r="Q123" s="9"/>
      <c r="R123" s="9"/>
      <c r="S123" s="9"/>
      <c r="T123" s="9"/>
      <c r="U123" s="9"/>
      <c r="V123" s="20"/>
      <c r="W123" s="20"/>
      <c r="X123" s="20"/>
      <c r="Y123" s="19"/>
      <c r="Z123" s="20"/>
      <c r="AA123" s="20"/>
      <c r="AB123" s="20"/>
      <c r="AC123" s="20"/>
      <c r="AD123" s="20"/>
      <c r="AE123" s="20"/>
      <c r="AF123" s="20"/>
      <c r="AG123" s="20"/>
      <c r="AH123" s="20"/>
      <c r="AI123" s="20"/>
    </row>
    <row r="124" spans="2:35" ht="15" customHeight="1" x14ac:dyDescent="0.25">
      <c r="B124" s="12"/>
      <c r="C124" s="12"/>
      <c r="D124" s="12"/>
      <c r="E124" s="52" t="s">
        <v>277</v>
      </c>
      <c r="F124" s="9"/>
      <c r="G124" s="9"/>
      <c r="H124" s="47"/>
      <c r="I124" s="9"/>
      <c r="J124" s="9"/>
      <c r="K124" s="9"/>
      <c r="L124" s="9"/>
      <c r="M124" s="222"/>
      <c r="N124" s="9"/>
      <c r="O124" s="9"/>
      <c r="P124" s="9"/>
      <c r="Q124" s="9"/>
      <c r="R124" s="9"/>
      <c r="S124" s="9"/>
      <c r="T124" s="9"/>
      <c r="U124" s="9"/>
      <c r="V124" s="20"/>
      <c r="W124" s="20"/>
      <c r="X124" s="20"/>
      <c r="Y124" s="19"/>
      <c r="Z124" s="20"/>
      <c r="AA124" s="20"/>
      <c r="AB124" s="20"/>
      <c r="AC124" s="20"/>
      <c r="AD124" s="20"/>
      <c r="AE124" s="20"/>
      <c r="AF124" s="20"/>
      <c r="AG124" s="20"/>
      <c r="AH124" s="20"/>
      <c r="AI124" s="20"/>
    </row>
    <row r="125" spans="2:35" ht="15" customHeight="1" x14ac:dyDescent="0.25">
      <c r="B125" s="12"/>
      <c r="C125" s="12"/>
      <c r="D125" s="12"/>
      <c r="E125" s="52" t="s">
        <v>150</v>
      </c>
      <c r="F125" s="9"/>
      <c r="G125" s="9"/>
      <c r="H125" s="47"/>
      <c r="I125" s="9"/>
      <c r="J125" s="9"/>
      <c r="K125" s="9"/>
      <c r="L125" s="9"/>
      <c r="M125" s="222"/>
      <c r="N125" s="9"/>
      <c r="O125" s="9"/>
      <c r="P125" s="9"/>
      <c r="Q125" s="9"/>
      <c r="R125" s="9"/>
      <c r="S125" s="9"/>
      <c r="T125" s="9"/>
      <c r="U125" s="9"/>
      <c r="V125" s="20"/>
      <c r="W125" s="20"/>
      <c r="X125" s="20"/>
      <c r="Y125" s="19"/>
      <c r="Z125" s="20"/>
      <c r="AA125" s="20"/>
      <c r="AB125" s="20"/>
      <c r="AC125" s="20"/>
      <c r="AD125" s="20"/>
      <c r="AE125" s="20"/>
      <c r="AF125" s="20"/>
      <c r="AG125" s="20"/>
      <c r="AH125" s="20"/>
      <c r="AI125" s="20"/>
    </row>
    <row r="126" spans="2:35" ht="15" customHeight="1" x14ac:dyDescent="0.25">
      <c r="B126" s="12"/>
      <c r="C126" s="12"/>
      <c r="D126" s="12"/>
      <c r="E126" s="52" t="s">
        <v>151</v>
      </c>
      <c r="F126" s="9"/>
      <c r="G126" s="9"/>
      <c r="H126" s="47"/>
      <c r="I126" s="9"/>
      <c r="J126" s="9"/>
      <c r="K126" s="9"/>
      <c r="L126" s="9"/>
      <c r="M126" s="222"/>
      <c r="N126" s="9"/>
      <c r="O126" s="9"/>
      <c r="P126" s="9"/>
      <c r="Q126" s="9"/>
      <c r="R126" s="9"/>
      <c r="S126" s="9"/>
      <c r="T126" s="9"/>
      <c r="U126" s="9"/>
      <c r="V126" s="20"/>
      <c r="W126" s="20"/>
      <c r="X126" s="20"/>
      <c r="Y126" s="19"/>
      <c r="Z126" s="20"/>
      <c r="AA126" s="20"/>
      <c r="AB126" s="20"/>
      <c r="AC126" s="20"/>
      <c r="AD126" s="20"/>
      <c r="AE126" s="20"/>
      <c r="AF126" s="20"/>
      <c r="AG126" s="20"/>
      <c r="AH126" s="20"/>
      <c r="AI126" s="20"/>
    </row>
    <row r="127" spans="2:35" ht="15" customHeight="1" x14ac:dyDescent="0.25">
      <c r="B127" s="12"/>
      <c r="C127" s="12"/>
      <c r="D127" s="12"/>
      <c r="E127" s="52" t="s">
        <v>278</v>
      </c>
      <c r="F127" s="9"/>
      <c r="G127" s="9"/>
      <c r="H127" s="47"/>
      <c r="I127" s="9"/>
      <c r="J127" s="9"/>
      <c r="K127" s="9"/>
      <c r="L127" s="9"/>
      <c r="M127" s="222"/>
      <c r="N127" s="9"/>
      <c r="O127" s="9"/>
      <c r="P127" s="9"/>
      <c r="Q127" s="9"/>
      <c r="R127" s="9"/>
      <c r="S127" s="9"/>
      <c r="T127" s="9"/>
      <c r="U127" s="9"/>
      <c r="V127" s="20"/>
      <c r="W127" s="20"/>
      <c r="X127" s="20"/>
      <c r="Y127" s="19"/>
      <c r="Z127" s="20"/>
      <c r="AA127" s="20"/>
      <c r="AB127" s="20"/>
      <c r="AC127" s="20"/>
      <c r="AD127" s="20"/>
      <c r="AE127" s="20"/>
      <c r="AF127" s="20"/>
      <c r="AG127" s="20"/>
      <c r="AH127" s="20"/>
      <c r="AI127" s="20"/>
    </row>
    <row r="128" spans="2:35" ht="15" customHeight="1" x14ac:dyDescent="0.25">
      <c r="B128" s="12"/>
      <c r="C128" s="12"/>
      <c r="D128" s="12"/>
      <c r="E128" s="52" t="s">
        <v>152</v>
      </c>
      <c r="F128" s="9"/>
      <c r="G128" s="9"/>
      <c r="H128" s="47"/>
      <c r="I128" s="9"/>
      <c r="J128" s="9"/>
      <c r="K128" s="9"/>
      <c r="L128" s="9"/>
      <c r="M128" s="222"/>
      <c r="N128" s="9"/>
      <c r="O128" s="9"/>
      <c r="P128" s="9"/>
      <c r="Q128" s="9"/>
      <c r="R128" s="9"/>
      <c r="S128" s="9"/>
      <c r="T128" s="9"/>
      <c r="U128" s="9"/>
      <c r="V128" s="20"/>
      <c r="W128" s="20"/>
      <c r="X128" s="20"/>
      <c r="Y128" s="19"/>
      <c r="Z128" s="20"/>
      <c r="AA128" s="20"/>
      <c r="AB128" s="20"/>
      <c r="AC128" s="20"/>
      <c r="AD128" s="20"/>
      <c r="AE128" s="20"/>
      <c r="AF128" s="20"/>
      <c r="AG128" s="20"/>
      <c r="AH128" s="20"/>
      <c r="AI128" s="20"/>
    </row>
    <row r="129" spans="2:35" ht="15" customHeight="1" x14ac:dyDescent="0.25">
      <c r="B129" s="12"/>
      <c r="C129" s="12"/>
      <c r="D129" s="12"/>
      <c r="E129" s="52" t="s">
        <v>153</v>
      </c>
      <c r="F129" s="9"/>
      <c r="G129" s="9"/>
      <c r="H129" s="47"/>
      <c r="I129" s="9"/>
      <c r="J129" s="9"/>
      <c r="K129" s="9"/>
      <c r="L129" s="9"/>
      <c r="M129" s="222"/>
      <c r="N129" s="9"/>
      <c r="O129" s="9"/>
      <c r="P129" s="9"/>
      <c r="Q129" s="9"/>
      <c r="R129" s="9"/>
      <c r="S129" s="9"/>
      <c r="T129" s="9"/>
      <c r="U129" s="9"/>
      <c r="V129" s="20"/>
      <c r="W129" s="20"/>
      <c r="X129" s="20"/>
      <c r="Y129" s="19"/>
      <c r="Z129" s="20"/>
      <c r="AA129" s="20"/>
      <c r="AB129" s="20"/>
      <c r="AC129" s="20"/>
      <c r="AD129" s="20"/>
      <c r="AE129" s="20"/>
      <c r="AF129" s="20"/>
      <c r="AG129" s="20"/>
      <c r="AH129" s="20"/>
      <c r="AI129" s="20"/>
    </row>
    <row r="130" spans="2:35" ht="15" customHeight="1" x14ac:dyDescent="0.25">
      <c r="B130" s="12"/>
      <c r="C130" s="12"/>
      <c r="D130" s="12"/>
      <c r="E130" s="52" t="s">
        <v>279</v>
      </c>
      <c r="F130" s="9"/>
      <c r="G130" s="9"/>
      <c r="H130" s="47"/>
      <c r="I130" s="9"/>
      <c r="J130" s="9"/>
      <c r="K130" s="9"/>
      <c r="L130" s="9"/>
      <c r="M130" s="9"/>
      <c r="N130" s="9"/>
      <c r="O130" s="9"/>
      <c r="P130" s="9"/>
      <c r="Q130" s="9"/>
      <c r="R130" s="9"/>
      <c r="S130" s="9"/>
      <c r="T130" s="9"/>
      <c r="U130" s="9"/>
      <c r="V130" s="20"/>
      <c r="W130" s="20"/>
      <c r="X130" s="20"/>
      <c r="Y130" s="20"/>
      <c r="Z130" s="20"/>
      <c r="AA130" s="20"/>
      <c r="AB130" s="20"/>
      <c r="AC130" s="20"/>
      <c r="AD130" s="20"/>
      <c r="AE130" s="20"/>
      <c r="AF130" s="20"/>
      <c r="AG130" s="20"/>
      <c r="AH130" s="20"/>
      <c r="AI130" s="20"/>
    </row>
    <row r="131" spans="2:35" ht="15" customHeight="1" x14ac:dyDescent="0.25">
      <c r="B131" s="12"/>
      <c r="C131" s="12"/>
      <c r="D131" s="12"/>
      <c r="E131" s="8" t="s">
        <v>154</v>
      </c>
      <c r="F131" s="9"/>
      <c r="G131" s="9"/>
      <c r="H131" s="47"/>
      <c r="I131" s="47"/>
      <c r="J131" s="9"/>
      <c r="K131" s="9"/>
      <c r="L131" s="9"/>
      <c r="M131" s="9"/>
      <c r="N131" s="9"/>
      <c r="O131" s="9"/>
      <c r="P131" s="9"/>
      <c r="Q131" s="9"/>
      <c r="R131" s="9"/>
      <c r="S131" s="9"/>
      <c r="T131" s="9"/>
      <c r="U131" s="9"/>
      <c r="V131" s="20"/>
      <c r="W131" s="20"/>
      <c r="X131" s="20"/>
      <c r="Y131" s="20"/>
      <c r="Z131" s="20"/>
      <c r="AA131" s="20"/>
      <c r="AB131" s="20"/>
      <c r="AC131" s="20"/>
      <c r="AD131" s="20"/>
      <c r="AE131" s="20"/>
      <c r="AF131" s="20"/>
      <c r="AG131" s="20"/>
      <c r="AH131" s="20"/>
      <c r="AI131" s="19"/>
    </row>
    <row r="132" spans="2:35" ht="15" customHeight="1" x14ac:dyDescent="0.25">
      <c r="B132" s="12"/>
      <c r="C132" s="12"/>
      <c r="D132" s="12"/>
      <c r="E132" s="8" t="s">
        <v>155</v>
      </c>
      <c r="F132" s="9"/>
      <c r="G132" s="9"/>
      <c r="H132" s="47"/>
      <c r="I132" s="47"/>
      <c r="J132" s="9"/>
      <c r="K132" s="9"/>
      <c r="L132" s="9"/>
      <c r="M132" s="9"/>
      <c r="N132" s="9"/>
      <c r="O132" s="9"/>
      <c r="P132" s="9"/>
      <c r="Q132" s="9"/>
      <c r="R132" s="9"/>
      <c r="S132" s="9"/>
      <c r="T132" s="9"/>
      <c r="U132" s="9"/>
      <c r="V132" s="20"/>
      <c r="W132" s="20"/>
      <c r="X132" s="20"/>
      <c r="Y132" s="20"/>
      <c r="Z132" s="20"/>
      <c r="AA132" s="20"/>
      <c r="AB132" s="20"/>
      <c r="AC132" s="20"/>
      <c r="AD132" s="20"/>
      <c r="AE132" s="20"/>
      <c r="AF132" s="20"/>
      <c r="AG132" s="20"/>
      <c r="AH132" s="20"/>
      <c r="AI132" s="19"/>
    </row>
    <row r="133" spans="2:35" ht="15" customHeight="1" x14ac:dyDescent="0.25">
      <c r="B133" s="12"/>
      <c r="C133" s="12"/>
      <c r="D133" s="12"/>
      <c r="E133" s="8" t="s">
        <v>280</v>
      </c>
      <c r="F133" s="47"/>
      <c r="G133" s="9"/>
      <c r="H133" s="47"/>
      <c r="I133" s="47"/>
      <c r="J133" s="9"/>
      <c r="K133" s="9"/>
      <c r="L133" s="9"/>
      <c r="M133" s="9"/>
      <c r="N133" s="9"/>
      <c r="O133" s="9"/>
      <c r="P133" s="47"/>
      <c r="Q133" s="9"/>
      <c r="R133" s="9"/>
      <c r="S133" s="9"/>
      <c r="T133" s="9"/>
      <c r="U133" s="9"/>
      <c r="V133" s="20"/>
      <c r="W133" s="20"/>
      <c r="X133" s="20"/>
      <c r="Y133" s="20"/>
      <c r="Z133" s="20"/>
      <c r="AA133" s="20"/>
      <c r="AB133" s="49"/>
      <c r="AC133" s="20"/>
      <c r="AD133" s="20"/>
      <c r="AE133" s="20"/>
      <c r="AF133" s="20"/>
      <c r="AG133" s="20"/>
      <c r="AH133" s="20"/>
      <c r="AI133" s="19"/>
    </row>
    <row r="134" spans="2:35" ht="15" customHeight="1" x14ac:dyDescent="0.25">
      <c r="B134" s="12"/>
      <c r="C134" s="12"/>
      <c r="D134" s="12"/>
      <c r="E134" s="52" t="s">
        <v>156</v>
      </c>
      <c r="F134" s="47"/>
      <c r="G134" s="9"/>
      <c r="H134" s="47"/>
      <c r="I134" s="47"/>
      <c r="J134" s="9"/>
      <c r="K134" s="9"/>
      <c r="L134" s="9"/>
      <c r="M134" s="9"/>
      <c r="N134" s="9"/>
      <c r="O134" s="9"/>
      <c r="P134" s="47"/>
      <c r="Q134" s="9"/>
      <c r="R134" s="9"/>
      <c r="S134" s="9"/>
      <c r="T134" s="9"/>
      <c r="U134" s="9"/>
      <c r="V134" s="20"/>
      <c r="W134" s="20"/>
      <c r="X134" s="20"/>
      <c r="Y134" s="20"/>
      <c r="Z134" s="20"/>
      <c r="AA134" s="20"/>
      <c r="AB134" s="49"/>
      <c r="AC134" s="20"/>
      <c r="AD134" s="20"/>
      <c r="AE134" s="20"/>
      <c r="AF134" s="20"/>
      <c r="AG134" s="20"/>
      <c r="AH134" s="20"/>
      <c r="AI134" s="19"/>
    </row>
    <row r="135" spans="2:35" ht="15" customHeight="1" x14ac:dyDescent="0.25">
      <c r="B135" s="12"/>
      <c r="C135" s="12"/>
      <c r="D135" s="12"/>
      <c r="E135" s="52" t="s">
        <v>157</v>
      </c>
      <c r="F135" s="47"/>
      <c r="G135" s="9"/>
      <c r="H135" s="47"/>
      <c r="I135" s="47"/>
      <c r="J135" s="9"/>
      <c r="K135" s="9"/>
      <c r="L135" s="9"/>
      <c r="M135" s="9"/>
      <c r="N135" s="9"/>
      <c r="O135" s="9"/>
      <c r="P135" s="47"/>
      <c r="Q135" s="9"/>
      <c r="R135" s="9"/>
      <c r="S135" s="9"/>
      <c r="T135" s="9"/>
      <c r="U135" s="9"/>
      <c r="V135" s="20"/>
      <c r="W135" s="20"/>
      <c r="X135" s="20"/>
      <c r="Y135" s="20"/>
      <c r="Z135" s="20"/>
      <c r="AA135" s="20"/>
      <c r="AB135" s="49"/>
      <c r="AC135" s="20"/>
      <c r="AD135" s="20"/>
      <c r="AE135" s="20"/>
      <c r="AF135" s="20"/>
      <c r="AG135" s="20"/>
      <c r="AH135" s="20"/>
      <c r="AI135" s="19"/>
    </row>
    <row r="136" spans="2:35" ht="15" customHeight="1" x14ac:dyDescent="0.25">
      <c r="B136" s="12"/>
      <c r="C136" s="12"/>
      <c r="D136" s="12"/>
      <c r="E136" s="52" t="s">
        <v>281</v>
      </c>
      <c r="F136" s="47"/>
      <c r="G136" s="9"/>
      <c r="H136" s="47"/>
      <c r="I136" s="47"/>
      <c r="J136" s="9"/>
      <c r="K136" s="9"/>
      <c r="L136" s="9"/>
      <c r="M136" s="9"/>
      <c r="N136" s="9"/>
      <c r="O136" s="9"/>
      <c r="P136" s="47"/>
      <c r="Q136" s="9"/>
      <c r="R136" s="9"/>
      <c r="S136" s="9"/>
      <c r="T136" s="9"/>
      <c r="U136" s="9"/>
      <c r="V136" s="20"/>
      <c r="W136" s="20"/>
      <c r="X136" s="20"/>
      <c r="Y136" s="20"/>
      <c r="Z136" s="20"/>
      <c r="AA136" s="20"/>
      <c r="AB136" s="49"/>
      <c r="AC136" s="20"/>
      <c r="AD136" s="20"/>
      <c r="AE136" s="20"/>
      <c r="AF136" s="20"/>
      <c r="AG136" s="20"/>
      <c r="AH136" s="20"/>
      <c r="AI136" s="19"/>
    </row>
    <row r="137" spans="2:35" ht="15" customHeight="1" x14ac:dyDescent="0.25">
      <c r="B137" s="12"/>
      <c r="C137" s="12"/>
      <c r="D137" s="12"/>
      <c r="E137" s="8" t="s">
        <v>158</v>
      </c>
      <c r="F137" s="47"/>
      <c r="G137" s="9"/>
      <c r="H137" s="47"/>
      <c r="I137" s="47"/>
      <c r="J137" s="9"/>
      <c r="K137" s="9"/>
      <c r="L137" s="9"/>
      <c r="M137" s="9"/>
      <c r="N137" s="9"/>
      <c r="O137" s="9"/>
      <c r="P137" s="47"/>
      <c r="Q137" s="9"/>
      <c r="R137" s="9"/>
      <c r="S137" s="9"/>
      <c r="T137" s="9"/>
      <c r="U137" s="9"/>
      <c r="V137" s="20"/>
      <c r="W137" s="20"/>
      <c r="X137" s="20"/>
      <c r="Y137" s="20"/>
      <c r="Z137" s="20"/>
      <c r="AA137" s="20"/>
      <c r="AB137" s="49"/>
      <c r="AC137" s="20"/>
      <c r="AD137" s="20"/>
      <c r="AE137" s="20"/>
      <c r="AF137" s="20"/>
      <c r="AG137" s="20"/>
      <c r="AH137" s="20"/>
      <c r="AI137" s="19"/>
    </row>
    <row r="138" spans="2:35" ht="15" customHeight="1" x14ac:dyDescent="0.25">
      <c r="B138" s="12"/>
      <c r="C138" s="12"/>
      <c r="D138" s="12"/>
      <c r="E138" s="8" t="s">
        <v>159</v>
      </c>
      <c r="F138" s="47"/>
      <c r="G138" s="9"/>
      <c r="H138" s="47"/>
      <c r="I138" s="47"/>
      <c r="J138" s="9"/>
      <c r="K138" s="9"/>
      <c r="L138" s="9"/>
      <c r="M138" s="9"/>
      <c r="N138" s="9"/>
      <c r="O138" s="9"/>
      <c r="P138" s="47"/>
      <c r="Q138" s="9"/>
      <c r="R138" s="9"/>
      <c r="S138" s="9"/>
      <c r="T138" s="9"/>
      <c r="U138" s="9"/>
      <c r="V138" s="20"/>
      <c r="W138" s="20"/>
      <c r="X138" s="20"/>
      <c r="Y138" s="20"/>
      <c r="Z138" s="20"/>
      <c r="AA138" s="20"/>
      <c r="AB138" s="49"/>
      <c r="AC138" s="20"/>
      <c r="AD138" s="20"/>
      <c r="AE138" s="20"/>
      <c r="AF138" s="20"/>
      <c r="AG138" s="20"/>
      <c r="AH138" s="20"/>
      <c r="AI138" s="19"/>
    </row>
    <row r="139" spans="2:35" ht="15" customHeight="1" x14ac:dyDescent="0.25">
      <c r="B139" s="12"/>
      <c r="C139" s="12"/>
      <c r="D139" s="12"/>
      <c r="E139" s="8" t="s">
        <v>282</v>
      </c>
      <c r="F139" s="47"/>
      <c r="G139" s="9"/>
      <c r="H139" s="47"/>
      <c r="I139" s="47"/>
      <c r="J139" s="9"/>
      <c r="K139" s="9"/>
      <c r="L139" s="9"/>
      <c r="M139" s="9"/>
      <c r="N139" s="9"/>
      <c r="O139" s="9"/>
      <c r="P139" s="47"/>
      <c r="Q139" s="9"/>
      <c r="R139" s="9"/>
      <c r="S139" s="9"/>
      <c r="T139" s="9"/>
      <c r="U139" s="9"/>
      <c r="V139" s="20"/>
      <c r="W139" s="20"/>
      <c r="X139" s="20"/>
      <c r="Y139" s="20"/>
      <c r="Z139" s="20"/>
      <c r="AA139" s="20"/>
      <c r="AB139" s="49"/>
      <c r="AC139" s="20"/>
      <c r="AD139" s="20"/>
      <c r="AE139" s="20"/>
      <c r="AF139" s="20"/>
      <c r="AG139" s="20"/>
      <c r="AH139" s="20"/>
      <c r="AI139" s="19"/>
    </row>
    <row r="140" spans="2:35" ht="15" customHeight="1" x14ac:dyDescent="0.25">
      <c r="B140" s="12"/>
      <c r="C140" s="12"/>
      <c r="D140" s="12"/>
      <c r="E140" s="52" t="s">
        <v>160</v>
      </c>
      <c r="F140" s="47"/>
      <c r="G140" s="9"/>
      <c r="H140" s="47"/>
      <c r="I140" s="47"/>
      <c r="J140" s="9"/>
      <c r="K140" s="9"/>
      <c r="L140" s="9"/>
      <c r="M140" s="9"/>
      <c r="N140" s="9"/>
      <c r="O140" s="9"/>
      <c r="P140" s="47"/>
      <c r="Q140" s="9"/>
      <c r="R140" s="9"/>
      <c r="S140" s="9"/>
      <c r="T140" s="9"/>
      <c r="U140" s="9"/>
      <c r="V140" s="20"/>
      <c r="W140" s="20"/>
      <c r="X140" s="20"/>
      <c r="Y140" s="20"/>
      <c r="Z140" s="20"/>
      <c r="AA140" s="20"/>
      <c r="AB140" s="49"/>
      <c r="AC140" s="20"/>
      <c r="AD140" s="20"/>
      <c r="AE140" s="20"/>
      <c r="AF140" s="20"/>
      <c r="AG140" s="20"/>
      <c r="AH140" s="20"/>
      <c r="AI140" s="19"/>
    </row>
    <row r="141" spans="2:35" ht="15" customHeight="1" x14ac:dyDescent="0.25">
      <c r="B141" s="12"/>
      <c r="C141" s="12"/>
      <c r="D141" s="12"/>
      <c r="E141" s="52" t="s">
        <v>161</v>
      </c>
      <c r="F141" s="47"/>
      <c r="G141" s="9"/>
      <c r="H141" s="47"/>
      <c r="I141" s="47"/>
      <c r="J141" s="9"/>
      <c r="K141" s="9"/>
      <c r="L141" s="9"/>
      <c r="M141" s="9"/>
      <c r="N141" s="9"/>
      <c r="O141" s="9"/>
      <c r="P141" s="47"/>
      <c r="Q141" s="9"/>
      <c r="R141" s="9"/>
      <c r="S141" s="9"/>
      <c r="T141" s="9"/>
      <c r="U141" s="9"/>
      <c r="V141" s="20"/>
      <c r="W141" s="20"/>
      <c r="X141" s="20"/>
      <c r="Y141" s="20"/>
      <c r="Z141" s="20"/>
      <c r="AA141" s="20"/>
      <c r="AB141" s="49"/>
      <c r="AC141" s="20"/>
      <c r="AD141" s="20"/>
      <c r="AE141" s="20"/>
      <c r="AF141" s="20"/>
      <c r="AG141" s="20"/>
      <c r="AH141" s="20"/>
      <c r="AI141" s="19"/>
    </row>
    <row r="142" spans="2:35" ht="15" customHeight="1" x14ac:dyDescent="0.25">
      <c r="B142" s="12"/>
      <c r="C142" s="12"/>
      <c r="D142" s="12"/>
      <c r="E142" s="52" t="s">
        <v>283</v>
      </c>
      <c r="F142" s="47"/>
      <c r="G142" s="9"/>
      <c r="H142" s="47"/>
      <c r="I142" s="47"/>
      <c r="J142" s="9"/>
      <c r="K142" s="9"/>
      <c r="L142" s="9"/>
      <c r="M142" s="9"/>
      <c r="N142" s="9"/>
      <c r="O142" s="9"/>
      <c r="P142" s="47"/>
      <c r="Q142" s="9"/>
      <c r="R142" s="9"/>
      <c r="S142" s="9"/>
      <c r="T142" s="9"/>
      <c r="U142" s="9"/>
      <c r="V142" s="20"/>
      <c r="W142" s="20"/>
      <c r="X142" s="20"/>
      <c r="Y142" s="20"/>
      <c r="Z142" s="20"/>
      <c r="AA142" s="20"/>
      <c r="AB142" s="49"/>
      <c r="AC142" s="20"/>
      <c r="AD142" s="20"/>
      <c r="AE142" s="20"/>
      <c r="AF142" s="20"/>
      <c r="AG142" s="20"/>
      <c r="AH142" s="20"/>
      <c r="AI142" s="19"/>
    </row>
    <row r="143" spans="2:35" ht="15" customHeight="1" x14ac:dyDescent="0.25">
      <c r="B143" s="12"/>
      <c r="C143" s="12"/>
      <c r="D143" s="12"/>
      <c r="E143" s="52" t="s">
        <v>162</v>
      </c>
      <c r="F143" s="47"/>
      <c r="G143" s="9"/>
      <c r="H143" s="47"/>
      <c r="I143" s="47"/>
      <c r="J143" s="9"/>
      <c r="K143" s="9"/>
      <c r="L143" s="9"/>
      <c r="M143" s="9"/>
      <c r="N143" s="9"/>
      <c r="O143" s="9"/>
      <c r="P143" s="47"/>
      <c r="Q143" s="9"/>
      <c r="R143" s="9"/>
      <c r="S143" s="9"/>
      <c r="T143" s="9"/>
      <c r="U143" s="9"/>
      <c r="V143" s="20"/>
      <c r="W143" s="20"/>
      <c r="X143" s="20"/>
      <c r="Y143" s="20"/>
      <c r="Z143" s="20"/>
      <c r="AA143" s="20"/>
      <c r="AB143" s="49"/>
      <c r="AC143" s="20"/>
      <c r="AD143" s="20"/>
      <c r="AE143" s="20"/>
      <c r="AF143" s="20"/>
      <c r="AG143" s="20"/>
      <c r="AH143" s="20"/>
      <c r="AI143" s="19"/>
    </row>
    <row r="144" spans="2:35" ht="15" customHeight="1" x14ac:dyDescent="0.25">
      <c r="B144" s="12"/>
      <c r="C144" s="12"/>
      <c r="D144" s="12"/>
      <c r="E144" s="52" t="s">
        <v>163</v>
      </c>
      <c r="F144" s="47"/>
      <c r="G144" s="9"/>
      <c r="H144" s="47"/>
      <c r="I144" s="47"/>
      <c r="J144" s="9"/>
      <c r="K144" s="9"/>
      <c r="L144" s="9"/>
      <c r="M144" s="9"/>
      <c r="N144" s="9"/>
      <c r="O144" s="9"/>
      <c r="P144" s="47"/>
      <c r="Q144" s="9"/>
      <c r="R144" s="9"/>
      <c r="S144" s="9"/>
      <c r="T144" s="9"/>
      <c r="U144" s="9"/>
      <c r="V144" s="20"/>
      <c r="W144" s="20"/>
      <c r="X144" s="20"/>
      <c r="Y144" s="20"/>
      <c r="Z144" s="20"/>
      <c r="AA144" s="20"/>
      <c r="AB144" s="49"/>
      <c r="AC144" s="20"/>
      <c r="AD144" s="20"/>
      <c r="AE144" s="20"/>
      <c r="AF144" s="20"/>
      <c r="AG144" s="20"/>
      <c r="AH144" s="20"/>
      <c r="AI144" s="19"/>
    </row>
    <row r="145" spans="2:35" ht="15" customHeight="1" x14ac:dyDescent="0.25">
      <c r="B145" s="12"/>
      <c r="C145" s="12"/>
      <c r="D145" s="12"/>
      <c r="E145" s="52" t="s">
        <v>284</v>
      </c>
      <c r="F145" s="47"/>
      <c r="G145" s="9"/>
      <c r="H145" s="47"/>
      <c r="I145" s="47"/>
      <c r="J145" s="9"/>
      <c r="K145" s="9"/>
      <c r="L145" s="9"/>
      <c r="M145" s="9"/>
      <c r="N145" s="9"/>
      <c r="O145" s="9"/>
      <c r="P145" s="47"/>
      <c r="Q145" s="9"/>
      <c r="R145" s="9"/>
      <c r="S145" s="9"/>
      <c r="T145" s="9"/>
      <c r="U145" s="9"/>
      <c r="V145" s="20"/>
      <c r="W145" s="20"/>
      <c r="X145" s="20"/>
      <c r="Y145" s="20"/>
      <c r="Z145" s="20"/>
      <c r="AA145" s="20"/>
      <c r="AB145" s="49"/>
      <c r="AC145" s="20"/>
      <c r="AD145" s="20"/>
      <c r="AE145" s="20"/>
      <c r="AF145" s="20"/>
      <c r="AG145" s="20"/>
      <c r="AH145" s="20"/>
      <c r="AI145" s="19"/>
    </row>
    <row r="146" spans="2:35" ht="15" customHeight="1" x14ac:dyDescent="0.25">
      <c r="B146" s="12"/>
      <c r="C146" s="12"/>
      <c r="D146" s="12"/>
      <c r="E146" s="52" t="s">
        <v>164</v>
      </c>
      <c r="F146" s="47"/>
      <c r="G146" s="9"/>
      <c r="H146" s="47"/>
      <c r="I146" s="47"/>
      <c r="J146" s="9"/>
      <c r="K146" s="9"/>
      <c r="L146" s="9"/>
      <c r="M146" s="9"/>
      <c r="N146" s="9"/>
      <c r="O146" s="9"/>
      <c r="P146" s="47"/>
      <c r="Q146" s="9"/>
      <c r="R146" s="9"/>
      <c r="S146" s="9"/>
      <c r="T146" s="9"/>
      <c r="U146" s="9"/>
      <c r="V146" s="20"/>
      <c r="W146" s="20"/>
      <c r="X146" s="20"/>
      <c r="Y146" s="20"/>
      <c r="Z146" s="20"/>
      <c r="AA146" s="20"/>
      <c r="AB146" s="49"/>
      <c r="AC146" s="20"/>
      <c r="AD146" s="20"/>
      <c r="AE146" s="20"/>
      <c r="AF146" s="20"/>
      <c r="AG146" s="20"/>
      <c r="AH146" s="20"/>
      <c r="AI146" s="19"/>
    </row>
    <row r="147" spans="2:35" ht="15" customHeight="1" x14ac:dyDescent="0.25">
      <c r="B147" s="12"/>
      <c r="C147" s="12"/>
      <c r="D147" s="12"/>
      <c r="E147" s="52" t="s">
        <v>165</v>
      </c>
      <c r="F147" s="47"/>
      <c r="G147" s="9"/>
      <c r="H147" s="47"/>
      <c r="I147" s="47"/>
      <c r="J147" s="9"/>
      <c r="K147" s="9"/>
      <c r="L147" s="9"/>
      <c r="M147" s="9"/>
      <c r="N147" s="9"/>
      <c r="O147" s="9"/>
      <c r="P147" s="47"/>
      <c r="Q147" s="9"/>
      <c r="R147" s="9"/>
      <c r="S147" s="9"/>
      <c r="T147" s="9"/>
      <c r="U147" s="9"/>
      <c r="V147" s="20"/>
      <c r="W147" s="20"/>
      <c r="X147" s="20"/>
      <c r="Y147" s="20"/>
      <c r="Z147" s="20"/>
      <c r="AA147" s="20"/>
      <c r="AB147" s="49"/>
      <c r="AC147" s="20"/>
      <c r="AD147" s="20"/>
      <c r="AE147" s="20"/>
      <c r="AF147" s="20"/>
      <c r="AG147" s="20"/>
      <c r="AH147" s="20"/>
      <c r="AI147" s="19"/>
    </row>
    <row r="148" spans="2:35" ht="15" customHeight="1" x14ac:dyDescent="0.25">
      <c r="B148" s="12"/>
      <c r="C148" s="12"/>
      <c r="D148" s="12"/>
      <c r="E148" s="52" t="s">
        <v>285</v>
      </c>
      <c r="F148" s="47"/>
      <c r="G148" s="9"/>
      <c r="H148" s="47"/>
      <c r="I148" s="47"/>
      <c r="J148" s="9"/>
      <c r="K148" s="9"/>
      <c r="L148" s="9"/>
      <c r="M148" s="9"/>
      <c r="N148" s="9"/>
      <c r="O148" s="9"/>
      <c r="P148" s="47"/>
      <c r="Q148" s="9"/>
      <c r="R148" s="9"/>
      <c r="S148" s="9"/>
      <c r="T148" s="9"/>
      <c r="U148" s="9"/>
      <c r="V148" s="20"/>
      <c r="W148" s="20"/>
      <c r="X148" s="20"/>
      <c r="Y148" s="20"/>
      <c r="Z148" s="20"/>
      <c r="AA148" s="20"/>
      <c r="AB148" s="49"/>
      <c r="AC148" s="20"/>
      <c r="AD148" s="20"/>
      <c r="AE148" s="20"/>
      <c r="AF148" s="20"/>
      <c r="AG148" s="20"/>
      <c r="AH148" s="20"/>
      <c r="AI148" s="19"/>
    </row>
    <row r="149" spans="2:35" ht="15" customHeight="1" x14ac:dyDescent="0.25">
      <c r="B149" s="12"/>
      <c r="C149" s="12"/>
      <c r="D149" s="12"/>
      <c r="E149" s="52" t="s">
        <v>166</v>
      </c>
      <c r="F149" s="47"/>
      <c r="G149" s="47"/>
      <c r="H149" s="47"/>
      <c r="I149" s="47"/>
      <c r="J149" s="47"/>
      <c r="K149" s="47"/>
      <c r="L149" s="47"/>
      <c r="M149" s="47"/>
      <c r="N149" s="47"/>
      <c r="O149" s="47"/>
      <c r="P149" s="47"/>
      <c r="Q149" s="47"/>
      <c r="R149" s="47"/>
      <c r="S149" s="47"/>
      <c r="T149" s="47"/>
      <c r="U149" s="47"/>
      <c r="V149" s="49"/>
      <c r="W149" s="49"/>
      <c r="X149" s="49"/>
      <c r="Y149" s="49"/>
      <c r="Z149" s="49"/>
      <c r="AA149" s="49"/>
      <c r="AB149" s="49"/>
      <c r="AC149" s="49"/>
      <c r="AD149" s="49"/>
      <c r="AE149" s="49"/>
      <c r="AF149" s="49"/>
      <c r="AG149" s="49"/>
      <c r="AH149" s="49"/>
      <c r="AI149" s="49"/>
    </row>
    <row r="150" spans="2:35" ht="15" customHeight="1" x14ac:dyDescent="0.25">
      <c r="B150" s="12"/>
      <c r="C150" s="12"/>
      <c r="D150" s="12"/>
      <c r="E150" s="52" t="s">
        <v>167</v>
      </c>
      <c r="F150" s="47"/>
      <c r="G150" s="47"/>
      <c r="H150" s="47"/>
      <c r="I150" s="47"/>
      <c r="J150" s="47"/>
      <c r="K150" s="47"/>
      <c r="L150" s="47"/>
      <c r="M150" s="47"/>
      <c r="N150" s="47"/>
      <c r="O150" s="47"/>
      <c r="P150" s="47"/>
      <c r="Q150" s="47"/>
      <c r="R150" s="47"/>
      <c r="S150" s="47"/>
      <c r="T150" s="47"/>
      <c r="U150" s="47"/>
      <c r="V150" s="49"/>
      <c r="W150" s="49"/>
      <c r="X150" s="49"/>
      <c r="Y150" s="49"/>
      <c r="Z150" s="49"/>
      <c r="AA150" s="49"/>
      <c r="AB150" s="49"/>
      <c r="AC150" s="49"/>
      <c r="AD150" s="49"/>
      <c r="AE150" s="49"/>
      <c r="AF150" s="49"/>
      <c r="AG150" s="49"/>
      <c r="AH150" s="49"/>
      <c r="AI150" s="49"/>
    </row>
    <row r="151" spans="2:35" ht="15" customHeight="1" x14ac:dyDescent="0.25">
      <c r="B151" s="12"/>
      <c r="C151" s="12"/>
      <c r="D151" s="12"/>
      <c r="E151" s="52" t="s">
        <v>286</v>
      </c>
      <c r="F151" s="47"/>
      <c r="G151" s="47"/>
      <c r="H151" s="47"/>
      <c r="I151" s="47"/>
      <c r="J151" s="47"/>
      <c r="K151" s="47"/>
      <c r="L151" s="47"/>
      <c r="M151" s="47"/>
      <c r="N151" s="47"/>
      <c r="O151" s="47"/>
      <c r="P151" s="47"/>
      <c r="Q151" s="47"/>
      <c r="R151" s="47"/>
      <c r="S151" s="47"/>
      <c r="T151" s="47"/>
      <c r="U151" s="47"/>
      <c r="V151" s="49"/>
      <c r="W151" s="49"/>
      <c r="X151" s="49"/>
      <c r="Y151" s="49"/>
      <c r="Z151" s="49"/>
      <c r="AA151" s="49"/>
      <c r="AB151" s="49"/>
      <c r="AC151" s="49"/>
      <c r="AD151" s="49"/>
      <c r="AE151" s="49"/>
      <c r="AF151" s="49"/>
      <c r="AG151" s="49"/>
      <c r="AH151" s="49"/>
      <c r="AI151" s="49"/>
    </row>
    <row r="152" spans="2:35" ht="15" customHeight="1" x14ac:dyDescent="0.25">
      <c r="B152" s="12"/>
      <c r="C152" s="12"/>
      <c r="D152" s="12"/>
      <c r="E152" s="52" t="s">
        <v>168</v>
      </c>
      <c r="F152" s="47"/>
      <c r="G152" s="47"/>
      <c r="H152" s="47"/>
      <c r="I152" s="47"/>
      <c r="J152" s="47"/>
      <c r="K152" s="47"/>
      <c r="L152" s="47"/>
      <c r="M152" s="47"/>
      <c r="N152" s="47"/>
      <c r="O152" s="47"/>
      <c r="P152" s="47"/>
      <c r="Q152" s="47"/>
      <c r="R152" s="47"/>
      <c r="S152" s="47"/>
      <c r="T152" s="47"/>
      <c r="U152" s="47"/>
      <c r="V152" s="49"/>
      <c r="W152" s="49"/>
      <c r="X152" s="49"/>
      <c r="Y152" s="49"/>
      <c r="Z152" s="49"/>
      <c r="AA152" s="49"/>
      <c r="AB152" s="49"/>
      <c r="AC152" s="49"/>
      <c r="AD152" s="49"/>
      <c r="AE152" s="49"/>
      <c r="AF152" s="49"/>
      <c r="AG152" s="49"/>
      <c r="AH152" s="49"/>
      <c r="AI152" s="49"/>
    </row>
    <row r="153" spans="2:35" ht="15" customHeight="1" x14ac:dyDescent="0.25">
      <c r="B153" s="12"/>
      <c r="C153" s="12"/>
      <c r="D153" s="12"/>
      <c r="E153" s="52" t="s">
        <v>169</v>
      </c>
      <c r="F153" s="47"/>
      <c r="G153" s="47"/>
      <c r="H153" s="47"/>
      <c r="I153" s="47"/>
      <c r="J153" s="47"/>
      <c r="K153" s="47"/>
      <c r="L153" s="47"/>
      <c r="M153" s="47"/>
      <c r="N153" s="47"/>
      <c r="O153" s="47"/>
      <c r="P153" s="47"/>
      <c r="Q153" s="47"/>
      <c r="R153" s="47"/>
      <c r="S153" s="47"/>
      <c r="T153" s="47"/>
      <c r="U153" s="47"/>
      <c r="V153" s="49"/>
      <c r="W153" s="49"/>
      <c r="X153" s="49"/>
      <c r="Y153" s="49"/>
      <c r="Z153" s="49"/>
      <c r="AA153" s="49"/>
      <c r="AB153" s="49"/>
      <c r="AC153" s="49"/>
      <c r="AD153" s="49"/>
      <c r="AE153" s="49"/>
      <c r="AF153" s="49"/>
      <c r="AG153" s="49"/>
      <c r="AH153" s="49"/>
      <c r="AI153" s="49"/>
    </row>
    <row r="154" spans="2:35" ht="15" customHeight="1" x14ac:dyDescent="0.25">
      <c r="B154" s="12"/>
      <c r="C154" s="12"/>
      <c r="D154" s="12"/>
      <c r="E154" s="52" t="s">
        <v>287</v>
      </c>
      <c r="F154" s="47"/>
      <c r="G154" s="47"/>
      <c r="H154" s="47"/>
      <c r="I154" s="47"/>
      <c r="J154" s="47"/>
      <c r="K154" s="47"/>
      <c r="L154" s="47"/>
      <c r="M154" s="47"/>
      <c r="N154" s="47"/>
      <c r="O154" s="47"/>
      <c r="P154" s="47"/>
      <c r="Q154" s="47"/>
      <c r="R154" s="47"/>
      <c r="S154" s="47"/>
      <c r="T154" s="47"/>
      <c r="U154" s="47"/>
      <c r="V154" s="49"/>
      <c r="W154" s="49"/>
      <c r="X154" s="49"/>
      <c r="Y154" s="49"/>
      <c r="Z154" s="49"/>
      <c r="AA154" s="49"/>
      <c r="AB154" s="49"/>
      <c r="AC154" s="49"/>
      <c r="AD154" s="49"/>
      <c r="AE154" s="49"/>
      <c r="AF154" s="49"/>
      <c r="AG154" s="49"/>
      <c r="AH154" s="49"/>
      <c r="AI154" s="49"/>
    </row>
    <row r="155" spans="2:35" ht="15" customHeight="1" x14ac:dyDescent="0.25">
      <c r="B155" s="12"/>
      <c r="C155" s="12"/>
      <c r="D155" s="12"/>
      <c r="E155" s="8" t="s">
        <v>170</v>
      </c>
      <c r="F155" s="47"/>
      <c r="G155" s="47"/>
      <c r="H155" s="47"/>
      <c r="I155" s="47"/>
      <c r="J155" s="47"/>
      <c r="K155" s="47"/>
      <c r="L155" s="47"/>
      <c r="M155" s="47"/>
      <c r="N155" s="47"/>
      <c r="O155" s="47"/>
      <c r="P155" s="47"/>
      <c r="Q155" s="47"/>
      <c r="R155" s="47"/>
      <c r="S155" s="47"/>
      <c r="T155" s="47"/>
      <c r="U155" s="47"/>
      <c r="V155" s="49"/>
      <c r="W155" s="49"/>
      <c r="X155" s="49"/>
      <c r="Y155" s="49"/>
      <c r="Z155" s="49"/>
      <c r="AA155" s="49"/>
      <c r="AB155" s="49"/>
      <c r="AC155" s="49"/>
      <c r="AD155" s="49"/>
      <c r="AE155" s="49"/>
      <c r="AF155" s="49"/>
      <c r="AG155" s="49"/>
      <c r="AH155" s="49"/>
      <c r="AI155" s="49"/>
    </row>
    <row r="156" spans="2:35" ht="15" customHeight="1" x14ac:dyDescent="0.25">
      <c r="B156" s="12"/>
      <c r="C156" s="12"/>
      <c r="D156" s="12"/>
      <c r="E156" s="8" t="s">
        <v>171</v>
      </c>
      <c r="F156" s="47"/>
      <c r="G156" s="47"/>
      <c r="H156" s="47"/>
      <c r="I156" s="47"/>
      <c r="J156" s="47"/>
      <c r="K156" s="47"/>
      <c r="L156" s="47"/>
      <c r="M156" s="47"/>
      <c r="N156" s="47"/>
      <c r="O156" s="47"/>
      <c r="P156" s="47"/>
      <c r="Q156" s="47"/>
      <c r="R156" s="47"/>
      <c r="S156" s="47"/>
      <c r="T156" s="47"/>
      <c r="U156" s="47"/>
      <c r="V156" s="49"/>
      <c r="W156" s="49"/>
      <c r="X156" s="49"/>
      <c r="Y156" s="49"/>
      <c r="Z156" s="49"/>
      <c r="AA156" s="49"/>
      <c r="AB156" s="49"/>
      <c r="AC156" s="49"/>
      <c r="AD156" s="49"/>
      <c r="AE156" s="49"/>
      <c r="AF156" s="49"/>
      <c r="AG156" s="49"/>
      <c r="AH156" s="49"/>
      <c r="AI156" s="49"/>
    </row>
    <row r="157" spans="2:35" ht="15" customHeight="1" x14ac:dyDescent="0.25">
      <c r="B157" s="12"/>
      <c r="C157" s="12"/>
      <c r="D157" s="12"/>
      <c r="E157" s="8" t="s">
        <v>288</v>
      </c>
      <c r="F157" s="47"/>
      <c r="G157" s="47"/>
      <c r="H157" s="47"/>
      <c r="I157" s="47"/>
      <c r="J157" s="47"/>
      <c r="K157" s="47"/>
      <c r="L157" s="47"/>
      <c r="M157" s="47"/>
      <c r="N157" s="47"/>
      <c r="O157" s="47"/>
      <c r="P157" s="47"/>
      <c r="Q157" s="47"/>
      <c r="R157" s="47"/>
      <c r="S157" s="47"/>
      <c r="T157" s="47"/>
      <c r="U157" s="47"/>
      <c r="V157" s="49"/>
      <c r="W157" s="49"/>
      <c r="X157" s="49"/>
      <c r="Y157" s="49"/>
      <c r="Z157" s="49"/>
      <c r="AA157" s="49"/>
      <c r="AB157" s="49"/>
      <c r="AC157" s="49"/>
      <c r="AD157" s="49"/>
      <c r="AE157" s="49"/>
      <c r="AF157" s="49"/>
      <c r="AG157" s="49"/>
      <c r="AH157" s="49"/>
      <c r="AI157" s="49"/>
    </row>
    <row r="158" spans="2:35" ht="15" customHeight="1" x14ac:dyDescent="0.25">
      <c r="B158" s="12"/>
      <c r="C158" s="12"/>
      <c r="D158" s="12"/>
      <c r="E158" s="8" t="s">
        <v>172</v>
      </c>
      <c r="F158" s="47"/>
      <c r="G158" s="47"/>
      <c r="H158" s="47"/>
      <c r="I158" s="47"/>
      <c r="J158" s="47"/>
      <c r="K158" s="47"/>
      <c r="L158" s="47"/>
      <c r="M158" s="47"/>
      <c r="N158" s="47"/>
      <c r="O158" s="47"/>
      <c r="P158" s="47"/>
      <c r="Q158" s="47"/>
      <c r="R158" s="47"/>
      <c r="S158" s="47"/>
      <c r="T158" s="47"/>
      <c r="U158" s="47"/>
      <c r="V158" s="49"/>
      <c r="W158" s="49"/>
      <c r="X158" s="49"/>
      <c r="Y158" s="49"/>
      <c r="Z158" s="49"/>
      <c r="AA158" s="49"/>
      <c r="AB158" s="49"/>
      <c r="AC158" s="49"/>
      <c r="AD158" s="49"/>
      <c r="AE158" s="49"/>
      <c r="AF158" s="49"/>
      <c r="AG158" s="49"/>
      <c r="AH158" s="49"/>
      <c r="AI158" s="49"/>
    </row>
    <row r="159" spans="2:35" ht="15" customHeight="1" x14ac:dyDescent="0.25">
      <c r="B159" s="12"/>
      <c r="C159" s="12"/>
      <c r="D159" s="12"/>
      <c r="E159" s="8" t="s">
        <v>173</v>
      </c>
      <c r="F159" s="47"/>
      <c r="G159" s="47"/>
      <c r="H159" s="47"/>
      <c r="I159" s="47"/>
      <c r="J159" s="47"/>
      <c r="K159" s="47"/>
      <c r="L159" s="47"/>
      <c r="M159" s="47"/>
      <c r="N159" s="47"/>
      <c r="O159" s="47"/>
      <c r="P159" s="47"/>
      <c r="Q159" s="47"/>
      <c r="R159" s="47"/>
      <c r="S159" s="47"/>
      <c r="T159" s="47"/>
      <c r="U159" s="47"/>
      <c r="V159" s="49"/>
      <c r="W159" s="49"/>
      <c r="X159" s="49"/>
      <c r="Y159" s="49"/>
      <c r="Z159" s="49"/>
      <c r="AA159" s="49"/>
      <c r="AB159" s="49"/>
      <c r="AC159" s="49"/>
      <c r="AD159" s="49"/>
      <c r="AE159" s="49"/>
      <c r="AF159" s="49"/>
      <c r="AG159" s="49"/>
      <c r="AH159" s="49"/>
      <c r="AI159" s="49"/>
    </row>
    <row r="160" spans="2:35" ht="15" customHeight="1" x14ac:dyDescent="0.25">
      <c r="B160" s="12"/>
      <c r="C160" s="12"/>
      <c r="D160" s="12"/>
      <c r="E160" s="8" t="s">
        <v>289</v>
      </c>
      <c r="F160" s="47"/>
      <c r="G160" s="47"/>
      <c r="H160" s="47"/>
      <c r="I160" s="47"/>
      <c r="J160" s="47"/>
      <c r="K160" s="47"/>
      <c r="L160" s="47"/>
      <c r="M160" s="47"/>
      <c r="N160" s="47"/>
      <c r="O160" s="47"/>
      <c r="P160" s="47"/>
      <c r="Q160" s="47"/>
      <c r="R160" s="47"/>
      <c r="S160" s="47"/>
      <c r="T160" s="47"/>
      <c r="U160" s="47"/>
      <c r="V160" s="49"/>
      <c r="W160" s="49"/>
      <c r="X160" s="49"/>
      <c r="Y160" s="49"/>
      <c r="Z160" s="49"/>
      <c r="AA160" s="49"/>
      <c r="AB160" s="49"/>
      <c r="AC160" s="49"/>
      <c r="AD160" s="49"/>
      <c r="AE160" s="49"/>
      <c r="AF160" s="49"/>
      <c r="AG160" s="49"/>
      <c r="AH160" s="49"/>
      <c r="AI160" s="49"/>
    </row>
    <row r="161" spans="2:35" ht="15" customHeight="1" x14ac:dyDescent="0.25">
      <c r="B161" s="12"/>
      <c r="C161" s="12"/>
      <c r="D161" s="12"/>
      <c r="E161" s="8" t="s">
        <v>174</v>
      </c>
      <c r="F161" s="47"/>
      <c r="G161" s="47"/>
      <c r="H161" s="47"/>
      <c r="I161" s="47"/>
      <c r="J161" s="47"/>
      <c r="K161" s="47"/>
      <c r="L161" s="47"/>
      <c r="M161" s="47"/>
      <c r="N161" s="47"/>
      <c r="O161" s="47"/>
      <c r="P161" s="47"/>
      <c r="Q161" s="47"/>
      <c r="R161" s="47"/>
      <c r="S161" s="47"/>
      <c r="T161" s="47"/>
      <c r="U161" s="47"/>
      <c r="V161" s="49"/>
      <c r="W161" s="49"/>
      <c r="X161" s="49"/>
      <c r="Y161" s="49"/>
      <c r="Z161" s="49"/>
      <c r="AA161" s="49"/>
      <c r="AB161" s="49"/>
      <c r="AC161" s="49"/>
      <c r="AD161" s="49"/>
      <c r="AE161" s="49"/>
      <c r="AF161" s="49"/>
      <c r="AG161" s="49"/>
      <c r="AH161" s="49"/>
      <c r="AI161" s="49"/>
    </row>
    <row r="162" spans="2:35" ht="15" customHeight="1" x14ac:dyDescent="0.25">
      <c r="B162" s="12"/>
      <c r="C162" s="12"/>
      <c r="D162" s="12"/>
      <c r="E162" s="8" t="s">
        <v>175</v>
      </c>
      <c r="F162" s="47"/>
      <c r="G162" s="47"/>
      <c r="H162" s="47"/>
      <c r="I162" s="47"/>
      <c r="J162" s="47"/>
      <c r="K162" s="47"/>
      <c r="L162" s="47"/>
      <c r="M162" s="47"/>
      <c r="N162" s="47"/>
      <c r="O162" s="47"/>
      <c r="P162" s="47"/>
      <c r="Q162" s="47"/>
      <c r="R162" s="47"/>
      <c r="S162" s="47"/>
      <c r="T162" s="47"/>
      <c r="U162" s="47"/>
      <c r="V162" s="49"/>
      <c r="W162" s="49"/>
      <c r="X162" s="49"/>
      <c r="Y162" s="49"/>
      <c r="Z162" s="49"/>
      <c r="AA162" s="49"/>
      <c r="AB162" s="49"/>
      <c r="AC162" s="49"/>
      <c r="AD162" s="49"/>
      <c r="AE162" s="49"/>
      <c r="AF162" s="49"/>
      <c r="AG162" s="49"/>
      <c r="AH162" s="49"/>
      <c r="AI162" s="49"/>
    </row>
    <row r="163" spans="2:35" ht="15" customHeight="1" x14ac:dyDescent="0.25">
      <c r="B163" s="12"/>
      <c r="C163" s="12"/>
      <c r="D163" s="12"/>
      <c r="E163" s="8" t="s">
        <v>290</v>
      </c>
      <c r="F163" s="47"/>
      <c r="G163" s="47"/>
      <c r="H163" s="47"/>
      <c r="I163" s="47"/>
      <c r="J163" s="47"/>
      <c r="K163" s="47"/>
      <c r="L163" s="47"/>
      <c r="M163" s="47"/>
      <c r="N163" s="47"/>
      <c r="O163" s="47"/>
      <c r="P163" s="47"/>
      <c r="Q163" s="47"/>
      <c r="R163" s="47"/>
      <c r="S163" s="47"/>
      <c r="T163" s="47"/>
      <c r="U163" s="47"/>
      <c r="V163" s="49"/>
      <c r="W163" s="49"/>
      <c r="X163" s="49"/>
      <c r="Y163" s="49"/>
      <c r="Z163" s="49"/>
      <c r="AA163" s="49"/>
      <c r="AB163" s="49"/>
      <c r="AC163" s="49"/>
      <c r="AD163" s="49"/>
      <c r="AE163" s="49"/>
      <c r="AF163" s="49"/>
      <c r="AG163" s="49"/>
      <c r="AH163" s="49"/>
      <c r="AI163" s="49"/>
    </row>
    <row r="164" spans="2:35" ht="15" customHeight="1" x14ac:dyDescent="0.25">
      <c r="B164" s="12"/>
      <c r="C164" s="12"/>
      <c r="D164" s="12"/>
      <c r="E164" s="8" t="s">
        <v>176</v>
      </c>
      <c r="F164" s="47"/>
      <c r="G164" s="13"/>
      <c r="H164" s="47"/>
      <c r="I164" s="47"/>
      <c r="J164" s="47"/>
      <c r="K164" s="47"/>
      <c r="L164" s="47"/>
      <c r="M164" s="47"/>
      <c r="N164" s="47"/>
      <c r="O164" s="47"/>
      <c r="P164" s="47"/>
      <c r="Q164" s="47"/>
      <c r="R164" s="47"/>
      <c r="S164" s="47"/>
      <c r="T164" s="47"/>
      <c r="U164" s="47"/>
      <c r="V164" s="49"/>
      <c r="W164" s="49"/>
      <c r="X164" s="49"/>
      <c r="Y164" s="49"/>
      <c r="Z164" s="49"/>
      <c r="AA164" s="49"/>
      <c r="AB164" s="49"/>
      <c r="AC164" s="49"/>
      <c r="AD164" s="49"/>
      <c r="AE164" s="49"/>
      <c r="AF164" s="49"/>
      <c r="AG164" s="49"/>
      <c r="AH164" s="49"/>
      <c r="AI164" s="49"/>
    </row>
    <row r="165" spans="2:35" ht="15" customHeight="1" x14ac:dyDescent="0.25">
      <c r="B165" s="12"/>
      <c r="C165" s="12"/>
      <c r="D165" s="12"/>
      <c r="E165" s="8" t="s">
        <v>177</v>
      </c>
      <c r="F165" s="47"/>
      <c r="G165" s="13"/>
      <c r="H165" s="47"/>
      <c r="I165" s="47"/>
      <c r="J165" s="47"/>
      <c r="K165" s="47"/>
      <c r="L165" s="47"/>
      <c r="M165" s="47"/>
      <c r="N165" s="47"/>
      <c r="O165" s="47"/>
      <c r="P165" s="47"/>
      <c r="Q165" s="47"/>
      <c r="R165" s="47"/>
      <c r="S165" s="47"/>
      <c r="T165" s="47"/>
      <c r="U165" s="47"/>
      <c r="V165" s="49"/>
      <c r="W165" s="49"/>
      <c r="X165" s="49"/>
      <c r="Y165" s="49"/>
      <c r="Z165" s="49"/>
      <c r="AA165" s="49"/>
      <c r="AB165" s="49"/>
      <c r="AC165" s="49"/>
      <c r="AD165" s="49"/>
      <c r="AE165" s="49"/>
      <c r="AF165" s="49"/>
      <c r="AG165" s="49"/>
      <c r="AH165" s="49"/>
      <c r="AI165" s="49"/>
    </row>
    <row r="166" spans="2:35" ht="15" customHeight="1" x14ac:dyDescent="0.25">
      <c r="B166" s="12"/>
      <c r="C166" s="12"/>
      <c r="D166" s="12"/>
      <c r="E166" s="8" t="s">
        <v>291</v>
      </c>
      <c r="F166" s="47"/>
      <c r="G166" s="13"/>
      <c r="H166" s="47"/>
      <c r="I166" s="47"/>
      <c r="J166" s="47"/>
      <c r="K166" s="47"/>
      <c r="L166" s="47"/>
      <c r="M166" s="47"/>
      <c r="N166" s="47"/>
      <c r="O166" s="47"/>
      <c r="P166" s="47"/>
      <c r="Q166" s="47"/>
      <c r="R166" s="47"/>
      <c r="S166" s="47"/>
      <c r="T166" s="47"/>
      <c r="U166" s="47"/>
      <c r="V166" s="49"/>
      <c r="W166" s="49"/>
      <c r="X166" s="49"/>
      <c r="Y166" s="49"/>
      <c r="Z166" s="49"/>
      <c r="AA166" s="49"/>
      <c r="AB166" s="49"/>
      <c r="AC166" s="49"/>
      <c r="AD166" s="49"/>
      <c r="AE166" s="49"/>
      <c r="AF166" s="49"/>
      <c r="AG166" s="49"/>
      <c r="AH166" s="49"/>
      <c r="AI166" s="49"/>
    </row>
    <row r="167" spans="2:35" ht="15" customHeight="1" x14ac:dyDescent="0.25">
      <c r="B167" s="12"/>
      <c r="C167" s="12"/>
      <c r="D167" s="12"/>
      <c r="E167" s="8" t="s">
        <v>178</v>
      </c>
      <c r="F167" s="47"/>
      <c r="G167" s="13"/>
      <c r="H167" s="47"/>
      <c r="I167" s="47"/>
      <c r="J167" s="47"/>
      <c r="K167" s="47"/>
      <c r="L167" s="47"/>
      <c r="M167" s="47"/>
      <c r="N167" s="47"/>
      <c r="O167" s="47"/>
      <c r="P167" s="47"/>
      <c r="Q167" s="47"/>
      <c r="R167" s="47"/>
      <c r="S167" s="47"/>
      <c r="T167" s="47"/>
      <c r="U167" s="47"/>
      <c r="V167" s="49"/>
      <c r="W167" s="49"/>
      <c r="X167" s="49"/>
      <c r="Y167" s="49"/>
      <c r="Z167" s="49"/>
      <c r="AA167" s="49"/>
      <c r="AB167" s="49"/>
      <c r="AC167" s="49"/>
      <c r="AD167" s="49"/>
      <c r="AE167" s="49"/>
      <c r="AF167" s="49"/>
      <c r="AG167" s="49"/>
      <c r="AH167" s="49"/>
      <c r="AI167" s="49"/>
    </row>
    <row r="168" spans="2:35" ht="15" customHeight="1" x14ac:dyDescent="0.25">
      <c r="B168" s="12"/>
      <c r="C168" s="12"/>
      <c r="D168" s="12"/>
      <c r="E168" s="8" t="s">
        <v>179</v>
      </c>
      <c r="F168" s="47"/>
      <c r="G168" s="13"/>
      <c r="H168" s="47"/>
      <c r="I168" s="47"/>
      <c r="J168" s="47"/>
      <c r="K168" s="47"/>
      <c r="L168" s="47"/>
      <c r="M168" s="47"/>
      <c r="N168" s="47"/>
      <c r="O168" s="47"/>
      <c r="P168" s="47"/>
      <c r="Q168" s="47"/>
      <c r="R168" s="47"/>
      <c r="S168" s="47"/>
      <c r="T168" s="47"/>
      <c r="U168" s="47"/>
      <c r="V168" s="49"/>
      <c r="W168" s="49"/>
      <c r="X168" s="49"/>
      <c r="Y168" s="49"/>
      <c r="Z168" s="49"/>
      <c r="AA168" s="49"/>
      <c r="AB168" s="49"/>
      <c r="AC168" s="49"/>
      <c r="AD168" s="49"/>
      <c r="AE168" s="49"/>
      <c r="AF168" s="49"/>
      <c r="AG168" s="49"/>
      <c r="AH168" s="49"/>
      <c r="AI168" s="49"/>
    </row>
    <row r="169" spans="2:35" ht="15" customHeight="1" x14ac:dyDescent="0.25">
      <c r="B169" s="12"/>
      <c r="C169" s="12"/>
      <c r="D169" s="12"/>
      <c r="E169" s="8" t="s">
        <v>292</v>
      </c>
      <c r="F169" s="47"/>
      <c r="G169" s="13"/>
      <c r="H169" s="47"/>
      <c r="I169" s="47"/>
      <c r="J169" s="47"/>
      <c r="K169" s="47"/>
      <c r="L169" s="47"/>
      <c r="M169" s="47"/>
      <c r="N169" s="47"/>
      <c r="O169" s="47"/>
      <c r="P169" s="47"/>
      <c r="Q169" s="47"/>
      <c r="R169" s="47"/>
      <c r="S169" s="47"/>
      <c r="T169" s="47"/>
      <c r="U169" s="47"/>
      <c r="V169" s="49"/>
      <c r="W169" s="49"/>
      <c r="X169" s="49"/>
      <c r="Y169" s="49"/>
      <c r="Z169" s="49"/>
      <c r="AA169" s="49"/>
      <c r="AB169" s="49"/>
      <c r="AC169" s="49"/>
      <c r="AD169" s="49"/>
      <c r="AE169" s="49"/>
      <c r="AF169" s="49"/>
      <c r="AG169" s="49"/>
      <c r="AH169" s="49"/>
      <c r="AI169" s="49"/>
    </row>
    <row r="170" spans="2:35" ht="15" customHeight="1" x14ac:dyDescent="0.25">
      <c r="B170" s="12"/>
      <c r="C170" s="12"/>
      <c r="D170" s="12"/>
      <c r="E170" s="8" t="s">
        <v>180</v>
      </c>
      <c r="F170" s="47"/>
      <c r="G170" s="13"/>
      <c r="H170" s="47"/>
      <c r="I170" s="47"/>
      <c r="J170" s="47"/>
      <c r="K170" s="47"/>
      <c r="L170" s="47"/>
      <c r="M170" s="47"/>
      <c r="N170" s="47"/>
      <c r="O170" s="47"/>
      <c r="P170" s="47"/>
      <c r="Q170" s="47"/>
      <c r="R170" s="47"/>
      <c r="S170" s="47"/>
      <c r="T170" s="47"/>
      <c r="U170" s="47"/>
      <c r="V170" s="49"/>
      <c r="W170" s="49"/>
      <c r="X170" s="49"/>
      <c r="Y170" s="49"/>
      <c r="Z170" s="49"/>
      <c r="AA170" s="49"/>
      <c r="AB170" s="49"/>
      <c r="AC170" s="49"/>
      <c r="AD170" s="49"/>
      <c r="AE170" s="49"/>
      <c r="AF170" s="49"/>
      <c r="AG170" s="49"/>
      <c r="AH170" s="49"/>
      <c r="AI170" s="49"/>
    </row>
    <row r="171" spans="2:35" ht="15" customHeight="1" x14ac:dyDescent="0.25">
      <c r="B171" s="12"/>
      <c r="C171" s="12"/>
      <c r="D171" s="12"/>
      <c r="E171" s="8" t="s">
        <v>181</v>
      </c>
      <c r="F171" s="47"/>
      <c r="G171" s="13"/>
      <c r="H171" s="47"/>
      <c r="I171" s="47"/>
      <c r="J171" s="47"/>
      <c r="K171" s="47"/>
      <c r="L171" s="47"/>
      <c r="M171" s="47"/>
      <c r="N171" s="47"/>
      <c r="O171" s="47"/>
      <c r="P171" s="47"/>
      <c r="Q171" s="47"/>
      <c r="R171" s="47"/>
      <c r="S171" s="47"/>
      <c r="T171" s="47"/>
      <c r="U171" s="47"/>
      <c r="V171" s="49"/>
      <c r="W171" s="49"/>
      <c r="X171" s="49"/>
      <c r="Y171" s="49"/>
      <c r="Z171" s="49"/>
      <c r="AA171" s="49"/>
      <c r="AB171" s="49"/>
      <c r="AC171" s="49"/>
      <c r="AD171" s="49"/>
      <c r="AE171" s="49"/>
      <c r="AF171" s="49"/>
      <c r="AG171" s="49"/>
      <c r="AH171" s="49"/>
      <c r="AI171" s="49"/>
    </row>
    <row r="172" spans="2:35" ht="15" customHeight="1" x14ac:dyDescent="0.25">
      <c r="B172" s="12"/>
      <c r="C172" s="12"/>
      <c r="D172" s="12"/>
      <c r="E172" s="8" t="s">
        <v>293</v>
      </c>
      <c r="F172" s="47"/>
      <c r="G172" s="13"/>
      <c r="H172" s="47"/>
      <c r="I172" s="47"/>
      <c r="J172" s="47"/>
      <c r="K172" s="47"/>
      <c r="L172" s="47"/>
      <c r="M172" s="47"/>
      <c r="N172" s="47"/>
      <c r="O172" s="47"/>
      <c r="P172" s="47"/>
      <c r="Q172" s="47"/>
      <c r="R172" s="47"/>
      <c r="S172" s="47"/>
      <c r="T172" s="47"/>
      <c r="U172" s="47"/>
      <c r="V172" s="49"/>
      <c r="W172" s="49"/>
      <c r="X172" s="49"/>
      <c r="Y172" s="49"/>
      <c r="Z172" s="49"/>
      <c r="AA172" s="49"/>
      <c r="AB172" s="49"/>
      <c r="AC172" s="49"/>
      <c r="AD172" s="49"/>
      <c r="AE172" s="49"/>
      <c r="AF172" s="49"/>
      <c r="AG172" s="49"/>
      <c r="AH172" s="49"/>
      <c r="AI172" s="49"/>
    </row>
    <row r="173" spans="2:35" ht="15" customHeight="1" x14ac:dyDescent="0.25">
      <c r="B173" s="12"/>
      <c r="C173" s="12"/>
      <c r="D173" s="12"/>
      <c r="E173" s="8" t="s">
        <v>182</v>
      </c>
      <c r="F173" s="47"/>
      <c r="G173" s="47"/>
      <c r="H173" s="47"/>
      <c r="I173" s="47"/>
      <c r="J173" s="47"/>
      <c r="K173" s="47"/>
      <c r="L173" s="47"/>
      <c r="M173" s="47"/>
      <c r="N173" s="47"/>
      <c r="O173" s="47"/>
      <c r="P173" s="47"/>
      <c r="Q173" s="47"/>
      <c r="R173" s="47"/>
      <c r="S173" s="47"/>
      <c r="T173" s="47"/>
      <c r="U173" s="47"/>
      <c r="V173" s="49"/>
      <c r="W173" s="49"/>
      <c r="X173" s="49"/>
      <c r="Y173" s="49"/>
      <c r="Z173" s="49"/>
      <c r="AA173" s="49"/>
      <c r="AB173" s="49"/>
      <c r="AC173" s="49"/>
      <c r="AD173" s="49"/>
      <c r="AE173" s="49"/>
      <c r="AF173" s="49"/>
      <c r="AG173" s="49"/>
      <c r="AH173" s="49"/>
      <c r="AI173" s="49"/>
    </row>
    <row r="174" spans="2:35" ht="15" customHeight="1" x14ac:dyDescent="0.25">
      <c r="B174" s="12"/>
      <c r="C174" s="12"/>
      <c r="D174" s="12"/>
      <c r="E174" s="8" t="s">
        <v>183</v>
      </c>
      <c r="F174" s="47"/>
      <c r="G174" s="47"/>
      <c r="H174" s="47"/>
      <c r="I174" s="47"/>
      <c r="J174" s="47"/>
      <c r="K174" s="47"/>
      <c r="L174" s="47"/>
      <c r="M174" s="47"/>
      <c r="N174" s="47"/>
      <c r="O174" s="47"/>
      <c r="P174" s="47"/>
      <c r="Q174" s="47"/>
      <c r="R174" s="47"/>
      <c r="S174" s="47"/>
      <c r="T174" s="47"/>
      <c r="U174" s="47"/>
      <c r="V174" s="49"/>
      <c r="W174" s="49"/>
      <c r="X174" s="49"/>
      <c r="Y174" s="49"/>
      <c r="Z174" s="49"/>
      <c r="AA174" s="49"/>
      <c r="AB174" s="49"/>
      <c r="AC174" s="49"/>
      <c r="AD174" s="49"/>
      <c r="AE174" s="49"/>
      <c r="AF174" s="49"/>
      <c r="AG174" s="49"/>
      <c r="AH174" s="49"/>
      <c r="AI174" s="49"/>
    </row>
    <row r="175" spans="2:35" ht="15" customHeight="1" x14ac:dyDescent="0.25">
      <c r="B175" s="12"/>
      <c r="C175" s="12"/>
      <c r="D175" s="12"/>
      <c r="E175" s="8" t="s">
        <v>294</v>
      </c>
      <c r="F175" s="47"/>
      <c r="G175" s="47"/>
      <c r="H175" s="47"/>
      <c r="I175" s="47"/>
      <c r="J175" s="47"/>
      <c r="K175" s="47"/>
      <c r="L175" s="47"/>
      <c r="M175" s="47"/>
      <c r="N175" s="47"/>
      <c r="O175" s="47"/>
      <c r="P175" s="47"/>
      <c r="Q175" s="47"/>
      <c r="R175" s="47"/>
      <c r="S175" s="47"/>
      <c r="T175" s="47"/>
      <c r="U175" s="47"/>
      <c r="V175" s="49"/>
      <c r="W175" s="49"/>
      <c r="X175" s="49"/>
      <c r="Y175" s="49"/>
      <c r="Z175" s="49"/>
      <c r="AA175" s="49"/>
      <c r="AB175" s="49"/>
      <c r="AC175" s="49"/>
      <c r="AD175" s="49"/>
      <c r="AE175" s="49"/>
      <c r="AF175" s="49"/>
      <c r="AG175" s="49"/>
      <c r="AH175" s="49"/>
      <c r="AI175" s="49"/>
    </row>
    <row r="176" spans="2:35" ht="15" customHeight="1" x14ac:dyDescent="0.25">
      <c r="B176" s="12"/>
      <c r="C176" s="12"/>
      <c r="D176" s="12"/>
      <c r="E176" s="8" t="s">
        <v>184</v>
      </c>
      <c r="F176" s="9"/>
      <c r="G176" s="9"/>
      <c r="H176" s="47"/>
      <c r="I176" s="47"/>
      <c r="J176" s="47"/>
      <c r="K176" s="47"/>
      <c r="L176" s="47"/>
      <c r="M176" s="47"/>
      <c r="N176" s="47"/>
      <c r="O176" s="47"/>
      <c r="P176" s="47"/>
      <c r="Q176" s="47"/>
      <c r="R176" s="47"/>
      <c r="S176" s="47"/>
      <c r="T176" s="47"/>
      <c r="U176" s="47"/>
      <c r="V176" s="49"/>
      <c r="W176" s="49"/>
      <c r="X176" s="49"/>
      <c r="Y176" s="49"/>
      <c r="Z176" s="49"/>
      <c r="AA176" s="49"/>
      <c r="AB176" s="49"/>
      <c r="AC176" s="49"/>
      <c r="AD176" s="49"/>
      <c r="AE176" s="49"/>
      <c r="AF176" s="49"/>
      <c r="AG176" s="49"/>
      <c r="AH176" s="49"/>
      <c r="AI176" s="49"/>
    </row>
    <row r="177" spans="2:35" ht="15" customHeight="1" x14ac:dyDescent="0.25">
      <c r="B177" s="12"/>
      <c r="C177" s="12"/>
      <c r="D177" s="12"/>
      <c r="E177" s="8" t="s">
        <v>185</v>
      </c>
      <c r="F177" s="9"/>
      <c r="G177" s="9"/>
      <c r="H177" s="47"/>
      <c r="I177" s="47"/>
      <c r="J177" s="47"/>
      <c r="K177" s="47"/>
      <c r="L177" s="47"/>
      <c r="M177" s="47"/>
      <c r="N177" s="47"/>
      <c r="O177" s="47"/>
      <c r="P177" s="47"/>
      <c r="Q177" s="47"/>
      <c r="R177" s="47"/>
      <c r="S177" s="47"/>
      <c r="T177" s="47"/>
      <c r="U177" s="47"/>
      <c r="V177" s="49"/>
      <c r="W177" s="49"/>
      <c r="X177" s="49"/>
      <c r="Y177" s="49"/>
      <c r="Z177" s="49"/>
      <c r="AA177" s="49"/>
      <c r="AB177" s="49"/>
      <c r="AC177" s="49"/>
      <c r="AD177" s="49"/>
      <c r="AE177" s="49"/>
      <c r="AF177" s="49"/>
      <c r="AG177" s="49"/>
      <c r="AH177" s="49"/>
      <c r="AI177" s="49"/>
    </row>
    <row r="178" spans="2:35" ht="15" customHeight="1" x14ac:dyDescent="0.25">
      <c r="B178" s="12"/>
      <c r="C178" s="12"/>
      <c r="D178" s="12"/>
      <c r="E178" s="8" t="s">
        <v>295</v>
      </c>
      <c r="F178" s="9"/>
      <c r="G178" s="9"/>
      <c r="H178" s="47"/>
      <c r="I178" s="47"/>
      <c r="J178" s="47"/>
      <c r="K178" s="47"/>
      <c r="L178" s="47"/>
      <c r="M178" s="47"/>
      <c r="N178" s="47"/>
      <c r="O178" s="47"/>
      <c r="P178" s="47"/>
      <c r="Q178" s="47"/>
      <c r="R178" s="224"/>
      <c r="S178" s="47"/>
      <c r="T178" s="47"/>
      <c r="U178" s="47"/>
      <c r="V178" s="49"/>
      <c r="W178" s="49"/>
      <c r="X178" s="49"/>
      <c r="Y178" s="49"/>
      <c r="Z178" s="49"/>
      <c r="AA178" s="49"/>
      <c r="AB178" s="49"/>
      <c r="AC178" s="49"/>
      <c r="AD178" s="23"/>
      <c r="AE178" s="49"/>
      <c r="AF178" s="49"/>
      <c r="AG178" s="49"/>
      <c r="AH178" s="49"/>
      <c r="AI178" s="23"/>
    </row>
    <row r="179" spans="2:35" ht="15" customHeight="1" x14ac:dyDescent="0.25">
      <c r="B179" s="12"/>
      <c r="C179" s="12"/>
      <c r="D179" s="12"/>
      <c r="E179" s="8" t="s">
        <v>186</v>
      </c>
      <c r="F179" s="47"/>
      <c r="G179" s="47"/>
      <c r="H179" s="47"/>
      <c r="I179" s="47"/>
      <c r="J179" s="47"/>
      <c r="K179" s="47"/>
      <c r="L179" s="47"/>
      <c r="M179" s="47"/>
      <c r="N179" s="47"/>
      <c r="O179" s="47"/>
      <c r="P179" s="47"/>
      <c r="Q179" s="47"/>
      <c r="R179" s="47"/>
      <c r="S179" s="47"/>
      <c r="T179" s="47"/>
      <c r="U179" s="47"/>
      <c r="V179" s="49"/>
      <c r="W179" s="49"/>
      <c r="X179" s="49"/>
      <c r="Y179" s="49"/>
      <c r="Z179" s="49"/>
      <c r="AA179" s="49"/>
      <c r="AB179" s="49"/>
      <c r="AC179" s="49"/>
      <c r="AD179" s="49"/>
      <c r="AE179" s="49"/>
      <c r="AF179" s="49"/>
      <c r="AG179" s="49"/>
      <c r="AH179" s="49"/>
      <c r="AI179" s="49"/>
    </row>
    <row r="180" spans="2:35" ht="15" customHeight="1" x14ac:dyDescent="0.25">
      <c r="B180" s="12"/>
      <c r="C180" s="12"/>
      <c r="D180" s="12"/>
      <c r="E180" s="8" t="s">
        <v>187</v>
      </c>
      <c r="F180" s="47"/>
      <c r="G180" s="47"/>
      <c r="H180" s="47"/>
      <c r="I180" s="47"/>
      <c r="J180" s="47"/>
      <c r="K180" s="47"/>
      <c r="L180" s="47"/>
      <c r="M180" s="47"/>
      <c r="N180" s="47"/>
      <c r="O180" s="47"/>
      <c r="P180" s="47"/>
      <c r="Q180" s="47"/>
      <c r="R180" s="47"/>
      <c r="S180" s="47"/>
      <c r="T180" s="47"/>
      <c r="U180" s="47"/>
      <c r="V180" s="49"/>
      <c r="W180" s="49"/>
      <c r="X180" s="49"/>
      <c r="Y180" s="49"/>
      <c r="Z180" s="49"/>
      <c r="AA180" s="49"/>
      <c r="AB180" s="49"/>
      <c r="AC180" s="49"/>
      <c r="AD180" s="49"/>
      <c r="AE180" s="49"/>
      <c r="AF180" s="49"/>
      <c r="AG180" s="49"/>
      <c r="AH180" s="49"/>
      <c r="AI180" s="49"/>
    </row>
    <row r="181" spans="2:35" ht="15" customHeight="1" x14ac:dyDescent="0.25">
      <c r="B181" s="12"/>
      <c r="C181" s="12"/>
      <c r="D181" s="12"/>
      <c r="E181" s="8" t="s">
        <v>296</v>
      </c>
      <c r="F181" s="47"/>
      <c r="G181" s="47"/>
      <c r="H181" s="47"/>
      <c r="I181" s="47"/>
      <c r="J181" s="47"/>
      <c r="K181" s="47"/>
      <c r="L181" s="47"/>
      <c r="M181" s="47"/>
      <c r="N181" s="47"/>
      <c r="O181" s="47"/>
      <c r="P181" s="47"/>
      <c r="Q181" s="47"/>
      <c r="R181" s="47"/>
      <c r="S181" s="47"/>
      <c r="T181" s="47"/>
      <c r="U181" s="47"/>
      <c r="V181" s="49"/>
      <c r="W181" s="49"/>
      <c r="X181" s="49"/>
      <c r="Y181" s="49"/>
      <c r="Z181" s="49"/>
      <c r="AA181" s="49"/>
      <c r="AB181" s="49"/>
      <c r="AC181" s="49"/>
      <c r="AD181" s="49"/>
      <c r="AE181" s="49"/>
      <c r="AF181" s="49"/>
      <c r="AG181" s="49"/>
      <c r="AH181" s="49"/>
      <c r="AI181" s="49"/>
    </row>
    <row r="182" spans="2:35" ht="15" customHeight="1" x14ac:dyDescent="0.25">
      <c r="B182" s="12"/>
      <c r="C182" s="12"/>
      <c r="D182" s="12"/>
      <c r="E182" s="8" t="s">
        <v>188</v>
      </c>
      <c r="F182" s="47"/>
      <c r="G182" s="47"/>
      <c r="H182" s="47"/>
      <c r="I182" s="47"/>
      <c r="J182" s="47"/>
      <c r="K182" s="47"/>
      <c r="L182" s="47"/>
      <c r="M182" s="47"/>
      <c r="N182" s="47"/>
      <c r="O182" s="47"/>
      <c r="P182" s="47"/>
      <c r="Q182" s="47"/>
      <c r="R182" s="47"/>
      <c r="S182" s="47"/>
      <c r="T182" s="47"/>
      <c r="U182" s="47"/>
      <c r="V182" s="49"/>
      <c r="W182" s="49"/>
      <c r="X182" s="49"/>
      <c r="Y182" s="49"/>
      <c r="Z182" s="49"/>
      <c r="AA182" s="49"/>
      <c r="AB182" s="49"/>
      <c r="AC182" s="49"/>
      <c r="AD182" s="49"/>
      <c r="AE182" s="49"/>
      <c r="AF182" s="49"/>
      <c r="AG182" s="49"/>
      <c r="AH182" s="49"/>
      <c r="AI182" s="49"/>
    </row>
    <row r="183" spans="2:35" ht="15" customHeight="1" x14ac:dyDescent="0.25">
      <c r="B183" s="12"/>
      <c r="C183" s="12"/>
      <c r="D183" s="12"/>
      <c r="E183" s="8" t="s">
        <v>189</v>
      </c>
      <c r="F183" s="47"/>
      <c r="G183" s="47"/>
      <c r="H183" s="47"/>
      <c r="I183" s="47"/>
      <c r="J183" s="47"/>
      <c r="K183" s="47"/>
      <c r="L183" s="47"/>
      <c r="M183" s="47"/>
      <c r="N183" s="47"/>
      <c r="O183" s="47"/>
      <c r="P183" s="47"/>
      <c r="Q183" s="47"/>
      <c r="R183" s="47"/>
      <c r="S183" s="47"/>
      <c r="T183" s="47"/>
      <c r="U183" s="47"/>
      <c r="V183" s="49"/>
      <c r="W183" s="49"/>
      <c r="X183" s="49"/>
      <c r="Y183" s="49"/>
      <c r="Z183" s="49"/>
      <c r="AA183" s="49"/>
      <c r="AB183" s="49"/>
      <c r="AC183" s="49"/>
      <c r="AD183" s="49"/>
      <c r="AE183" s="49"/>
      <c r="AF183" s="49"/>
      <c r="AG183" s="49"/>
      <c r="AH183" s="49"/>
      <c r="AI183" s="49"/>
    </row>
    <row r="184" spans="2:35" ht="15" customHeight="1" x14ac:dyDescent="0.25">
      <c r="B184" s="12"/>
      <c r="C184" s="12"/>
      <c r="D184" s="12"/>
      <c r="E184" s="8" t="s">
        <v>297</v>
      </c>
      <c r="F184" s="47"/>
      <c r="G184" s="47"/>
      <c r="H184" s="47"/>
      <c r="I184" s="47"/>
      <c r="J184" s="47"/>
      <c r="K184" s="47"/>
      <c r="L184" s="47"/>
      <c r="M184" s="47"/>
      <c r="N184" s="47"/>
      <c r="O184" s="47"/>
      <c r="P184" s="47"/>
      <c r="Q184" s="47"/>
      <c r="R184" s="47"/>
      <c r="S184" s="47"/>
      <c r="T184" s="47"/>
      <c r="U184" s="47"/>
      <c r="V184" s="49"/>
      <c r="W184" s="49"/>
      <c r="X184" s="49"/>
      <c r="Y184" s="49"/>
      <c r="Z184" s="49"/>
      <c r="AA184" s="49"/>
      <c r="AB184" s="49"/>
      <c r="AC184" s="49"/>
      <c r="AD184" s="49"/>
      <c r="AE184" s="49"/>
      <c r="AF184" s="49"/>
      <c r="AG184" s="49"/>
      <c r="AH184" s="49"/>
      <c r="AI184" s="49"/>
    </row>
    <row r="185" spans="2:35" ht="15" customHeight="1" x14ac:dyDescent="0.25">
      <c r="B185" s="12"/>
      <c r="C185" s="12"/>
      <c r="D185" s="12"/>
      <c r="E185" s="8" t="s">
        <v>190</v>
      </c>
      <c r="F185" s="47"/>
      <c r="G185" s="47"/>
      <c r="H185" s="47"/>
      <c r="I185" s="47"/>
      <c r="J185" s="47"/>
      <c r="K185" s="47"/>
      <c r="L185" s="47"/>
      <c r="M185" s="47"/>
      <c r="N185" s="47"/>
      <c r="O185" s="47"/>
      <c r="P185" s="47"/>
      <c r="Q185" s="47"/>
      <c r="R185" s="47"/>
      <c r="S185" s="47"/>
      <c r="T185" s="47"/>
      <c r="U185" s="47"/>
      <c r="V185" s="49"/>
      <c r="W185" s="49"/>
      <c r="X185" s="49"/>
      <c r="Y185" s="49"/>
      <c r="Z185" s="49"/>
      <c r="AA185" s="49"/>
      <c r="AB185" s="49"/>
      <c r="AC185" s="49"/>
      <c r="AD185" s="49"/>
      <c r="AE185" s="49"/>
      <c r="AF185" s="49"/>
      <c r="AG185" s="49"/>
      <c r="AH185" s="49"/>
      <c r="AI185" s="49"/>
    </row>
    <row r="186" spans="2:35" ht="15" customHeight="1" x14ac:dyDescent="0.25">
      <c r="B186" s="12"/>
      <c r="C186" s="12"/>
      <c r="D186" s="12"/>
      <c r="E186" s="8" t="s">
        <v>191</v>
      </c>
      <c r="F186" s="47"/>
      <c r="G186" s="47"/>
      <c r="H186" s="47"/>
      <c r="I186" s="47"/>
      <c r="J186" s="47"/>
      <c r="K186" s="47"/>
      <c r="L186" s="47"/>
      <c r="M186" s="47"/>
      <c r="N186" s="47"/>
      <c r="O186" s="47"/>
      <c r="P186" s="47"/>
      <c r="Q186" s="47"/>
      <c r="R186" s="47"/>
      <c r="S186" s="47"/>
      <c r="T186" s="47"/>
      <c r="U186" s="47"/>
      <c r="V186" s="49"/>
      <c r="W186" s="49"/>
      <c r="X186" s="49"/>
      <c r="Y186" s="49"/>
      <c r="Z186" s="49"/>
      <c r="AA186" s="49"/>
      <c r="AB186" s="49"/>
      <c r="AC186" s="49"/>
      <c r="AD186" s="49"/>
      <c r="AE186" s="49"/>
      <c r="AF186" s="49"/>
      <c r="AG186" s="49"/>
      <c r="AH186" s="49"/>
      <c r="AI186" s="49"/>
    </row>
    <row r="187" spans="2:35" ht="15" customHeight="1" x14ac:dyDescent="0.25">
      <c r="B187" s="12"/>
      <c r="C187" s="12"/>
      <c r="D187" s="12"/>
      <c r="E187" s="8" t="s">
        <v>298</v>
      </c>
      <c r="F187" s="47"/>
      <c r="G187" s="47"/>
      <c r="H187" s="47"/>
      <c r="I187" s="47"/>
      <c r="J187" s="47"/>
      <c r="K187" s="47"/>
      <c r="L187" s="47"/>
      <c r="M187" s="47"/>
      <c r="N187" s="47"/>
      <c r="O187" s="47"/>
      <c r="P187" s="47"/>
      <c r="Q187" s="47"/>
      <c r="R187" s="47"/>
      <c r="S187" s="47"/>
      <c r="T187" s="47"/>
      <c r="U187" s="47"/>
      <c r="V187" s="49"/>
      <c r="W187" s="49"/>
      <c r="X187" s="49"/>
      <c r="Y187" s="49"/>
      <c r="Z187" s="49"/>
      <c r="AA187" s="49"/>
      <c r="AB187" s="49"/>
      <c r="AC187" s="49"/>
      <c r="AD187" s="49"/>
      <c r="AE187" s="49"/>
      <c r="AF187" s="49"/>
      <c r="AG187" s="49"/>
      <c r="AH187" s="49"/>
      <c r="AI187" s="49"/>
    </row>
    <row r="188" spans="2:35" ht="15" customHeight="1" x14ac:dyDescent="0.25">
      <c r="B188" s="12"/>
      <c r="C188" s="12"/>
      <c r="D188" s="12"/>
      <c r="E188" s="8" t="s">
        <v>192</v>
      </c>
      <c r="F188" s="47"/>
      <c r="G188" s="47"/>
      <c r="H188" s="47"/>
      <c r="I188" s="47"/>
      <c r="J188" s="47"/>
      <c r="K188" s="47"/>
      <c r="L188" s="47"/>
      <c r="M188" s="47"/>
      <c r="N188" s="47"/>
      <c r="O188" s="47"/>
      <c r="P188" s="47"/>
      <c r="Q188" s="47"/>
      <c r="R188" s="47"/>
      <c r="S188" s="47"/>
      <c r="T188" s="47"/>
      <c r="U188" s="47"/>
      <c r="V188" s="49"/>
      <c r="W188" s="49"/>
      <c r="X188" s="49"/>
      <c r="Y188" s="49"/>
      <c r="Z188" s="49"/>
      <c r="AA188" s="49"/>
      <c r="AB188" s="49"/>
      <c r="AC188" s="49"/>
      <c r="AD188" s="49"/>
      <c r="AE188" s="49"/>
      <c r="AF188" s="49"/>
      <c r="AG188" s="49"/>
      <c r="AH188" s="49"/>
      <c r="AI188" s="49"/>
    </row>
    <row r="189" spans="2:35" ht="15" customHeight="1" x14ac:dyDescent="0.25">
      <c r="B189" s="12"/>
      <c r="C189" s="12"/>
      <c r="D189" s="12"/>
      <c r="E189" s="8" t="s">
        <v>193</v>
      </c>
      <c r="F189" s="47"/>
      <c r="G189" s="47"/>
      <c r="H189" s="47"/>
      <c r="I189" s="47"/>
      <c r="J189" s="47"/>
      <c r="K189" s="47"/>
      <c r="L189" s="47"/>
      <c r="M189" s="47"/>
      <c r="N189" s="47"/>
      <c r="O189" s="47"/>
      <c r="P189" s="47"/>
      <c r="Q189" s="47"/>
      <c r="R189" s="47"/>
      <c r="S189" s="47"/>
      <c r="T189" s="47"/>
      <c r="U189" s="47"/>
      <c r="V189" s="49"/>
      <c r="W189" s="49"/>
      <c r="X189" s="49"/>
      <c r="Y189" s="49"/>
      <c r="Z189" s="49"/>
      <c r="AA189" s="49"/>
      <c r="AB189" s="49"/>
      <c r="AC189" s="49"/>
      <c r="AD189" s="49"/>
      <c r="AE189" s="49"/>
      <c r="AF189" s="49"/>
      <c r="AG189" s="49"/>
      <c r="AH189" s="49"/>
      <c r="AI189" s="49"/>
    </row>
    <row r="190" spans="2:35" ht="15" customHeight="1" x14ac:dyDescent="0.25">
      <c r="B190" s="12"/>
      <c r="C190" s="12"/>
      <c r="D190" s="12"/>
      <c r="E190" s="8" t="s">
        <v>299</v>
      </c>
      <c r="F190" s="47"/>
      <c r="G190" s="47"/>
      <c r="H190" s="47"/>
      <c r="I190" s="47"/>
      <c r="J190" s="47"/>
      <c r="K190" s="47"/>
      <c r="L190" s="47"/>
      <c r="M190" s="47"/>
      <c r="N190" s="47"/>
      <c r="O190" s="47"/>
      <c r="P190" s="47"/>
      <c r="Q190" s="47"/>
      <c r="R190" s="47"/>
      <c r="S190" s="47"/>
      <c r="T190" s="47"/>
      <c r="U190" s="47"/>
      <c r="V190" s="49"/>
      <c r="W190" s="49"/>
      <c r="X190" s="49"/>
      <c r="Y190" s="49"/>
      <c r="Z190" s="49"/>
      <c r="AA190" s="49"/>
      <c r="AB190" s="49"/>
      <c r="AC190" s="49"/>
      <c r="AD190" s="49"/>
      <c r="AE190" s="49"/>
      <c r="AF190" s="49"/>
      <c r="AG190" s="49"/>
      <c r="AH190" s="49"/>
      <c r="AI190" s="49"/>
    </row>
    <row r="191" spans="2:35" ht="15" customHeight="1" x14ac:dyDescent="0.25">
      <c r="B191" s="12"/>
      <c r="C191" s="12"/>
      <c r="D191" s="12"/>
      <c r="E191" s="8" t="s">
        <v>194</v>
      </c>
      <c r="F191" s="47"/>
      <c r="G191" s="47"/>
      <c r="H191" s="47"/>
      <c r="I191" s="47"/>
      <c r="J191" s="47"/>
      <c r="K191" s="47"/>
      <c r="L191" s="47"/>
      <c r="M191" s="47"/>
      <c r="N191" s="47"/>
      <c r="O191" s="47"/>
      <c r="P191" s="47"/>
      <c r="Q191" s="47"/>
      <c r="R191" s="47"/>
      <c r="S191" s="47"/>
      <c r="T191" s="47"/>
      <c r="U191" s="47"/>
      <c r="V191" s="49"/>
      <c r="W191" s="49"/>
      <c r="X191" s="49"/>
      <c r="Y191" s="49"/>
      <c r="Z191" s="49"/>
      <c r="AA191" s="49"/>
      <c r="AB191" s="49"/>
      <c r="AC191" s="49"/>
      <c r="AD191" s="49"/>
      <c r="AE191" s="49"/>
      <c r="AF191" s="49"/>
      <c r="AG191" s="49"/>
      <c r="AH191" s="49"/>
      <c r="AI191" s="49"/>
    </row>
    <row r="192" spans="2:35" ht="15" customHeight="1" x14ac:dyDescent="0.25">
      <c r="B192" s="12"/>
      <c r="C192" s="12"/>
      <c r="D192" s="12"/>
      <c r="E192" s="8" t="s">
        <v>195</v>
      </c>
      <c r="F192" s="47"/>
      <c r="G192" s="47"/>
      <c r="H192" s="47"/>
      <c r="I192" s="47"/>
      <c r="J192" s="47"/>
      <c r="K192" s="47"/>
      <c r="L192" s="47"/>
      <c r="M192" s="47"/>
      <c r="N192" s="47"/>
      <c r="O192" s="47"/>
      <c r="P192" s="47"/>
      <c r="Q192" s="47"/>
      <c r="R192" s="47"/>
      <c r="S192" s="47"/>
      <c r="T192" s="47"/>
      <c r="U192" s="47"/>
      <c r="V192" s="49"/>
      <c r="W192" s="49"/>
      <c r="X192" s="49"/>
      <c r="Y192" s="49"/>
      <c r="Z192" s="49"/>
      <c r="AA192" s="49"/>
      <c r="AB192" s="49"/>
      <c r="AC192" s="49"/>
      <c r="AD192" s="49"/>
      <c r="AE192" s="49"/>
      <c r="AF192" s="49"/>
      <c r="AG192" s="49"/>
      <c r="AH192" s="49"/>
      <c r="AI192" s="49"/>
    </row>
    <row r="193" spans="2:35" ht="15" customHeight="1" x14ac:dyDescent="0.25">
      <c r="B193" s="12"/>
      <c r="C193" s="12"/>
      <c r="D193" s="12"/>
      <c r="E193" s="8" t="s">
        <v>300</v>
      </c>
      <c r="F193" s="47"/>
      <c r="G193" s="47"/>
      <c r="H193" s="47"/>
      <c r="I193" s="47"/>
      <c r="J193" s="47"/>
      <c r="K193" s="47"/>
      <c r="L193" s="47"/>
      <c r="M193" s="47"/>
      <c r="N193" s="47"/>
      <c r="O193" s="47"/>
      <c r="P193" s="47"/>
      <c r="Q193" s="47"/>
      <c r="R193" s="47"/>
      <c r="S193" s="47"/>
      <c r="T193" s="47"/>
      <c r="U193" s="47"/>
      <c r="V193" s="49"/>
      <c r="W193" s="49"/>
      <c r="X193" s="49"/>
      <c r="Y193" s="49"/>
      <c r="Z193" s="49"/>
      <c r="AA193" s="49"/>
      <c r="AB193" s="49"/>
      <c r="AC193" s="49"/>
      <c r="AD193" s="49"/>
      <c r="AE193" s="49"/>
      <c r="AF193" s="49"/>
      <c r="AG193" s="49"/>
      <c r="AH193" s="49"/>
      <c r="AI193" s="49"/>
    </row>
    <row r="194" spans="2:35" ht="15" customHeight="1" x14ac:dyDescent="0.25">
      <c r="B194" s="12"/>
      <c r="C194" s="12"/>
      <c r="D194" s="12"/>
      <c r="E194" s="8" t="s">
        <v>196</v>
      </c>
      <c r="F194" s="47"/>
      <c r="G194" s="47"/>
      <c r="H194" s="47"/>
      <c r="I194" s="47"/>
      <c r="J194" s="47"/>
      <c r="K194" s="47"/>
      <c r="L194" s="47"/>
      <c r="M194" s="47"/>
      <c r="N194" s="47"/>
      <c r="O194" s="47"/>
      <c r="P194" s="47"/>
      <c r="Q194" s="47"/>
      <c r="R194" s="47"/>
      <c r="S194" s="47"/>
      <c r="T194" s="47"/>
      <c r="U194" s="47"/>
      <c r="V194" s="49"/>
      <c r="W194" s="49"/>
      <c r="X194" s="49"/>
      <c r="Y194" s="49"/>
      <c r="Z194" s="49"/>
      <c r="AA194" s="49"/>
      <c r="AB194" s="49"/>
      <c r="AC194" s="49"/>
      <c r="AD194" s="49"/>
      <c r="AE194" s="49"/>
      <c r="AF194" s="49"/>
      <c r="AG194" s="49"/>
      <c r="AH194" s="49"/>
      <c r="AI194" s="49"/>
    </row>
    <row r="195" spans="2:35" ht="15" customHeight="1" x14ac:dyDescent="0.25">
      <c r="B195" s="12"/>
      <c r="C195" s="12"/>
      <c r="D195" s="12"/>
      <c r="E195" s="8" t="s">
        <v>197</v>
      </c>
      <c r="F195" s="47"/>
      <c r="G195" s="47"/>
      <c r="H195" s="47"/>
      <c r="I195" s="47"/>
      <c r="J195" s="47"/>
      <c r="K195" s="47"/>
      <c r="L195" s="47"/>
      <c r="M195" s="47"/>
      <c r="N195" s="47"/>
      <c r="O195" s="47"/>
      <c r="P195" s="47"/>
      <c r="Q195" s="47"/>
      <c r="R195" s="47"/>
      <c r="S195" s="47"/>
      <c r="T195" s="47"/>
      <c r="U195" s="47"/>
      <c r="V195" s="49"/>
      <c r="W195" s="49"/>
      <c r="X195" s="49"/>
      <c r="Y195" s="49"/>
      <c r="Z195" s="49"/>
      <c r="AA195" s="49"/>
      <c r="AB195" s="49"/>
      <c r="AC195" s="49"/>
      <c r="AD195" s="49"/>
      <c r="AE195" s="49"/>
      <c r="AF195" s="49"/>
      <c r="AG195" s="49"/>
      <c r="AH195" s="49"/>
      <c r="AI195" s="49"/>
    </row>
    <row r="196" spans="2:35" ht="15" customHeight="1" x14ac:dyDescent="0.25">
      <c r="B196" s="12"/>
      <c r="C196" s="12"/>
      <c r="D196" s="12"/>
      <c r="E196" s="8" t="s">
        <v>301</v>
      </c>
      <c r="F196" s="47"/>
      <c r="G196" s="47"/>
      <c r="H196" s="47"/>
      <c r="I196" s="47"/>
      <c r="J196" s="224"/>
      <c r="K196" s="224"/>
      <c r="L196" s="224"/>
      <c r="M196" s="224"/>
      <c r="N196" s="224"/>
      <c r="O196" s="224"/>
      <c r="P196" s="224"/>
      <c r="Q196" s="224"/>
      <c r="R196" s="224"/>
      <c r="S196" s="224"/>
      <c r="T196" s="224"/>
      <c r="U196" s="224"/>
      <c r="V196" s="23"/>
      <c r="W196" s="23"/>
      <c r="X196" s="23"/>
      <c r="Y196" s="23"/>
      <c r="Z196" s="23"/>
      <c r="AA196" s="23"/>
      <c r="AB196" s="23"/>
      <c r="AC196" s="23"/>
      <c r="AD196" s="23"/>
      <c r="AE196" s="23"/>
      <c r="AF196" s="23"/>
      <c r="AG196" s="23"/>
      <c r="AH196" s="23"/>
      <c r="AI196" s="23"/>
    </row>
    <row r="197" spans="2:35" ht="15" customHeight="1" x14ac:dyDescent="0.25">
      <c r="B197" s="12"/>
      <c r="C197" s="12"/>
      <c r="D197" s="12"/>
      <c r="E197" s="8" t="s">
        <v>198</v>
      </c>
      <c r="F197" s="47"/>
      <c r="G197" s="47"/>
      <c r="H197" s="47"/>
      <c r="I197" s="47"/>
      <c r="J197" s="224"/>
      <c r="K197" s="224"/>
      <c r="L197" s="224"/>
      <c r="M197" s="224"/>
      <c r="N197" s="224"/>
      <c r="O197" s="224"/>
      <c r="P197" s="224"/>
      <c r="Q197" s="224"/>
      <c r="R197" s="224"/>
      <c r="S197" s="224"/>
      <c r="T197" s="224"/>
      <c r="U197" s="224"/>
      <c r="V197" s="23"/>
      <c r="W197" s="23"/>
      <c r="X197" s="23"/>
      <c r="Y197" s="23"/>
      <c r="Z197" s="23"/>
      <c r="AA197" s="23"/>
      <c r="AB197" s="23"/>
      <c r="AC197" s="23"/>
      <c r="AD197" s="23"/>
      <c r="AE197" s="23"/>
      <c r="AF197" s="23"/>
      <c r="AG197" s="23"/>
      <c r="AH197" s="23"/>
      <c r="AI197" s="23"/>
    </row>
    <row r="198" spans="2:35" ht="15" customHeight="1" x14ac:dyDescent="0.25">
      <c r="B198" s="12"/>
      <c r="C198" s="12"/>
      <c r="D198" s="12"/>
      <c r="E198" s="8" t="s">
        <v>199</v>
      </c>
      <c r="F198" s="47"/>
      <c r="G198" s="47"/>
      <c r="H198" s="47"/>
      <c r="I198" s="47"/>
      <c r="J198" s="224"/>
      <c r="K198" s="224"/>
      <c r="L198" s="224"/>
      <c r="M198" s="224"/>
      <c r="N198" s="224"/>
      <c r="O198" s="224"/>
      <c r="P198" s="224"/>
      <c r="Q198" s="224"/>
      <c r="R198" s="224"/>
      <c r="S198" s="224"/>
      <c r="T198" s="224"/>
      <c r="U198" s="224"/>
      <c r="V198" s="23"/>
      <c r="W198" s="23"/>
      <c r="X198" s="23"/>
      <c r="Y198" s="23"/>
      <c r="Z198" s="23"/>
      <c r="AA198" s="23"/>
      <c r="AB198" s="23"/>
      <c r="AC198" s="23"/>
      <c r="AD198" s="23"/>
      <c r="AE198" s="23"/>
      <c r="AF198" s="23"/>
      <c r="AG198" s="23"/>
      <c r="AH198" s="23"/>
      <c r="AI198" s="23"/>
    </row>
    <row r="199" spans="2:35" ht="15" customHeight="1" x14ac:dyDescent="0.25">
      <c r="B199" s="12"/>
      <c r="C199" s="12"/>
      <c r="D199" s="12"/>
      <c r="E199" s="8" t="s">
        <v>302</v>
      </c>
      <c r="F199" s="47"/>
      <c r="G199" s="47"/>
      <c r="H199" s="47"/>
      <c r="I199" s="47"/>
      <c r="J199" s="224"/>
      <c r="K199" s="224"/>
      <c r="L199" s="224"/>
      <c r="M199" s="224"/>
      <c r="N199" s="224"/>
      <c r="O199" s="224"/>
      <c r="P199" s="224"/>
      <c r="Q199" s="224"/>
      <c r="R199" s="224"/>
      <c r="S199" s="224"/>
      <c r="T199" s="224"/>
      <c r="U199" s="224"/>
      <c r="V199" s="23"/>
      <c r="W199" s="23"/>
      <c r="X199" s="23"/>
      <c r="Y199" s="23"/>
      <c r="Z199" s="23"/>
      <c r="AA199" s="23"/>
      <c r="AB199" s="23"/>
      <c r="AC199" s="23"/>
      <c r="AD199" s="23"/>
      <c r="AE199" s="23"/>
      <c r="AF199" s="23"/>
      <c r="AG199" s="23"/>
      <c r="AH199" s="23"/>
      <c r="AI199" s="23"/>
    </row>
    <row r="200" spans="2:35" ht="15" customHeight="1" x14ac:dyDescent="0.25">
      <c r="B200" s="12"/>
      <c r="C200" s="12"/>
      <c r="D200" s="12"/>
      <c r="E200" s="8" t="s">
        <v>200</v>
      </c>
      <c r="F200" s="47"/>
      <c r="G200" s="47"/>
      <c r="H200" s="47"/>
      <c r="I200" s="47"/>
      <c r="J200" s="224"/>
      <c r="K200" s="224"/>
      <c r="L200" s="224"/>
      <c r="M200" s="224"/>
      <c r="N200" s="224"/>
      <c r="O200" s="224"/>
      <c r="P200" s="224"/>
      <c r="Q200" s="224"/>
      <c r="R200" s="224"/>
      <c r="S200" s="224"/>
      <c r="T200" s="224"/>
      <c r="U200" s="224"/>
      <c r="V200" s="23"/>
      <c r="W200" s="23"/>
      <c r="X200" s="23"/>
      <c r="Y200" s="23"/>
      <c r="Z200" s="23"/>
      <c r="AA200" s="23"/>
      <c r="AB200" s="23"/>
      <c r="AC200" s="23"/>
      <c r="AD200" s="23"/>
      <c r="AE200" s="23"/>
      <c r="AF200" s="23"/>
      <c r="AG200" s="23"/>
      <c r="AH200" s="23"/>
      <c r="AI200" s="23"/>
    </row>
    <row r="201" spans="2:35" ht="15" customHeight="1" x14ac:dyDescent="0.25">
      <c r="B201" s="12"/>
      <c r="C201" s="12"/>
      <c r="D201" s="12"/>
      <c r="E201" s="8" t="s">
        <v>201</v>
      </c>
      <c r="F201" s="47"/>
      <c r="G201" s="47"/>
      <c r="H201" s="47"/>
      <c r="I201" s="47"/>
      <c r="J201" s="224"/>
      <c r="K201" s="224"/>
      <c r="L201" s="224"/>
      <c r="M201" s="224"/>
      <c r="N201" s="224"/>
      <c r="O201" s="224"/>
      <c r="P201" s="224"/>
      <c r="Q201" s="224"/>
      <c r="R201" s="224"/>
      <c r="S201" s="224"/>
      <c r="T201" s="224"/>
      <c r="U201" s="224"/>
      <c r="V201" s="23"/>
      <c r="W201" s="23"/>
      <c r="X201" s="23"/>
      <c r="Y201" s="23"/>
      <c r="Z201" s="23"/>
      <c r="AA201" s="23"/>
      <c r="AB201" s="23"/>
      <c r="AC201" s="23"/>
      <c r="AD201" s="23"/>
      <c r="AE201" s="23"/>
      <c r="AF201" s="23"/>
      <c r="AG201" s="23"/>
      <c r="AH201" s="23"/>
      <c r="AI201" s="23"/>
    </row>
    <row r="202" spans="2:35" ht="15" customHeight="1" x14ac:dyDescent="0.25">
      <c r="B202" s="12"/>
      <c r="C202" s="12"/>
      <c r="D202" s="12"/>
      <c r="E202" s="8" t="s">
        <v>303</v>
      </c>
      <c r="F202" s="47"/>
      <c r="G202" s="47"/>
      <c r="H202" s="47"/>
      <c r="I202" s="47"/>
      <c r="J202" s="224"/>
      <c r="K202" s="224"/>
      <c r="L202" s="224"/>
      <c r="M202" s="224"/>
      <c r="N202" s="224"/>
      <c r="O202" s="224"/>
      <c r="P202" s="224"/>
      <c r="Q202" s="224"/>
      <c r="R202" s="224"/>
      <c r="S202" s="224"/>
      <c r="T202" s="224"/>
      <c r="U202" s="224"/>
      <c r="V202" s="23"/>
      <c r="W202" s="23"/>
      <c r="X202" s="23"/>
      <c r="Y202" s="23"/>
      <c r="Z202" s="23"/>
      <c r="AA202" s="23"/>
      <c r="AB202" s="23"/>
      <c r="AC202" s="23"/>
      <c r="AD202" s="23"/>
      <c r="AE202" s="23"/>
      <c r="AF202" s="23"/>
      <c r="AG202" s="23"/>
      <c r="AH202" s="23"/>
      <c r="AI202" s="23"/>
    </row>
    <row r="203" spans="2:35" ht="15" customHeight="1" x14ac:dyDescent="0.25">
      <c r="B203" s="12"/>
      <c r="C203" s="12"/>
      <c r="D203" s="12"/>
      <c r="E203" s="8" t="s">
        <v>202</v>
      </c>
      <c r="F203" s="47"/>
      <c r="G203" s="47"/>
      <c r="H203" s="47"/>
      <c r="I203" s="47"/>
      <c r="J203" s="224"/>
      <c r="K203" s="224"/>
      <c r="L203" s="224"/>
      <c r="M203" s="224"/>
      <c r="N203" s="224"/>
      <c r="O203" s="224"/>
      <c r="P203" s="224"/>
      <c r="Q203" s="224"/>
      <c r="R203" s="224"/>
      <c r="S203" s="224"/>
      <c r="T203" s="224"/>
      <c r="U203" s="224"/>
      <c r="V203" s="23"/>
      <c r="W203" s="23"/>
      <c r="X203" s="23"/>
      <c r="Y203" s="23"/>
      <c r="Z203" s="23"/>
      <c r="AA203" s="23"/>
      <c r="AB203" s="23"/>
      <c r="AC203" s="23"/>
      <c r="AD203" s="23"/>
      <c r="AE203" s="23"/>
      <c r="AF203" s="23"/>
      <c r="AG203" s="23"/>
      <c r="AH203" s="23"/>
      <c r="AI203" s="23"/>
    </row>
    <row r="204" spans="2:35" ht="15" customHeight="1" x14ac:dyDescent="0.25">
      <c r="B204" s="12"/>
      <c r="C204" s="12"/>
      <c r="D204" s="12"/>
      <c r="E204" s="8" t="s">
        <v>203</v>
      </c>
      <c r="F204" s="47"/>
      <c r="G204" s="47"/>
      <c r="H204" s="47"/>
      <c r="I204" s="47"/>
      <c r="J204" s="224"/>
      <c r="K204" s="224"/>
      <c r="L204" s="224"/>
      <c r="M204" s="224"/>
      <c r="N204" s="224"/>
      <c r="O204" s="224"/>
      <c r="P204" s="224"/>
      <c r="Q204" s="224"/>
      <c r="R204" s="224"/>
      <c r="S204" s="224"/>
      <c r="T204" s="224"/>
      <c r="U204" s="224"/>
      <c r="V204" s="23"/>
      <c r="W204" s="23"/>
      <c r="X204" s="23"/>
      <c r="Y204" s="23"/>
      <c r="Z204" s="23"/>
      <c r="AA204" s="23"/>
      <c r="AB204" s="23"/>
      <c r="AC204" s="23"/>
      <c r="AD204" s="23"/>
      <c r="AE204" s="23"/>
      <c r="AF204" s="23"/>
      <c r="AG204" s="23"/>
      <c r="AH204" s="23"/>
      <c r="AI204" s="23"/>
    </row>
    <row r="205" spans="2:35" ht="15" customHeight="1" x14ac:dyDescent="0.25">
      <c r="B205" s="12"/>
      <c r="C205" s="12"/>
      <c r="D205" s="12"/>
      <c r="E205" s="8" t="s">
        <v>304</v>
      </c>
      <c r="F205" s="47"/>
      <c r="G205" s="47"/>
      <c r="H205" s="47"/>
      <c r="I205" s="47"/>
      <c r="J205" s="224"/>
      <c r="K205" s="224"/>
      <c r="L205" s="224"/>
      <c r="M205" s="224"/>
      <c r="N205" s="224"/>
      <c r="O205" s="224"/>
      <c r="P205" s="224"/>
      <c r="Q205" s="224"/>
      <c r="R205" s="224"/>
      <c r="S205" s="224"/>
      <c r="T205" s="224"/>
      <c r="U205" s="224"/>
      <c r="V205" s="23"/>
      <c r="W205" s="23"/>
      <c r="X205" s="23"/>
      <c r="Y205" s="23"/>
      <c r="Z205" s="23"/>
      <c r="AA205" s="23"/>
      <c r="AB205" s="23"/>
      <c r="AC205" s="23"/>
      <c r="AD205" s="23"/>
      <c r="AE205" s="23"/>
      <c r="AF205" s="23"/>
      <c r="AG205" s="23"/>
      <c r="AH205" s="23"/>
      <c r="AI205" s="23"/>
    </row>
    <row r="206" spans="2:35" ht="15" customHeight="1" x14ac:dyDescent="0.25">
      <c r="B206" s="12"/>
      <c r="C206" s="12"/>
      <c r="D206" s="12"/>
      <c r="E206" s="8" t="s">
        <v>204</v>
      </c>
      <c r="F206" s="47"/>
      <c r="G206" s="47"/>
      <c r="H206" s="47"/>
      <c r="I206" s="47"/>
      <c r="J206" s="224"/>
      <c r="K206" s="224"/>
      <c r="L206" s="225"/>
      <c r="M206" s="224"/>
      <c r="N206" s="224"/>
      <c r="O206" s="224"/>
      <c r="P206" s="224"/>
      <c r="Q206" s="224"/>
      <c r="R206" s="224"/>
      <c r="S206" s="224"/>
      <c r="T206" s="224"/>
      <c r="U206" s="224"/>
      <c r="V206" s="23"/>
      <c r="W206" s="23"/>
      <c r="X206" s="24"/>
      <c r="Y206" s="23"/>
      <c r="Z206" s="23"/>
      <c r="AA206" s="23"/>
      <c r="AB206" s="23"/>
      <c r="AC206" s="23"/>
      <c r="AD206" s="23"/>
      <c r="AE206" s="23"/>
      <c r="AF206" s="23"/>
      <c r="AG206" s="23"/>
      <c r="AH206" s="23"/>
      <c r="AI206" s="23"/>
    </row>
    <row r="207" spans="2:35" ht="15" customHeight="1" x14ac:dyDescent="0.25">
      <c r="B207" s="12"/>
      <c r="C207" s="12"/>
      <c r="D207" s="12"/>
      <c r="E207" s="8" t="s">
        <v>205</v>
      </c>
      <c r="F207" s="47"/>
      <c r="G207" s="47"/>
      <c r="H207" s="47"/>
      <c r="I207" s="47"/>
      <c r="J207" s="224"/>
      <c r="K207" s="224"/>
      <c r="L207" s="225"/>
      <c r="M207" s="224"/>
      <c r="N207" s="224"/>
      <c r="O207" s="224"/>
      <c r="P207" s="224"/>
      <c r="Q207" s="224"/>
      <c r="R207" s="224"/>
      <c r="S207" s="224"/>
      <c r="T207" s="224"/>
      <c r="U207" s="224"/>
      <c r="V207" s="23"/>
      <c r="W207" s="23"/>
      <c r="X207" s="24"/>
      <c r="Y207" s="23"/>
      <c r="Z207" s="23"/>
      <c r="AA207" s="23"/>
      <c r="AB207" s="23"/>
      <c r="AC207" s="23"/>
      <c r="AD207" s="23"/>
      <c r="AE207" s="23"/>
      <c r="AF207" s="23"/>
      <c r="AG207" s="23"/>
      <c r="AH207" s="23"/>
      <c r="AI207" s="23"/>
    </row>
    <row r="208" spans="2:35" ht="15" customHeight="1" x14ac:dyDescent="0.25">
      <c r="B208" s="12"/>
      <c r="C208" s="12"/>
      <c r="D208" s="12"/>
      <c r="E208" s="8" t="s">
        <v>305</v>
      </c>
      <c r="F208" s="47"/>
      <c r="G208" s="47"/>
      <c r="H208" s="47"/>
      <c r="I208" s="47"/>
      <c r="J208" s="224"/>
      <c r="K208" s="224"/>
      <c r="L208" s="224"/>
      <c r="M208" s="224"/>
      <c r="N208" s="224"/>
      <c r="O208" s="224"/>
      <c r="P208" s="224"/>
      <c r="Q208" s="224"/>
      <c r="R208" s="224"/>
      <c r="S208" s="224"/>
      <c r="T208" s="224"/>
      <c r="U208" s="224"/>
      <c r="V208" s="23"/>
      <c r="W208" s="23"/>
      <c r="X208" s="23"/>
      <c r="Y208" s="23"/>
      <c r="Z208" s="23"/>
      <c r="AA208" s="23"/>
      <c r="AB208" s="23"/>
      <c r="AC208" s="23"/>
      <c r="AD208" s="23"/>
      <c r="AE208" s="23"/>
      <c r="AF208" s="23"/>
      <c r="AG208" s="23"/>
      <c r="AH208" s="23"/>
      <c r="AI208" s="23"/>
    </row>
    <row r="209" spans="2:35" ht="15" customHeight="1" x14ac:dyDescent="0.25">
      <c r="B209" s="12"/>
      <c r="C209" s="12"/>
      <c r="D209" s="12"/>
      <c r="E209" s="8" t="s">
        <v>206</v>
      </c>
      <c r="F209" s="47"/>
      <c r="G209" s="47"/>
      <c r="H209" s="47"/>
      <c r="I209" s="47"/>
      <c r="J209" s="47"/>
      <c r="K209" s="47"/>
      <c r="L209" s="47"/>
      <c r="M209" s="47"/>
      <c r="N209" s="47"/>
      <c r="O209" s="47"/>
      <c r="P209" s="47"/>
      <c r="Q209" s="47"/>
      <c r="R209" s="47"/>
      <c r="S209" s="47"/>
      <c r="T209" s="47"/>
      <c r="U209" s="47"/>
      <c r="V209" s="49"/>
      <c r="W209" s="49"/>
      <c r="X209" s="49"/>
      <c r="Y209" s="49"/>
      <c r="Z209" s="49"/>
      <c r="AA209" s="49"/>
      <c r="AB209" s="49"/>
      <c r="AC209" s="49"/>
      <c r="AD209" s="49"/>
      <c r="AE209" s="49"/>
      <c r="AF209" s="49"/>
      <c r="AG209" s="49"/>
      <c r="AH209" s="49"/>
      <c r="AI209" s="49"/>
    </row>
    <row r="210" spans="2:35" ht="15" customHeight="1" x14ac:dyDescent="0.25">
      <c r="B210" s="12"/>
      <c r="C210" s="12"/>
      <c r="D210" s="12"/>
      <c r="E210" s="8" t="s">
        <v>207</v>
      </c>
      <c r="F210" s="47"/>
      <c r="G210" s="47"/>
      <c r="H210" s="47"/>
      <c r="I210" s="47"/>
      <c r="J210" s="47"/>
      <c r="K210" s="47"/>
      <c r="L210" s="47"/>
      <c r="M210" s="47"/>
      <c r="N210" s="47"/>
      <c r="O210" s="47"/>
      <c r="P210" s="47"/>
      <c r="Q210" s="47"/>
      <c r="R210" s="47"/>
      <c r="S210" s="47"/>
      <c r="T210" s="47"/>
      <c r="U210" s="47"/>
      <c r="V210" s="49"/>
      <c r="W210" s="49"/>
      <c r="X210" s="49"/>
      <c r="Y210" s="49"/>
      <c r="Z210" s="49"/>
      <c r="AA210" s="49"/>
      <c r="AB210" s="49"/>
      <c r="AC210" s="49"/>
      <c r="AD210" s="49"/>
      <c r="AE210" s="49"/>
      <c r="AF210" s="49"/>
      <c r="AG210" s="49"/>
      <c r="AH210" s="49"/>
      <c r="AI210" s="49"/>
    </row>
    <row r="211" spans="2:35" ht="15" customHeight="1" x14ac:dyDescent="0.25">
      <c r="B211" s="12"/>
      <c r="C211" s="12"/>
      <c r="D211" s="12"/>
      <c r="E211" s="8" t="s">
        <v>306</v>
      </c>
      <c r="F211" s="47"/>
      <c r="G211" s="47"/>
      <c r="H211" s="47"/>
      <c r="I211" s="47"/>
      <c r="J211" s="47"/>
      <c r="K211" s="47"/>
      <c r="L211" s="47"/>
      <c r="M211" s="47"/>
      <c r="N211" s="47"/>
      <c r="O211" s="47"/>
      <c r="P211" s="47"/>
      <c r="Q211" s="47"/>
      <c r="R211" s="47"/>
      <c r="S211" s="47"/>
      <c r="T211" s="47"/>
      <c r="U211" s="47"/>
      <c r="V211" s="49"/>
      <c r="W211" s="49"/>
      <c r="X211" s="49"/>
      <c r="Y211" s="49"/>
      <c r="Z211" s="49"/>
      <c r="AA211" s="49"/>
      <c r="AB211" s="49"/>
      <c r="AC211" s="49"/>
      <c r="AD211" s="49"/>
      <c r="AE211" s="49"/>
      <c r="AF211" s="49"/>
      <c r="AG211" s="49"/>
      <c r="AH211" s="49"/>
      <c r="AI211" s="49"/>
    </row>
    <row r="212" spans="2:35" ht="15" customHeight="1" x14ac:dyDescent="0.25">
      <c r="B212" s="12"/>
      <c r="C212" s="12"/>
      <c r="D212" s="12"/>
      <c r="E212" s="8" t="s">
        <v>208</v>
      </c>
      <c r="F212" s="47"/>
      <c r="G212" s="47"/>
      <c r="H212" s="47"/>
      <c r="I212" s="47"/>
      <c r="J212" s="47"/>
      <c r="K212" s="47"/>
      <c r="L212" s="47"/>
      <c r="M212" s="47"/>
      <c r="N212" s="47"/>
      <c r="O212" s="47"/>
      <c r="P212" s="47"/>
      <c r="Q212" s="47"/>
      <c r="R212" s="47"/>
      <c r="S212" s="47"/>
      <c r="T212" s="47"/>
      <c r="U212" s="47"/>
      <c r="V212" s="49"/>
      <c r="W212" s="49"/>
      <c r="X212" s="49"/>
      <c r="Y212" s="49"/>
      <c r="Z212" s="49"/>
      <c r="AA212" s="49"/>
      <c r="AB212" s="49"/>
      <c r="AC212" s="49"/>
      <c r="AD212" s="49"/>
      <c r="AE212" s="49"/>
      <c r="AF212" s="49"/>
      <c r="AG212" s="49"/>
      <c r="AH212" s="49"/>
      <c r="AI212" s="49"/>
    </row>
    <row r="213" spans="2:35" ht="15" customHeight="1" x14ac:dyDescent="0.25">
      <c r="B213" s="12"/>
      <c r="C213" s="12"/>
      <c r="D213" s="12"/>
      <c r="E213" s="8" t="s">
        <v>209</v>
      </c>
      <c r="F213" s="47"/>
      <c r="G213" s="47"/>
      <c r="H213" s="47"/>
      <c r="I213" s="47"/>
      <c r="J213" s="47"/>
      <c r="K213" s="47"/>
      <c r="L213" s="47"/>
      <c r="M213" s="47"/>
      <c r="N213" s="47"/>
      <c r="O213" s="47"/>
      <c r="P213" s="47"/>
      <c r="Q213" s="47"/>
      <c r="R213" s="47"/>
      <c r="S213" s="47"/>
      <c r="T213" s="47"/>
      <c r="U213" s="47"/>
      <c r="V213" s="49"/>
      <c r="W213" s="49"/>
      <c r="X213" s="49"/>
      <c r="Y213" s="49"/>
      <c r="Z213" s="49"/>
      <c r="AA213" s="49"/>
      <c r="AB213" s="49"/>
      <c r="AC213" s="49"/>
      <c r="AD213" s="49"/>
      <c r="AE213" s="49"/>
      <c r="AF213" s="49"/>
      <c r="AG213" s="49"/>
      <c r="AH213" s="49"/>
      <c r="AI213" s="49"/>
    </row>
    <row r="214" spans="2:35" ht="15" customHeight="1" x14ac:dyDescent="0.25">
      <c r="B214" s="12"/>
      <c r="C214" s="12"/>
      <c r="D214" s="12"/>
      <c r="E214" s="8" t="s">
        <v>307</v>
      </c>
      <c r="F214" s="47"/>
      <c r="G214" s="47"/>
      <c r="H214" s="47"/>
      <c r="I214" s="47"/>
      <c r="J214" s="47"/>
      <c r="K214" s="47"/>
      <c r="L214" s="47"/>
      <c r="M214" s="47"/>
      <c r="N214" s="47"/>
      <c r="O214" s="47"/>
      <c r="P214" s="47"/>
      <c r="Q214" s="47"/>
      <c r="R214" s="47"/>
      <c r="S214" s="47"/>
      <c r="T214" s="47"/>
      <c r="U214" s="47"/>
      <c r="V214" s="49"/>
      <c r="W214" s="49"/>
      <c r="X214" s="49"/>
      <c r="Y214" s="49"/>
      <c r="Z214" s="49"/>
      <c r="AA214" s="49"/>
      <c r="AB214" s="49"/>
      <c r="AC214" s="49"/>
      <c r="AD214" s="49"/>
      <c r="AE214" s="49"/>
      <c r="AF214" s="49"/>
      <c r="AG214" s="49"/>
      <c r="AH214" s="49"/>
      <c r="AI214" s="49"/>
    </row>
    <row r="215" spans="2:35" ht="15" customHeight="1" x14ac:dyDescent="0.25">
      <c r="B215" s="12"/>
      <c r="C215" s="12"/>
      <c r="D215" s="12"/>
      <c r="E215" s="8" t="s">
        <v>210</v>
      </c>
      <c r="F215" s="47"/>
      <c r="G215" s="47"/>
      <c r="H215" s="47"/>
      <c r="I215" s="47"/>
      <c r="J215" s="47"/>
      <c r="K215" s="47"/>
      <c r="L215" s="47"/>
      <c r="M215" s="47"/>
      <c r="N215" s="47"/>
      <c r="O215" s="47"/>
      <c r="P215" s="47"/>
      <c r="Q215" s="47"/>
      <c r="R215" s="47"/>
      <c r="S215" s="47"/>
      <c r="T215" s="47"/>
      <c r="U215" s="47"/>
      <c r="V215" s="49"/>
      <c r="W215" s="49"/>
      <c r="X215" s="49"/>
      <c r="Y215" s="49"/>
      <c r="Z215" s="49"/>
      <c r="AA215" s="49"/>
      <c r="AB215" s="49"/>
      <c r="AC215" s="49"/>
      <c r="AD215" s="49"/>
      <c r="AE215" s="49"/>
      <c r="AF215" s="49"/>
      <c r="AG215" s="49"/>
      <c r="AH215" s="49"/>
      <c r="AI215" s="49"/>
    </row>
    <row r="216" spans="2:35" ht="15" customHeight="1" x14ac:dyDescent="0.25">
      <c r="B216" s="12"/>
      <c r="C216" s="12"/>
      <c r="D216" s="12"/>
      <c r="E216" s="8" t="s">
        <v>211</v>
      </c>
      <c r="F216" s="47"/>
      <c r="G216" s="47"/>
      <c r="H216" s="47"/>
      <c r="I216" s="47"/>
      <c r="J216" s="47"/>
      <c r="K216" s="47"/>
      <c r="L216" s="47"/>
      <c r="M216" s="47"/>
      <c r="N216" s="47"/>
      <c r="O216" s="47"/>
      <c r="P216" s="47"/>
      <c r="Q216" s="47"/>
      <c r="R216" s="47"/>
      <c r="S216" s="47"/>
      <c r="T216" s="47"/>
      <c r="U216" s="47"/>
      <c r="V216" s="49"/>
      <c r="W216" s="49"/>
      <c r="X216" s="49"/>
      <c r="Y216" s="49"/>
      <c r="Z216" s="49"/>
      <c r="AA216" s="49"/>
      <c r="AB216" s="49"/>
      <c r="AC216" s="49"/>
      <c r="AD216" s="49"/>
      <c r="AE216" s="49"/>
      <c r="AF216" s="49"/>
      <c r="AG216" s="49"/>
      <c r="AH216" s="49"/>
      <c r="AI216" s="49"/>
    </row>
    <row r="217" spans="2:35" ht="15" customHeight="1" x14ac:dyDescent="0.25">
      <c r="B217" s="12"/>
      <c r="C217" s="12"/>
      <c r="D217" s="12"/>
      <c r="E217" s="8" t="s">
        <v>308</v>
      </c>
      <c r="F217" s="47"/>
      <c r="G217" s="47"/>
      <c r="H217" s="47"/>
      <c r="I217" s="47"/>
      <c r="J217" s="47"/>
      <c r="K217" s="47"/>
      <c r="L217" s="47"/>
      <c r="M217" s="47"/>
      <c r="N217" s="47"/>
      <c r="O217" s="47"/>
      <c r="P217" s="47"/>
      <c r="Q217" s="47"/>
      <c r="R217" s="47"/>
      <c r="S217" s="47"/>
      <c r="T217" s="47"/>
      <c r="U217" s="47"/>
      <c r="V217" s="49"/>
      <c r="W217" s="49"/>
      <c r="X217" s="49"/>
      <c r="Y217" s="49"/>
      <c r="Z217" s="49"/>
      <c r="AA217" s="49"/>
      <c r="AB217" s="49"/>
      <c r="AC217" s="49"/>
      <c r="AD217" s="49"/>
      <c r="AE217" s="49"/>
      <c r="AF217" s="49"/>
      <c r="AG217" s="49"/>
      <c r="AH217" s="49"/>
      <c r="AI217" s="49"/>
    </row>
    <row r="218" spans="2:35" ht="15" customHeight="1" x14ac:dyDescent="0.25">
      <c r="B218" s="12"/>
      <c r="C218" s="12"/>
      <c r="D218" s="12"/>
      <c r="E218" s="8" t="s">
        <v>212</v>
      </c>
      <c r="F218" s="47"/>
      <c r="G218" s="47"/>
      <c r="H218" s="47"/>
      <c r="I218" s="47"/>
      <c r="J218" s="47"/>
      <c r="K218" s="47"/>
      <c r="L218" s="47"/>
      <c r="M218" s="47"/>
      <c r="N218" s="47"/>
      <c r="O218" s="47"/>
      <c r="P218" s="47"/>
      <c r="Q218" s="47"/>
      <c r="R218" s="47"/>
      <c r="S218" s="47"/>
      <c r="T218" s="47"/>
      <c r="U218" s="47"/>
      <c r="V218" s="49"/>
      <c r="W218" s="49"/>
      <c r="X218" s="49"/>
      <c r="Y218" s="49"/>
      <c r="Z218" s="49"/>
      <c r="AA218" s="49"/>
      <c r="AB218" s="49"/>
      <c r="AC218" s="49"/>
      <c r="AD218" s="49"/>
      <c r="AE218" s="49"/>
      <c r="AF218" s="49"/>
      <c r="AG218" s="49"/>
      <c r="AH218" s="49"/>
      <c r="AI218" s="49"/>
    </row>
    <row r="219" spans="2:35" ht="15" customHeight="1" x14ac:dyDescent="0.25">
      <c r="B219" s="12"/>
      <c r="C219" s="12"/>
      <c r="D219" s="12"/>
      <c r="E219" s="8" t="s">
        <v>213</v>
      </c>
      <c r="F219" s="47"/>
      <c r="G219" s="47"/>
      <c r="H219" s="47"/>
      <c r="I219" s="47"/>
      <c r="J219" s="47"/>
      <c r="K219" s="47"/>
      <c r="L219" s="47"/>
      <c r="M219" s="47"/>
      <c r="N219" s="47"/>
      <c r="O219" s="47"/>
      <c r="P219" s="47"/>
      <c r="Q219" s="47"/>
      <c r="R219" s="47"/>
      <c r="S219" s="47"/>
      <c r="T219" s="47"/>
      <c r="U219" s="47"/>
      <c r="V219" s="49"/>
      <c r="W219" s="49"/>
      <c r="X219" s="49"/>
      <c r="Y219" s="49"/>
      <c r="Z219" s="49"/>
      <c r="AA219" s="49"/>
      <c r="AB219" s="49"/>
      <c r="AC219" s="49"/>
      <c r="AD219" s="49"/>
      <c r="AE219" s="49"/>
      <c r="AF219" s="49"/>
      <c r="AG219" s="49"/>
      <c r="AH219" s="49"/>
      <c r="AI219" s="49"/>
    </row>
    <row r="220" spans="2:35" ht="15" customHeight="1" x14ac:dyDescent="0.25">
      <c r="B220" s="12"/>
      <c r="C220" s="12"/>
      <c r="D220" s="12"/>
      <c r="E220" s="8" t="s">
        <v>309</v>
      </c>
      <c r="F220" s="47"/>
      <c r="G220" s="47"/>
      <c r="H220" s="47"/>
      <c r="I220" s="47"/>
      <c r="J220" s="47"/>
      <c r="K220" s="47"/>
      <c r="L220" s="47"/>
      <c r="M220" s="47"/>
      <c r="N220" s="47"/>
      <c r="O220" s="47"/>
      <c r="P220" s="47"/>
      <c r="Q220" s="47"/>
      <c r="R220" s="47"/>
      <c r="S220" s="47"/>
      <c r="T220" s="47"/>
      <c r="U220" s="47"/>
      <c r="V220" s="49"/>
      <c r="W220" s="49"/>
      <c r="X220" s="49"/>
      <c r="Y220" s="49"/>
      <c r="Z220" s="49"/>
      <c r="AA220" s="49"/>
      <c r="AB220" s="49"/>
      <c r="AC220" s="49"/>
      <c r="AD220" s="49"/>
      <c r="AE220" s="49"/>
      <c r="AF220" s="49"/>
      <c r="AG220" s="49"/>
      <c r="AH220" s="49"/>
      <c r="AI220" s="49"/>
    </row>
    <row r="221" spans="2:35" ht="15" customHeight="1" x14ac:dyDescent="0.25">
      <c r="B221" s="12"/>
      <c r="C221" s="12"/>
      <c r="D221" s="12"/>
      <c r="E221" s="8" t="s">
        <v>214</v>
      </c>
      <c r="F221" s="47"/>
      <c r="G221" s="47"/>
      <c r="H221" s="47"/>
      <c r="I221" s="47"/>
      <c r="J221" s="47"/>
      <c r="K221" s="47"/>
      <c r="L221" s="47"/>
      <c r="M221" s="47"/>
      <c r="N221" s="47"/>
      <c r="O221" s="47"/>
      <c r="P221" s="47"/>
      <c r="Q221" s="47"/>
      <c r="R221" s="47"/>
      <c r="S221" s="47"/>
      <c r="T221" s="47"/>
      <c r="U221" s="47"/>
      <c r="V221" s="49"/>
      <c r="W221" s="49"/>
      <c r="X221" s="49"/>
      <c r="Y221" s="49"/>
      <c r="Z221" s="49"/>
      <c r="AA221" s="49"/>
      <c r="AB221" s="49"/>
      <c r="AC221" s="49"/>
      <c r="AD221" s="49"/>
      <c r="AE221" s="49"/>
      <c r="AF221" s="49"/>
      <c r="AG221" s="49"/>
      <c r="AH221" s="49"/>
      <c r="AI221" s="49"/>
    </row>
    <row r="222" spans="2:35" ht="15" customHeight="1" x14ac:dyDescent="0.25">
      <c r="B222" s="12"/>
      <c r="C222" s="12"/>
      <c r="D222" s="12"/>
      <c r="E222" s="8" t="s">
        <v>215</v>
      </c>
      <c r="F222" s="47"/>
      <c r="G222" s="47"/>
      <c r="H222" s="47"/>
      <c r="I222" s="47"/>
      <c r="J222" s="47"/>
      <c r="K222" s="47"/>
      <c r="L222" s="47"/>
      <c r="M222" s="47"/>
      <c r="N222" s="47"/>
      <c r="O222" s="47"/>
      <c r="P222" s="47"/>
      <c r="Q222" s="47"/>
      <c r="R222" s="47"/>
      <c r="S222" s="47"/>
      <c r="T222" s="47"/>
      <c r="U222" s="47"/>
      <c r="V222" s="49"/>
      <c r="W222" s="49"/>
      <c r="X222" s="49"/>
      <c r="Y222" s="49"/>
      <c r="Z222" s="49"/>
      <c r="AA222" s="49"/>
      <c r="AB222" s="49"/>
      <c r="AC222" s="49"/>
      <c r="AD222" s="49"/>
      <c r="AE222" s="49"/>
      <c r="AF222" s="49"/>
      <c r="AG222" s="49"/>
      <c r="AH222" s="49"/>
      <c r="AI222" s="49"/>
    </row>
    <row r="223" spans="2:35" ht="15" customHeight="1" x14ac:dyDescent="0.25">
      <c r="B223" s="12"/>
      <c r="C223" s="12"/>
      <c r="D223" s="12"/>
      <c r="E223" s="8" t="s">
        <v>310</v>
      </c>
      <c r="F223" s="47"/>
      <c r="G223" s="47"/>
      <c r="H223" s="47"/>
      <c r="I223" s="47"/>
      <c r="J223" s="47"/>
      <c r="K223" s="47"/>
      <c r="L223" s="47"/>
      <c r="M223" s="47"/>
      <c r="N223" s="47"/>
      <c r="O223" s="47"/>
      <c r="P223" s="47"/>
      <c r="Q223" s="47"/>
      <c r="R223" s="47"/>
      <c r="S223" s="47"/>
      <c r="T223" s="47"/>
      <c r="U223" s="47"/>
      <c r="V223" s="49"/>
      <c r="W223" s="49"/>
      <c r="X223" s="49"/>
      <c r="Y223" s="49"/>
      <c r="Z223" s="49"/>
      <c r="AA223" s="49"/>
      <c r="AB223" s="49"/>
      <c r="AC223" s="49"/>
      <c r="AD223" s="49"/>
      <c r="AE223" s="49"/>
      <c r="AF223" s="49"/>
      <c r="AG223" s="49"/>
      <c r="AH223" s="49"/>
      <c r="AI223" s="49"/>
    </row>
    <row r="224" spans="2:35" ht="15" customHeight="1" x14ac:dyDescent="0.25">
      <c r="B224" s="12"/>
      <c r="C224" s="12"/>
      <c r="D224" s="12"/>
      <c r="E224" s="8" t="s">
        <v>216</v>
      </c>
      <c r="F224" s="47"/>
      <c r="G224" s="47"/>
      <c r="H224" s="47"/>
      <c r="I224" s="47"/>
      <c r="J224" s="47"/>
      <c r="K224" s="47"/>
      <c r="L224" s="47"/>
      <c r="M224" s="47"/>
      <c r="N224" s="47"/>
      <c r="O224" s="47"/>
      <c r="P224" s="47"/>
      <c r="Q224" s="47"/>
      <c r="R224" s="47"/>
      <c r="S224" s="47"/>
      <c r="T224" s="47"/>
      <c r="U224" s="47"/>
      <c r="V224" s="49"/>
      <c r="W224" s="49"/>
      <c r="X224" s="49"/>
      <c r="Y224" s="49"/>
      <c r="Z224" s="49"/>
      <c r="AA224" s="49"/>
      <c r="AB224" s="49"/>
      <c r="AC224" s="49"/>
      <c r="AD224" s="49"/>
      <c r="AE224" s="49"/>
      <c r="AF224" s="49"/>
      <c r="AG224" s="49"/>
      <c r="AH224" s="49"/>
      <c r="AI224" s="49"/>
    </row>
    <row r="225" spans="2:35" ht="15" customHeight="1" x14ac:dyDescent="0.25">
      <c r="B225" s="12"/>
      <c r="C225" s="12"/>
      <c r="D225" s="12"/>
      <c r="E225" s="8" t="s">
        <v>217</v>
      </c>
      <c r="F225" s="47"/>
      <c r="G225" s="47"/>
      <c r="H225" s="47"/>
      <c r="I225" s="47"/>
      <c r="J225" s="47"/>
      <c r="K225" s="47"/>
      <c r="L225" s="47"/>
      <c r="M225" s="47"/>
      <c r="N225" s="47"/>
      <c r="O225" s="47"/>
      <c r="P225" s="47"/>
      <c r="Q225" s="47"/>
      <c r="R225" s="47"/>
      <c r="S225" s="47"/>
      <c r="T225" s="47"/>
      <c r="U225" s="47"/>
      <c r="V225" s="49"/>
      <c r="W225" s="49"/>
      <c r="X225" s="49"/>
      <c r="Y225" s="49"/>
      <c r="Z225" s="49"/>
      <c r="AA225" s="49"/>
      <c r="AB225" s="49"/>
      <c r="AC225" s="49"/>
      <c r="AD225" s="49"/>
      <c r="AE225" s="49"/>
      <c r="AF225" s="49"/>
      <c r="AG225" s="49"/>
      <c r="AH225" s="49"/>
      <c r="AI225" s="49"/>
    </row>
    <row r="226" spans="2:35" ht="15" customHeight="1" x14ac:dyDescent="0.25">
      <c r="B226" s="12"/>
      <c r="C226" s="12"/>
      <c r="D226" s="12"/>
      <c r="E226" s="8" t="s">
        <v>311</v>
      </c>
      <c r="F226" s="47"/>
      <c r="G226" s="47"/>
      <c r="H226" s="47"/>
      <c r="I226" s="47"/>
      <c r="J226" s="47"/>
      <c r="K226" s="47"/>
      <c r="L226" s="47"/>
      <c r="M226" s="47"/>
      <c r="N226" s="47"/>
      <c r="O226" s="47"/>
      <c r="P226" s="47"/>
      <c r="Q226" s="47"/>
      <c r="R226" s="47"/>
      <c r="S226" s="47"/>
      <c r="T226" s="47"/>
      <c r="U226" s="47"/>
      <c r="V226" s="49"/>
      <c r="W226" s="49"/>
      <c r="X226" s="49"/>
      <c r="Y226" s="49"/>
      <c r="Z226" s="49"/>
      <c r="AA226" s="49"/>
      <c r="AB226" s="49"/>
      <c r="AC226" s="49"/>
      <c r="AD226" s="49"/>
      <c r="AE226" s="49"/>
      <c r="AF226" s="49"/>
      <c r="AG226" s="49"/>
      <c r="AH226" s="49"/>
      <c r="AI226" s="49"/>
    </row>
    <row r="227" spans="2:35" ht="15" customHeight="1" x14ac:dyDescent="0.25">
      <c r="B227" s="12"/>
      <c r="C227" s="12"/>
      <c r="D227" s="12"/>
      <c r="E227" s="8" t="s">
        <v>218</v>
      </c>
      <c r="F227" s="47"/>
      <c r="G227" s="47"/>
      <c r="H227" s="47"/>
      <c r="I227" s="47"/>
      <c r="J227" s="47"/>
      <c r="K227" s="47"/>
      <c r="L227" s="47"/>
      <c r="M227" s="47"/>
      <c r="N227" s="47"/>
      <c r="O227" s="47"/>
      <c r="P227" s="47"/>
      <c r="Q227" s="47"/>
      <c r="R227" s="47"/>
      <c r="S227" s="47"/>
      <c r="T227" s="47"/>
      <c r="U227" s="47"/>
      <c r="V227" s="49"/>
      <c r="W227" s="49"/>
      <c r="X227" s="49"/>
      <c r="Y227" s="49"/>
      <c r="Z227" s="49"/>
      <c r="AA227" s="49"/>
      <c r="AB227" s="49"/>
      <c r="AC227" s="49"/>
      <c r="AD227" s="49"/>
      <c r="AE227" s="49"/>
      <c r="AF227" s="49"/>
      <c r="AG227" s="49"/>
      <c r="AH227" s="49"/>
      <c r="AI227" s="49"/>
    </row>
    <row r="228" spans="2:35" ht="15" customHeight="1" x14ac:dyDescent="0.25">
      <c r="B228" s="12"/>
      <c r="C228" s="12"/>
      <c r="D228" s="12"/>
      <c r="E228" s="8" t="s">
        <v>219</v>
      </c>
      <c r="F228" s="47"/>
      <c r="G228" s="47"/>
      <c r="H228" s="47"/>
      <c r="I228" s="47"/>
      <c r="J228" s="47"/>
      <c r="K228" s="47"/>
      <c r="L228" s="47"/>
      <c r="M228" s="47"/>
      <c r="N228" s="47"/>
      <c r="O228" s="47"/>
      <c r="P228" s="47"/>
      <c r="Q228" s="47"/>
      <c r="R228" s="47"/>
      <c r="S228" s="47"/>
      <c r="T228" s="47"/>
      <c r="U228" s="47"/>
      <c r="V228" s="49"/>
      <c r="W228" s="49"/>
      <c r="X228" s="49"/>
      <c r="Y228" s="49"/>
      <c r="Z228" s="49"/>
      <c r="AA228" s="49"/>
      <c r="AB228" s="49"/>
      <c r="AC228" s="49"/>
      <c r="AD228" s="49"/>
      <c r="AE228" s="49"/>
      <c r="AF228" s="49"/>
      <c r="AG228" s="49"/>
      <c r="AH228" s="49"/>
      <c r="AI228" s="49"/>
    </row>
    <row r="229" spans="2:35" ht="15" customHeight="1" x14ac:dyDescent="0.25">
      <c r="B229" s="12"/>
      <c r="C229" s="12"/>
      <c r="D229" s="12"/>
      <c r="E229" s="8" t="s">
        <v>312</v>
      </c>
      <c r="F229" s="47"/>
      <c r="G229" s="47"/>
      <c r="H229" s="47"/>
      <c r="I229" s="47"/>
      <c r="J229" s="47"/>
      <c r="K229" s="47"/>
      <c r="L229" s="47"/>
      <c r="M229" s="47"/>
      <c r="N229" s="47"/>
      <c r="O229" s="47"/>
      <c r="P229" s="47"/>
      <c r="Q229" s="47"/>
      <c r="R229" s="47"/>
      <c r="S229" s="47"/>
      <c r="T229" s="47"/>
      <c r="U229" s="47"/>
      <c r="V229" s="49"/>
      <c r="W229" s="49"/>
      <c r="X229" s="49"/>
      <c r="Y229" s="49"/>
      <c r="Z229" s="49"/>
      <c r="AA229" s="49"/>
      <c r="AB229" s="49"/>
      <c r="AC229" s="49"/>
      <c r="AD229" s="49"/>
      <c r="AE229" s="49"/>
      <c r="AF229" s="49"/>
      <c r="AG229" s="49"/>
      <c r="AH229" s="49"/>
      <c r="AI229" s="49"/>
    </row>
    <row r="230" spans="2:35" ht="15" customHeight="1" x14ac:dyDescent="0.25">
      <c r="B230" s="12"/>
      <c r="C230" s="12"/>
      <c r="D230" s="12"/>
      <c r="E230" s="8" t="s">
        <v>220</v>
      </c>
      <c r="F230" s="47"/>
      <c r="G230" s="47"/>
      <c r="H230" s="47"/>
      <c r="I230" s="47"/>
      <c r="J230" s="47"/>
      <c r="K230" s="47"/>
      <c r="L230" s="47"/>
      <c r="M230" s="47"/>
      <c r="N230" s="47"/>
      <c r="O230" s="47"/>
      <c r="P230" s="47"/>
      <c r="Q230" s="47"/>
      <c r="R230" s="47"/>
      <c r="S230" s="47"/>
      <c r="T230" s="47"/>
      <c r="U230" s="47"/>
      <c r="V230" s="49"/>
      <c r="W230" s="49"/>
      <c r="X230" s="49"/>
      <c r="Y230" s="49"/>
      <c r="Z230" s="49"/>
      <c r="AA230" s="49"/>
      <c r="AB230" s="49"/>
      <c r="AC230" s="49"/>
      <c r="AD230" s="49"/>
      <c r="AE230" s="49"/>
      <c r="AF230" s="49"/>
      <c r="AG230" s="49"/>
      <c r="AH230" s="49"/>
      <c r="AI230" s="49"/>
    </row>
    <row r="231" spans="2:35" ht="15" customHeight="1" x14ac:dyDescent="0.25">
      <c r="B231" s="12"/>
      <c r="C231" s="12"/>
      <c r="D231" s="12"/>
      <c r="E231" s="8" t="s">
        <v>221</v>
      </c>
      <c r="F231" s="47"/>
      <c r="G231" s="47"/>
      <c r="H231" s="47"/>
      <c r="I231" s="47"/>
      <c r="J231" s="47"/>
      <c r="K231" s="47"/>
      <c r="L231" s="47"/>
      <c r="M231" s="47"/>
      <c r="N231" s="47"/>
      <c r="O231" s="47"/>
      <c r="P231" s="47"/>
      <c r="Q231" s="47"/>
      <c r="R231" s="47"/>
      <c r="S231" s="47"/>
      <c r="T231" s="47"/>
      <c r="U231" s="47"/>
      <c r="V231" s="49"/>
      <c r="W231" s="49"/>
      <c r="X231" s="49"/>
      <c r="Y231" s="49"/>
      <c r="Z231" s="49"/>
      <c r="AA231" s="49"/>
      <c r="AB231" s="49"/>
      <c r="AC231" s="49"/>
      <c r="AD231" s="49"/>
      <c r="AE231" s="49"/>
      <c r="AF231" s="49"/>
      <c r="AG231" s="49"/>
      <c r="AH231" s="49"/>
      <c r="AI231" s="49"/>
    </row>
    <row r="232" spans="2:35" ht="15" customHeight="1" x14ac:dyDescent="0.25">
      <c r="B232" s="12"/>
      <c r="C232" s="12"/>
      <c r="D232" s="12"/>
      <c r="E232" s="8" t="s">
        <v>313</v>
      </c>
      <c r="F232" s="47"/>
      <c r="G232" s="47"/>
      <c r="H232" s="47"/>
      <c r="I232" s="47"/>
      <c r="J232" s="47"/>
      <c r="K232" s="47"/>
      <c r="L232" s="47"/>
      <c r="M232" s="47"/>
      <c r="N232" s="47"/>
      <c r="O232" s="47"/>
      <c r="P232" s="47"/>
      <c r="Q232" s="47"/>
      <c r="R232" s="47"/>
      <c r="S232" s="47"/>
      <c r="T232" s="47"/>
      <c r="U232" s="47"/>
      <c r="V232" s="49"/>
      <c r="W232" s="49"/>
      <c r="X232" s="49"/>
      <c r="Y232" s="49"/>
      <c r="Z232" s="49"/>
      <c r="AA232" s="49"/>
      <c r="AB232" s="49"/>
      <c r="AC232" s="49"/>
      <c r="AD232" s="49"/>
      <c r="AE232" s="49"/>
      <c r="AF232" s="49"/>
      <c r="AG232" s="49"/>
      <c r="AH232" s="49"/>
      <c r="AI232" s="49"/>
    </row>
    <row r="233" spans="2:35" ht="15" customHeight="1" x14ac:dyDescent="0.25">
      <c r="B233" s="12"/>
      <c r="C233" s="12"/>
      <c r="D233" s="12"/>
      <c r="E233" s="8" t="s">
        <v>222</v>
      </c>
      <c r="F233" s="47"/>
      <c r="G233" s="47"/>
      <c r="H233" s="47"/>
      <c r="I233" s="47"/>
      <c r="J233" s="47"/>
      <c r="K233" s="47"/>
      <c r="L233" s="47"/>
      <c r="M233" s="47"/>
      <c r="N233" s="47"/>
      <c r="O233" s="47"/>
      <c r="P233" s="47"/>
      <c r="Q233" s="47"/>
      <c r="R233" s="47"/>
      <c r="S233" s="47"/>
      <c r="T233" s="47"/>
      <c r="U233" s="47"/>
      <c r="V233" s="49"/>
      <c r="W233" s="49"/>
      <c r="X233" s="49"/>
      <c r="Y233" s="49"/>
      <c r="Z233" s="49"/>
      <c r="AA233" s="49"/>
      <c r="AB233" s="49"/>
      <c r="AC233" s="49"/>
      <c r="AD233" s="49"/>
      <c r="AE233" s="49"/>
      <c r="AF233" s="49"/>
      <c r="AG233" s="49"/>
      <c r="AH233" s="49"/>
      <c r="AI233" s="49"/>
    </row>
    <row r="234" spans="2:35" ht="15" customHeight="1" x14ac:dyDescent="0.25">
      <c r="B234" s="12"/>
      <c r="C234" s="12"/>
      <c r="D234" s="12"/>
      <c r="E234" s="8" t="s">
        <v>223</v>
      </c>
      <c r="F234" s="47"/>
      <c r="G234" s="47"/>
      <c r="H234" s="47"/>
      <c r="I234" s="47"/>
      <c r="J234" s="47"/>
      <c r="K234" s="47"/>
      <c r="L234" s="47"/>
      <c r="M234" s="47"/>
      <c r="N234" s="47"/>
      <c r="O234" s="47"/>
      <c r="P234" s="47"/>
      <c r="Q234" s="47"/>
      <c r="R234" s="47"/>
      <c r="S234" s="47"/>
      <c r="T234" s="47"/>
      <c r="U234" s="47"/>
      <c r="V234" s="49"/>
      <c r="W234" s="49"/>
      <c r="X234" s="49"/>
      <c r="Y234" s="49"/>
      <c r="Z234" s="49"/>
      <c r="AA234" s="49"/>
      <c r="AB234" s="49"/>
      <c r="AC234" s="49"/>
      <c r="AD234" s="49"/>
      <c r="AE234" s="49"/>
      <c r="AF234" s="49"/>
      <c r="AG234" s="49"/>
      <c r="AH234" s="49"/>
      <c r="AI234" s="49"/>
    </row>
    <row r="235" spans="2:35" ht="15" customHeight="1" x14ac:dyDescent="0.25">
      <c r="B235" s="12"/>
      <c r="C235" s="12"/>
      <c r="D235" s="12"/>
      <c r="E235" s="8" t="s">
        <v>314</v>
      </c>
      <c r="F235" s="47"/>
      <c r="G235" s="47"/>
      <c r="H235" s="47"/>
      <c r="I235" s="47"/>
      <c r="J235" s="47"/>
      <c r="K235" s="47"/>
      <c r="L235" s="47"/>
      <c r="M235" s="47"/>
      <c r="N235" s="47"/>
      <c r="O235" s="47"/>
      <c r="P235" s="47"/>
      <c r="Q235" s="47"/>
      <c r="R235" s="47"/>
      <c r="S235" s="47"/>
      <c r="T235" s="47"/>
      <c r="U235" s="47"/>
      <c r="V235" s="49"/>
      <c r="W235" s="49"/>
      <c r="X235" s="49"/>
      <c r="Y235" s="49"/>
      <c r="Z235" s="49"/>
      <c r="AA235" s="49"/>
      <c r="AB235" s="49"/>
      <c r="AC235" s="49"/>
      <c r="AD235" s="49"/>
      <c r="AE235" s="49"/>
      <c r="AF235" s="49"/>
      <c r="AG235" s="49"/>
      <c r="AH235" s="49"/>
      <c r="AI235" s="49"/>
    </row>
    <row r="236" spans="2:35" ht="15" customHeight="1" x14ac:dyDescent="0.25">
      <c r="B236" s="12"/>
      <c r="C236" s="12"/>
      <c r="D236" s="12"/>
      <c r="E236" s="8" t="s">
        <v>224</v>
      </c>
      <c r="F236" s="47"/>
      <c r="G236" s="47"/>
      <c r="H236" s="47"/>
      <c r="I236" s="47"/>
      <c r="J236" s="47"/>
      <c r="K236" s="47"/>
      <c r="L236" s="47"/>
      <c r="M236" s="47"/>
      <c r="N236" s="47"/>
      <c r="O236" s="47"/>
      <c r="P236" s="47"/>
      <c r="Q236" s="47"/>
      <c r="R236" s="47"/>
      <c r="S236" s="47"/>
      <c r="T236" s="47"/>
      <c r="U236" s="47"/>
      <c r="V236" s="49"/>
      <c r="W236" s="49"/>
      <c r="X236" s="49"/>
      <c r="Y236" s="49"/>
      <c r="Z236" s="49"/>
      <c r="AA236" s="49"/>
      <c r="AB236" s="49"/>
      <c r="AC236" s="49"/>
      <c r="AD236" s="49"/>
      <c r="AE236" s="49"/>
      <c r="AF236" s="49"/>
      <c r="AG236" s="49"/>
      <c r="AH236" s="49"/>
      <c r="AI236" s="49"/>
    </row>
    <row r="237" spans="2:35" ht="15" customHeight="1" x14ac:dyDescent="0.25">
      <c r="B237" s="12"/>
      <c r="C237" s="12"/>
      <c r="D237" s="12"/>
      <c r="E237" s="8" t="s">
        <v>225</v>
      </c>
      <c r="F237" s="47"/>
      <c r="G237" s="47"/>
      <c r="H237" s="47"/>
      <c r="I237" s="47"/>
      <c r="J237" s="47"/>
      <c r="K237" s="47"/>
      <c r="L237" s="47"/>
      <c r="M237" s="47"/>
      <c r="N237" s="47"/>
      <c r="O237" s="47"/>
      <c r="P237" s="47"/>
      <c r="Q237" s="47"/>
      <c r="R237" s="47"/>
      <c r="S237" s="47"/>
      <c r="T237" s="47"/>
      <c r="U237" s="47"/>
      <c r="V237" s="49"/>
      <c r="W237" s="49"/>
      <c r="X237" s="49"/>
      <c r="Y237" s="49"/>
      <c r="Z237" s="49"/>
      <c r="AA237" s="49"/>
      <c r="AB237" s="49"/>
      <c r="AC237" s="49"/>
      <c r="AD237" s="49"/>
      <c r="AE237" s="49"/>
      <c r="AF237" s="49"/>
      <c r="AG237" s="49"/>
      <c r="AH237" s="49"/>
      <c r="AI237" s="49"/>
    </row>
    <row r="238" spans="2:35" ht="15" customHeight="1" x14ac:dyDescent="0.25">
      <c r="B238" s="12"/>
      <c r="C238" s="12"/>
      <c r="D238" s="12"/>
      <c r="E238" s="8" t="s">
        <v>315</v>
      </c>
      <c r="F238" s="47"/>
      <c r="G238" s="47"/>
      <c r="H238" s="47"/>
      <c r="I238" s="47"/>
      <c r="J238" s="47"/>
      <c r="K238" s="47"/>
      <c r="L238" s="47"/>
      <c r="M238" s="47"/>
      <c r="N238" s="47"/>
      <c r="O238" s="47"/>
      <c r="P238" s="47"/>
      <c r="Q238" s="47"/>
      <c r="R238" s="47"/>
      <c r="S238" s="47"/>
      <c r="T238" s="47"/>
      <c r="U238" s="47"/>
      <c r="V238" s="49"/>
      <c r="W238" s="49"/>
      <c r="X238" s="49"/>
      <c r="Y238" s="49"/>
      <c r="Z238" s="49"/>
      <c r="AA238" s="49"/>
      <c r="AB238" s="49"/>
      <c r="AC238" s="49"/>
      <c r="AD238" s="49"/>
      <c r="AE238" s="49"/>
      <c r="AF238" s="49"/>
      <c r="AG238" s="49"/>
      <c r="AH238" s="49"/>
      <c r="AI238" s="49"/>
    </row>
    <row r="239" spans="2:35" ht="90" customHeight="1" x14ac:dyDescent="0.25">
      <c r="B239" s="374"/>
      <c r="C239" s="375"/>
      <c r="D239" s="375"/>
      <c r="E239" s="375"/>
      <c r="F239" s="375"/>
      <c r="G239" s="375"/>
      <c r="H239" s="375"/>
      <c r="I239" s="375"/>
      <c r="J239" s="375"/>
      <c r="K239" s="375"/>
      <c r="L239" s="375"/>
      <c r="M239" s="375"/>
      <c r="N239" s="375"/>
      <c r="O239" s="375"/>
      <c r="P239" s="375"/>
      <c r="Q239" s="375"/>
      <c r="R239" s="375"/>
      <c r="S239" s="375"/>
      <c r="T239" s="375"/>
      <c r="U239" s="375"/>
      <c r="V239" s="375"/>
      <c r="W239" s="375"/>
      <c r="X239" s="375"/>
      <c r="Y239" s="375"/>
      <c r="Z239" s="375"/>
      <c r="AA239" s="375"/>
      <c r="AB239" s="375"/>
      <c r="AC239" s="375"/>
      <c r="AD239" s="375"/>
      <c r="AE239" s="375"/>
      <c r="AF239" s="375"/>
      <c r="AG239" s="375"/>
      <c r="AH239" s="375"/>
      <c r="AI239" s="376"/>
    </row>
  </sheetData>
  <mergeCells count="9">
    <mergeCell ref="B239:AI239"/>
    <mergeCell ref="B2:B4"/>
    <mergeCell ref="D2:AG2"/>
    <mergeCell ref="D3:AG3"/>
    <mergeCell ref="D4:AG4"/>
    <mergeCell ref="B5:AI5"/>
    <mergeCell ref="B6:D6"/>
    <mergeCell ref="V6:AI6"/>
    <mergeCell ref="E6:U6"/>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'0 - Criterios'!$O$53:$O$55</xm:f>
          </x14:formula1>
          <xm:sqref>I9:I18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ABE3-1D88-4D9E-8AC9-1F50AC1ED82B}">
  <dimension ref="B1:T240"/>
  <sheetViews>
    <sheetView zoomScaleNormal="100" workbookViewId="0">
      <selection activeCell="A12" sqref="A12"/>
    </sheetView>
  </sheetViews>
  <sheetFormatPr baseColWidth="10" defaultColWidth="11.375" defaultRowHeight="15" x14ac:dyDescent="0.25"/>
  <cols>
    <col min="1" max="1" width="2.125" style="37" customWidth="1"/>
    <col min="2" max="3" width="30.625" style="39" customWidth="1"/>
    <col min="4" max="5" width="60.625" style="37" customWidth="1"/>
    <col min="6" max="7" width="30.625" style="34" customWidth="1"/>
    <col min="8" max="8" width="30.625" style="37" customWidth="1"/>
    <col min="9" max="11" width="60.625" style="39" customWidth="1"/>
    <col min="12" max="12" width="60.625" style="37" customWidth="1"/>
    <col min="13" max="15" width="30.625" style="38" customWidth="1"/>
    <col min="16" max="16" width="30.625" style="34" customWidth="1"/>
    <col min="17" max="19" width="30.625" style="38" customWidth="1"/>
    <col min="20" max="20" width="60.625" style="38" customWidth="1"/>
    <col min="21" max="16384" width="11.375" style="37"/>
  </cols>
  <sheetData>
    <row r="1" spans="2:20" ht="15" customHeight="1" x14ac:dyDescent="0.25"/>
    <row r="2" spans="2:20" ht="30" customHeight="1" x14ac:dyDescent="0.25">
      <c r="B2" s="405"/>
      <c r="C2" s="406"/>
      <c r="D2" s="29" t="s">
        <v>71</v>
      </c>
      <c r="E2" s="441" t="s">
        <v>229</v>
      </c>
      <c r="F2" s="441"/>
      <c r="G2" s="441"/>
      <c r="H2" s="441"/>
      <c r="I2" s="441"/>
      <c r="J2" s="441"/>
      <c r="K2" s="441"/>
      <c r="L2" s="441"/>
      <c r="M2" s="441"/>
      <c r="N2" s="441"/>
      <c r="O2" s="441"/>
      <c r="P2" s="441"/>
      <c r="Q2" s="441"/>
      <c r="R2" s="441"/>
      <c r="S2" s="29" t="s">
        <v>72</v>
      </c>
      <c r="T2" s="66" t="s">
        <v>232</v>
      </c>
    </row>
    <row r="3" spans="2:20" ht="30" customHeight="1" x14ac:dyDescent="0.25">
      <c r="B3" s="407"/>
      <c r="C3" s="408"/>
      <c r="D3" s="29" t="s">
        <v>73</v>
      </c>
      <c r="E3" s="445" t="s">
        <v>230</v>
      </c>
      <c r="F3" s="445"/>
      <c r="G3" s="445"/>
      <c r="H3" s="445"/>
      <c r="I3" s="445"/>
      <c r="J3" s="445"/>
      <c r="K3" s="445"/>
      <c r="L3" s="445"/>
      <c r="M3" s="445"/>
      <c r="N3" s="445"/>
      <c r="O3" s="445"/>
      <c r="P3" s="445"/>
      <c r="Q3" s="445"/>
      <c r="R3" s="445"/>
      <c r="S3" s="29" t="s">
        <v>74</v>
      </c>
      <c r="T3" s="139">
        <v>3</v>
      </c>
    </row>
    <row r="4" spans="2:20" ht="30" customHeight="1" x14ac:dyDescent="0.25">
      <c r="B4" s="409"/>
      <c r="C4" s="410"/>
      <c r="D4" s="29" t="s">
        <v>75</v>
      </c>
      <c r="E4" s="442" t="s">
        <v>231</v>
      </c>
      <c r="F4" s="442"/>
      <c r="G4" s="442"/>
      <c r="H4" s="442"/>
      <c r="I4" s="442"/>
      <c r="J4" s="442"/>
      <c r="K4" s="442"/>
      <c r="L4" s="442"/>
      <c r="M4" s="442"/>
      <c r="N4" s="442"/>
      <c r="O4" s="442"/>
      <c r="P4" s="442"/>
      <c r="Q4" s="442"/>
      <c r="R4" s="442"/>
      <c r="S4" s="29" t="s">
        <v>335</v>
      </c>
      <c r="T4" s="74">
        <v>44320</v>
      </c>
    </row>
    <row r="5" spans="2:20" ht="30" customHeight="1" x14ac:dyDescent="0.25">
      <c r="B5" s="470" t="s">
        <v>991</v>
      </c>
      <c r="C5" s="471"/>
      <c r="D5" s="471"/>
      <c r="E5" s="471"/>
      <c r="F5" s="471"/>
      <c r="G5" s="471"/>
      <c r="H5" s="471"/>
      <c r="I5" s="471"/>
      <c r="J5" s="471"/>
      <c r="K5" s="471"/>
      <c r="L5" s="471"/>
      <c r="M5" s="471"/>
      <c r="N5" s="471"/>
      <c r="O5" s="471"/>
      <c r="P5" s="471"/>
      <c r="Q5" s="471"/>
      <c r="R5" s="471"/>
      <c r="S5" s="471"/>
      <c r="T5" s="471"/>
    </row>
    <row r="6" spans="2:20" ht="30" customHeight="1" x14ac:dyDescent="0.25">
      <c r="B6" s="372" t="s">
        <v>341</v>
      </c>
      <c r="C6" s="372"/>
      <c r="D6" s="372"/>
      <c r="E6" s="372"/>
      <c r="F6" s="372"/>
      <c r="G6" s="372"/>
      <c r="H6" s="372"/>
      <c r="I6" s="372"/>
      <c r="J6" s="372"/>
      <c r="K6" s="372"/>
      <c r="L6" s="372"/>
      <c r="M6" s="372"/>
      <c r="N6" s="372"/>
      <c r="O6" s="372"/>
      <c r="P6" s="372"/>
      <c r="Q6" s="372"/>
      <c r="R6" s="372"/>
      <c r="S6" s="372"/>
      <c r="T6" s="372"/>
    </row>
    <row r="7" spans="2:20" ht="27.75" customHeight="1" x14ac:dyDescent="0.25">
      <c r="B7" s="469" t="s">
        <v>404</v>
      </c>
      <c r="C7" s="469"/>
      <c r="D7" s="469"/>
      <c r="E7" s="469"/>
      <c r="F7" s="469"/>
      <c r="G7" s="469"/>
      <c r="H7" s="469"/>
      <c r="I7" s="469"/>
      <c r="J7" s="469"/>
      <c r="K7" s="469"/>
      <c r="L7" s="469"/>
      <c r="M7" s="469"/>
      <c r="N7" s="469"/>
      <c r="O7" s="469"/>
      <c r="P7" s="469"/>
      <c r="Q7" s="469"/>
      <c r="R7" s="469"/>
      <c r="S7" s="469"/>
      <c r="T7" s="469"/>
    </row>
    <row r="8" spans="2:20" ht="150" customHeight="1" x14ac:dyDescent="0.25">
      <c r="B8" s="399" t="s">
        <v>75</v>
      </c>
      <c r="C8" s="472" t="s">
        <v>933</v>
      </c>
      <c r="D8" s="420" t="s">
        <v>368</v>
      </c>
      <c r="E8" s="420" t="s">
        <v>827</v>
      </c>
      <c r="F8" s="302" t="s">
        <v>386</v>
      </c>
      <c r="G8" s="420" t="s">
        <v>934</v>
      </c>
      <c r="H8" s="420"/>
      <c r="I8" s="420"/>
      <c r="J8" s="420"/>
      <c r="K8" s="420"/>
      <c r="L8" s="420"/>
      <c r="M8" s="387" t="s">
        <v>932</v>
      </c>
      <c r="N8" s="387"/>
      <c r="O8" s="387"/>
      <c r="P8" s="387"/>
      <c r="Q8" s="387"/>
      <c r="R8" s="387"/>
      <c r="S8" s="387"/>
      <c r="T8" s="387"/>
    </row>
    <row r="9" spans="2:20" ht="180" customHeight="1" x14ac:dyDescent="0.25">
      <c r="B9" s="400"/>
      <c r="C9" s="472"/>
      <c r="D9" s="420"/>
      <c r="E9" s="420"/>
      <c r="F9" s="302"/>
      <c r="G9" s="138" t="s">
        <v>664</v>
      </c>
      <c r="H9" s="138" t="s">
        <v>957</v>
      </c>
      <c r="I9" s="138" t="s">
        <v>958</v>
      </c>
      <c r="J9" s="138" t="s">
        <v>962</v>
      </c>
      <c r="K9" s="138" t="s">
        <v>947</v>
      </c>
      <c r="L9" s="138" t="s">
        <v>856</v>
      </c>
      <c r="M9" s="138" t="s">
        <v>906</v>
      </c>
      <c r="N9" s="141" t="s">
        <v>907</v>
      </c>
      <c r="O9" s="141" t="s">
        <v>908</v>
      </c>
      <c r="P9" s="138" t="s">
        <v>909</v>
      </c>
      <c r="Q9" s="138" t="s">
        <v>910</v>
      </c>
      <c r="R9" s="145" t="s">
        <v>911</v>
      </c>
      <c r="S9" s="138" t="s">
        <v>912</v>
      </c>
      <c r="T9" s="140" t="s">
        <v>921</v>
      </c>
    </row>
    <row r="10" spans="2:20" s="34" customFormat="1" ht="150" customHeight="1" x14ac:dyDescent="0.25">
      <c r="B10" s="51"/>
      <c r="C10" s="40"/>
      <c r="D10" s="25"/>
      <c r="E10" s="40"/>
      <c r="F10" s="51"/>
      <c r="G10" s="51" t="s">
        <v>433</v>
      </c>
      <c r="H10" s="50"/>
      <c r="I10" s="50"/>
      <c r="J10" s="50"/>
      <c r="K10" s="50"/>
      <c r="L10" s="195" t="str">
        <f>CONCATENATE(H10," ",I10," ",J10," ",K10)</f>
        <v xml:space="preserve">   </v>
      </c>
      <c r="M10" s="50"/>
      <c r="N10" s="71" t="str">
        <f>IF(OR(M10="Correctivo",M10="Detectivo"),"Impacto",IF(M10="Preventivo","Probabilidad",""))</f>
        <v/>
      </c>
      <c r="O10" s="50"/>
      <c r="P10" s="71" t="str">
        <f t="shared" ref="P10:P74" si="0">IF(AND(M10="Preventivo",O10="Automático"),"50%",IF(AND(M10="Preventivo",O10="Manual"),"40%",IF(AND(M10="Detectivo",O10="Automático"),"40%",IF(AND(M10="Detectivo",O10="Manual"),"30%",IF(AND(M10="Correctivo",O10="Automático"),"35%",IF(AND(M10="Correctivo",O10="Manual"),"25%",""))))))</f>
        <v/>
      </c>
      <c r="Q10" s="50"/>
      <c r="R10" s="71"/>
      <c r="S10" s="50"/>
      <c r="T10" s="50"/>
    </row>
    <row r="11" spans="2:20" s="34" customFormat="1" ht="150" customHeight="1" x14ac:dyDescent="0.25">
      <c r="B11" s="51"/>
      <c r="C11" s="40"/>
      <c r="D11" s="25"/>
      <c r="E11" s="40"/>
      <c r="F11" s="51"/>
      <c r="G11" s="51" t="s">
        <v>434</v>
      </c>
      <c r="H11" s="50"/>
      <c r="I11" s="50"/>
      <c r="J11" s="50"/>
      <c r="K11" s="50"/>
      <c r="L11" s="195" t="str">
        <f t="shared" ref="L11:L74" si="1">CONCATENATE(H11," ",I11," ",J11," ",K11)</f>
        <v xml:space="preserve">   </v>
      </c>
      <c r="M11" s="50"/>
      <c r="N11" s="71" t="str">
        <f t="shared" ref="N11:N74" si="2">IF(OR(M11="Correctivo",M11="Detectivo"),"Impacto",IF(M11="Preventivo","Probabilidad",""))</f>
        <v/>
      </c>
      <c r="O11" s="50"/>
      <c r="P11" s="71" t="str">
        <f t="shared" si="0"/>
        <v/>
      </c>
      <c r="Q11" s="50"/>
      <c r="R11" s="71"/>
      <c r="S11" s="50"/>
      <c r="T11" s="50"/>
    </row>
    <row r="12" spans="2:20" s="34" customFormat="1" ht="150" customHeight="1" x14ac:dyDescent="0.25">
      <c r="B12" s="51"/>
      <c r="C12" s="40"/>
      <c r="D12" s="25"/>
      <c r="E12" s="40"/>
      <c r="F12" s="51"/>
      <c r="G12" s="51" t="s">
        <v>435</v>
      </c>
      <c r="H12" s="50"/>
      <c r="I12" s="50"/>
      <c r="J12" s="50"/>
      <c r="K12" s="50"/>
      <c r="L12" s="195" t="str">
        <f t="shared" si="1"/>
        <v xml:space="preserve">   </v>
      </c>
      <c r="M12" s="50"/>
      <c r="N12" s="71" t="str">
        <f t="shared" si="2"/>
        <v/>
      </c>
      <c r="O12" s="50"/>
      <c r="P12" s="71" t="str">
        <f t="shared" si="0"/>
        <v/>
      </c>
      <c r="Q12" s="50"/>
      <c r="R12" s="71"/>
      <c r="S12" s="50"/>
      <c r="T12" s="50"/>
    </row>
    <row r="13" spans="2:20" s="34" customFormat="1" ht="150" customHeight="1" x14ac:dyDescent="0.25">
      <c r="B13" s="51"/>
      <c r="C13" s="40"/>
      <c r="D13" s="25"/>
      <c r="E13" s="40"/>
      <c r="F13" s="51"/>
      <c r="G13" s="51" t="s">
        <v>436</v>
      </c>
      <c r="H13" s="50"/>
      <c r="I13" s="50"/>
      <c r="J13" s="50"/>
      <c r="K13" s="50"/>
      <c r="L13" s="195" t="str">
        <f t="shared" si="1"/>
        <v xml:space="preserve">   </v>
      </c>
      <c r="M13" s="50"/>
      <c r="N13" s="71" t="str">
        <f t="shared" si="2"/>
        <v/>
      </c>
      <c r="O13" s="50"/>
      <c r="P13" s="71" t="str">
        <f t="shared" si="0"/>
        <v/>
      </c>
      <c r="Q13" s="50"/>
      <c r="R13" s="71"/>
      <c r="S13" s="50"/>
      <c r="T13" s="50"/>
    </row>
    <row r="14" spans="2:20" s="34" customFormat="1" ht="150" customHeight="1" x14ac:dyDescent="0.25">
      <c r="B14" s="51"/>
      <c r="C14" s="40"/>
      <c r="D14" s="25"/>
      <c r="E14" s="40"/>
      <c r="F14" s="51"/>
      <c r="G14" s="51" t="s">
        <v>437</v>
      </c>
      <c r="H14" s="50"/>
      <c r="I14" s="50"/>
      <c r="J14" s="50"/>
      <c r="K14" s="50"/>
      <c r="L14" s="195" t="str">
        <f t="shared" si="1"/>
        <v xml:space="preserve">   </v>
      </c>
      <c r="M14" s="50"/>
      <c r="N14" s="71" t="str">
        <f t="shared" si="2"/>
        <v/>
      </c>
      <c r="O14" s="50"/>
      <c r="P14" s="71" t="str">
        <f t="shared" si="0"/>
        <v/>
      </c>
      <c r="Q14" s="50"/>
      <c r="R14" s="71"/>
      <c r="S14" s="50"/>
      <c r="T14" s="50"/>
    </row>
    <row r="15" spans="2:20" s="34" customFormat="1" ht="150" customHeight="1" x14ac:dyDescent="0.25">
      <c r="B15" s="51"/>
      <c r="C15" s="40"/>
      <c r="D15" s="25"/>
      <c r="E15" s="40"/>
      <c r="F15" s="51"/>
      <c r="G15" s="51" t="s">
        <v>438</v>
      </c>
      <c r="H15" s="50"/>
      <c r="I15" s="50"/>
      <c r="J15" s="50"/>
      <c r="K15" s="50"/>
      <c r="L15" s="195" t="str">
        <f t="shared" si="1"/>
        <v xml:space="preserve">   </v>
      </c>
      <c r="M15" s="50"/>
      <c r="N15" s="71" t="str">
        <f t="shared" si="2"/>
        <v/>
      </c>
      <c r="O15" s="50"/>
      <c r="P15" s="71" t="str">
        <f t="shared" si="0"/>
        <v/>
      </c>
      <c r="Q15" s="50"/>
      <c r="R15" s="71"/>
      <c r="S15" s="50"/>
      <c r="T15" s="50"/>
    </row>
    <row r="16" spans="2:20" s="34" customFormat="1" ht="150" customHeight="1" x14ac:dyDescent="0.25">
      <c r="B16" s="51"/>
      <c r="C16" s="40"/>
      <c r="D16" s="25"/>
      <c r="E16" s="40"/>
      <c r="F16" s="51"/>
      <c r="G16" s="51" t="s">
        <v>439</v>
      </c>
      <c r="H16" s="50"/>
      <c r="I16" s="50"/>
      <c r="J16" s="50"/>
      <c r="K16" s="50"/>
      <c r="L16" s="195" t="str">
        <f t="shared" si="1"/>
        <v xml:space="preserve">   </v>
      </c>
      <c r="M16" s="50"/>
      <c r="N16" s="71" t="str">
        <f t="shared" si="2"/>
        <v/>
      </c>
      <c r="O16" s="50"/>
      <c r="P16" s="71" t="str">
        <f t="shared" si="0"/>
        <v/>
      </c>
      <c r="Q16" s="50"/>
      <c r="R16" s="71"/>
      <c r="S16" s="50"/>
      <c r="T16" s="50"/>
    </row>
    <row r="17" spans="2:20" s="34" customFormat="1" ht="150" customHeight="1" x14ac:dyDescent="0.25">
      <c r="B17" s="51"/>
      <c r="C17" s="40"/>
      <c r="D17" s="25"/>
      <c r="E17" s="40"/>
      <c r="F17" s="51"/>
      <c r="G17" s="51" t="s">
        <v>440</v>
      </c>
      <c r="H17" s="50"/>
      <c r="I17" s="50"/>
      <c r="J17" s="50"/>
      <c r="K17" s="50"/>
      <c r="L17" s="195" t="str">
        <f t="shared" si="1"/>
        <v xml:space="preserve">   </v>
      </c>
      <c r="M17" s="50"/>
      <c r="N17" s="71" t="str">
        <f t="shared" si="2"/>
        <v/>
      </c>
      <c r="O17" s="50"/>
      <c r="P17" s="71" t="str">
        <f t="shared" si="0"/>
        <v/>
      </c>
      <c r="Q17" s="50"/>
      <c r="R17" s="71"/>
      <c r="S17" s="50"/>
      <c r="T17" s="50"/>
    </row>
    <row r="18" spans="2:20" s="34" customFormat="1" ht="150" customHeight="1" x14ac:dyDescent="0.25">
      <c r="B18" s="51"/>
      <c r="C18" s="40"/>
      <c r="D18" s="25"/>
      <c r="E18" s="40"/>
      <c r="F18" s="51"/>
      <c r="G18" s="51" t="s">
        <v>441</v>
      </c>
      <c r="H18" s="50"/>
      <c r="I18" s="50"/>
      <c r="J18" s="50"/>
      <c r="K18" s="50"/>
      <c r="L18" s="195" t="str">
        <f t="shared" si="1"/>
        <v xml:space="preserve">   </v>
      </c>
      <c r="M18" s="50"/>
      <c r="N18" s="71" t="str">
        <f t="shared" si="2"/>
        <v/>
      </c>
      <c r="O18" s="50"/>
      <c r="P18" s="71" t="str">
        <f t="shared" si="0"/>
        <v/>
      </c>
      <c r="Q18" s="50"/>
      <c r="R18" s="71"/>
      <c r="S18" s="50"/>
      <c r="T18" s="50"/>
    </row>
    <row r="19" spans="2:20" s="34" customFormat="1" ht="150" customHeight="1" x14ac:dyDescent="0.25">
      <c r="B19" s="51"/>
      <c r="C19" s="40"/>
      <c r="D19" s="25"/>
      <c r="E19" s="40"/>
      <c r="F19" s="51"/>
      <c r="G19" s="51" t="s">
        <v>442</v>
      </c>
      <c r="H19" s="50"/>
      <c r="I19" s="50"/>
      <c r="J19" s="50"/>
      <c r="K19" s="50"/>
      <c r="L19" s="195" t="str">
        <f t="shared" si="1"/>
        <v xml:space="preserve">   </v>
      </c>
      <c r="M19" s="50"/>
      <c r="N19" s="71" t="str">
        <f t="shared" si="2"/>
        <v/>
      </c>
      <c r="O19" s="50"/>
      <c r="P19" s="71" t="str">
        <f t="shared" si="0"/>
        <v/>
      </c>
      <c r="Q19" s="50"/>
      <c r="R19" s="71"/>
      <c r="S19" s="50"/>
      <c r="T19" s="50"/>
    </row>
    <row r="20" spans="2:20" s="34" customFormat="1" ht="150" customHeight="1" x14ac:dyDescent="0.25">
      <c r="B20" s="51"/>
      <c r="C20" s="40"/>
      <c r="D20" s="25"/>
      <c r="E20" s="40"/>
      <c r="F20" s="51"/>
      <c r="G20" s="51" t="s">
        <v>443</v>
      </c>
      <c r="H20" s="50"/>
      <c r="I20" s="50"/>
      <c r="J20" s="50"/>
      <c r="K20" s="50"/>
      <c r="L20" s="195" t="str">
        <f t="shared" si="1"/>
        <v xml:space="preserve">   </v>
      </c>
      <c r="M20" s="50"/>
      <c r="N20" s="71" t="str">
        <f t="shared" si="2"/>
        <v/>
      </c>
      <c r="O20" s="50"/>
      <c r="P20" s="71" t="str">
        <f t="shared" si="0"/>
        <v/>
      </c>
      <c r="Q20" s="50"/>
      <c r="R20" s="71"/>
      <c r="S20" s="50"/>
      <c r="T20" s="50"/>
    </row>
    <row r="21" spans="2:20" s="34" customFormat="1" ht="150" customHeight="1" x14ac:dyDescent="0.25">
      <c r="B21" s="51"/>
      <c r="C21" s="40"/>
      <c r="D21" s="25"/>
      <c r="E21" s="40"/>
      <c r="F21" s="51"/>
      <c r="G21" s="51" t="s">
        <v>444</v>
      </c>
      <c r="H21" s="50"/>
      <c r="I21" s="50"/>
      <c r="J21" s="50"/>
      <c r="K21" s="50"/>
      <c r="L21" s="195" t="str">
        <f t="shared" si="1"/>
        <v xml:space="preserve">   </v>
      </c>
      <c r="M21" s="50"/>
      <c r="N21" s="71" t="str">
        <f t="shared" si="2"/>
        <v/>
      </c>
      <c r="O21" s="50"/>
      <c r="P21" s="71" t="str">
        <f t="shared" si="0"/>
        <v/>
      </c>
      <c r="Q21" s="50"/>
      <c r="R21" s="71"/>
      <c r="S21" s="50"/>
      <c r="T21" s="50"/>
    </row>
    <row r="22" spans="2:20" s="34" customFormat="1" ht="150" customHeight="1" x14ac:dyDescent="0.25">
      <c r="B22" s="51"/>
      <c r="C22" s="40"/>
      <c r="D22" s="25"/>
      <c r="E22" s="40"/>
      <c r="F22" s="51"/>
      <c r="G22" s="51" t="s">
        <v>445</v>
      </c>
      <c r="H22" s="50"/>
      <c r="I22" s="50"/>
      <c r="J22" s="50"/>
      <c r="K22" s="50"/>
      <c r="L22" s="195" t="str">
        <f t="shared" si="1"/>
        <v xml:space="preserve">   </v>
      </c>
      <c r="M22" s="50"/>
      <c r="N22" s="71" t="str">
        <f t="shared" si="2"/>
        <v/>
      </c>
      <c r="O22" s="50"/>
      <c r="P22" s="71" t="str">
        <f t="shared" si="0"/>
        <v/>
      </c>
      <c r="Q22" s="50"/>
      <c r="R22" s="71"/>
      <c r="S22" s="50"/>
      <c r="T22" s="50"/>
    </row>
    <row r="23" spans="2:20" s="34" customFormat="1" ht="150" customHeight="1" x14ac:dyDescent="0.25">
      <c r="B23" s="51"/>
      <c r="C23" s="40"/>
      <c r="D23" s="25"/>
      <c r="E23" s="40"/>
      <c r="F23" s="51"/>
      <c r="G23" s="51" t="s">
        <v>446</v>
      </c>
      <c r="H23" s="50"/>
      <c r="I23" s="50"/>
      <c r="J23" s="50"/>
      <c r="K23" s="50"/>
      <c r="L23" s="195" t="str">
        <f t="shared" si="1"/>
        <v xml:space="preserve">   </v>
      </c>
      <c r="M23" s="50"/>
      <c r="N23" s="71" t="str">
        <f t="shared" si="2"/>
        <v/>
      </c>
      <c r="O23" s="50"/>
      <c r="P23" s="71" t="str">
        <f t="shared" si="0"/>
        <v/>
      </c>
      <c r="Q23" s="50"/>
      <c r="R23" s="71"/>
      <c r="S23" s="50"/>
      <c r="T23" s="50"/>
    </row>
    <row r="24" spans="2:20" s="34" customFormat="1" ht="150" customHeight="1" x14ac:dyDescent="0.25">
      <c r="B24" s="51"/>
      <c r="C24" s="40"/>
      <c r="D24" s="25"/>
      <c r="E24" s="40"/>
      <c r="F24" s="51"/>
      <c r="G24" s="51" t="s">
        <v>447</v>
      </c>
      <c r="H24" s="50"/>
      <c r="I24" s="50"/>
      <c r="J24" s="50"/>
      <c r="K24" s="50"/>
      <c r="L24" s="195" t="str">
        <f t="shared" si="1"/>
        <v xml:space="preserve">   </v>
      </c>
      <c r="M24" s="50"/>
      <c r="N24" s="71" t="str">
        <f t="shared" si="2"/>
        <v/>
      </c>
      <c r="O24" s="50"/>
      <c r="P24" s="71" t="str">
        <f t="shared" si="0"/>
        <v/>
      </c>
      <c r="Q24" s="50"/>
      <c r="R24" s="71"/>
      <c r="S24" s="50"/>
      <c r="T24" s="50"/>
    </row>
    <row r="25" spans="2:20" s="34" customFormat="1" ht="150" customHeight="1" x14ac:dyDescent="0.25">
      <c r="B25" s="51"/>
      <c r="C25" s="40"/>
      <c r="D25" s="25"/>
      <c r="E25" s="40"/>
      <c r="F25" s="51"/>
      <c r="G25" s="51" t="s">
        <v>448</v>
      </c>
      <c r="H25" s="50"/>
      <c r="I25" s="50"/>
      <c r="J25" s="50"/>
      <c r="K25" s="50"/>
      <c r="L25" s="195" t="str">
        <f t="shared" si="1"/>
        <v xml:space="preserve">   </v>
      </c>
      <c r="M25" s="50"/>
      <c r="N25" s="71" t="str">
        <f t="shared" si="2"/>
        <v/>
      </c>
      <c r="O25" s="50"/>
      <c r="P25" s="71" t="str">
        <f t="shared" si="0"/>
        <v/>
      </c>
      <c r="Q25" s="50"/>
      <c r="R25" s="71"/>
      <c r="S25" s="50"/>
      <c r="T25" s="50"/>
    </row>
    <row r="26" spans="2:20" s="34" customFormat="1" ht="150" customHeight="1" x14ac:dyDescent="0.25">
      <c r="B26" s="51"/>
      <c r="C26" s="40"/>
      <c r="D26" s="25"/>
      <c r="E26" s="40"/>
      <c r="F26" s="51"/>
      <c r="G26" s="51" t="s">
        <v>449</v>
      </c>
      <c r="H26" s="50"/>
      <c r="I26" s="50"/>
      <c r="J26" s="50"/>
      <c r="K26" s="50"/>
      <c r="L26" s="195" t="str">
        <f t="shared" si="1"/>
        <v xml:space="preserve">   </v>
      </c>
      <c r="M26" s="50"/>
      <c r="N26" s="71" t="str">
        <f t="shared" si="2"/>
        <v/>
      </c>
      <c r="O26" s="50"/>
      <c r="P26" s="71" t="str">
        <f t="shared" si="0"/>
        <v/>
      </c>
      <c r="Q26" s="50"/>
      <c r="R26" s="71"/>
      <c r="S26" s="50"/>
      <c r="T26" s="50"/>
    </row>
    <row r="27" spans="2:20" s="34" customFormat="1" ht="150" customHeight="1" x14ac:dyDescent="0.25">
      <c r="B27" s="51"/>
      <c r="C27" s="40"/>
      <c r="D27" s="25"/>
      <c r="E27" s="40"/>
      <c r="F27" s="51"/>
      <c r="G27" s="51" t="s">
        <v>450</v>
      </c>
      <c r="H27" s="50"/>
      <c r="I27" s="50"/>
      <c r="J27" s="50"/>
      <c r="K27" s="50"/>
      <c r="L27" s="195" t="str">
        <f t="shared" si="1"/>
        <v xml:space="preserve">   </v>
      </c>
      <c r="M27" s="50"/>
      <c r="N27" s="71" t="str">
        <f t="shared" si="2"/>
        <v/>
      </c>
      <c r="O27" s="50"/>
      <c r="P27" s="71" t="str">
        <f t="shared" si="0"/>
        <v/>
      </c>
      <c r="Q27" s="50"/>
      <c r="R27" s="71"/>
      <c r="S27" s="50"/>
      <c r="T27" s="50"/>
    </row>
    <row r="28" spans="2:20" s="34" customFormat="1" ht="150" customHeight="1" x14ac:dyDescent="0.25">
      <c r="B28" s="51"/>
      <c r="C28" s="40"/>
      <c r="D28" s="25"/>
      <c r="E28" s="40"/>
      <c r="F28" s="51"/>
      <c r="G28" s="51" t="s">
        <v>451</v>
      </c>
      <c r="H28" s="50"/>
      <c r="I28" s="50"/>
      <c r="J28" s="50"/>
      <c r="K28" s="50"/>
      <c r="L28" s="195" t="str">
        <f t="shared" si="1"/>
        <v xml:space="preserve">   </v>
      </c>
      <c r="M28" s="50"/>
      <c r="N28" s="71" t="str">
        <f t="shared" si="2"/>
        <v/>
      </c>
      <c r="O28" s="50"/>
      <c r="P28" s="71" t="str">
        <f t="shared" si="0"/>
        <v/>
      </c>
      <c r="Q28" s="50"/>
      <c r="R28" s="71"/>
      <c r="S28" s="50"/>
      <c r="T28" s="50"/>
    </row>
    <row r="29" spans="2:20" s="34" customFormat="1" ht="150" customHeight="1" x14ac:dyDescent="0.25">
      <c r="B29" s="51"/>
      <c r="C29" s="40"/>
      <c r="D29" s="25"/>
      <c r="E29" s="40"/>
      <c r="F29" s="51"/>
      <c r="G29" s="51" t="s">
        <v>452</v>
      </c>
      <c r="H29" s="50"/>
      <c r="I29" s="50"/>
      <c r="J29" s="50"/>
      <c r="K29" s="50"/>
      <c r="L29" s="195" t="str">
        <f t="shared" si="1"/>
        <v xml:space="preserve">   </v>
      </c>
      <c r="M29" s="50"/>
      <c r="N29" s="71" t="str">
        <f t="shared" si="2"/>
        <v/>
      </c>
      <c r="O29" s="50"/>
      <c r="P29" s="71" t="str">
        <f t="shared" si="0"/>
        <v/>
      </c>
      <c r="Q29" s="50"/>
      <c r="R29" s="71"/>
      <c r="S29" s="50"/>
      <c r="T29" s="50"/>
    </row>
    <row r="30" spans="2:20" s="34" customFormat="1" ht="150" customHeight="1" x14ac:dyDescent="0.25">
      <c r="B30" s="51"/>
      <c r="C30" s="40"/>
      <c r="D30" s="25"/>
      <c r="E30" s="40"/>
      <c r="F30" s="51"/>
      <c r="G30" s="51" t="s">
        <v>453</v>
      </c>
      <c r="H30" s="50"/>
      <c r="I30" s="50"/>
      <c r="J30" s="50"/>
      <c r="K30" s="50"/>
      <c r="L30" s="195" t="str">
        <f t="shared" si="1"/>
        <v xml:space="preserve">   </v>
      </c>
      <c r="M30" s="50"/>
      <c r="N30" s="71" t="str">
        <f t="shared" si="2"/>
        <v/>
      </c>
      <c r="O30" s="50"/>
      <c r="P30" s="71" t="str">
        <f t="shared" si="0"/>
        <v/>
      </c>
      <c r="Q30" s="50"/>
      <c r="R30" s="71"/>
      <c r="S30" s="50"/>
      <c r="T30" s="50"/>
    </row>
    <row r="31" spans="2:20" s="34" customFormat="1" ht="150" customHeight="1" x14ac:dyDescent="0.25">
      <c r="B31" s="51"/>
      <c r="C31" s="40"/>
      <c r="D31" s="25"/>
      <c r="E31" s="40"/>
      <c r="F31" s="51"/>
      <c r="G31" s="51" t="s">
        <v>454</v>
      </c>
      <c r="H31" s="50"/>
      <c r="I31" s="50"/>
      <c r="J31" s="50"/>
      <c r="K31" s="50"/>
      <c r="L31" s="195" t="str">
        <f t="shared" si="1"/>
        <v xml:space="preserve">   </v>
      </c>
      <c r="M31" s="50"/>
      <c r="N31" s="71" t="str">
        <f t="shared" si="2"/>
        <v/>
      </c>
      <c r="O31" s="50"/>
      <c r="P31" s="71" t="str">
        <f t="shared" si="0"/>
        <v/>
      </c>
      <c r="Q31" s="50"/>
      <c r="R31" s="71"/>
      <c r="S31" s="50"/>
      <c r="T31" s="50"/>
    </row>
    <row r="32" spans="2:20" s="34" customFormat="1" ht="150" customHeight="1" x14ac:dyDescent="0.25">
      <c r="B32" s="51"/>
      <c r="C32" s="40"/>
      <c r="D32" s="25"/>
      <c r="E32" s="40"/>
      <c r="F32" s="51"/>
      <c r="G32" s="51" t="s">
        <v>455</v>
      </c>
      <c r="H32" s="50"/>
      <c r="I32" s="50"/>
      <c r="J32" s="50"/>
      <c r="K32" s="50"/>
      <c r="L32" s="195" t="str">
        <f t="shared" si="1"/>
        <v xml:space="preserve">   </v>
      </c>
      <c r="M32" s="50"/>
      <c r="N32" s="71" t="str">
        <f t="shared" si="2"/>
        <v/>
      </c>
      <c r="O32" s="50"/>
      <c r="P32" s="71" t="str">
        <f t="shared" si="0"/>
        <v/>
      </c>
      <c r="Q32" s="50"/>
      <c r="R32" s="71"/>
      <c r="S32" s="50"/>
      <c r="T32" s="50"/>
    </row>
    <row r="33" spans="2:20" s="34" customFormat="1" ht="150" customHeight="1" x14ac:dyDescent="0.25">
      <c r="B33" s="51"/>
      <c r="C33" s="40"/>
      <c r="D33" s="25"/>
      <c r="E33" s="40"/>
      <c r="F33" s="51"/>
      <c r="G33" s="51" t="s">
        <v>456</v>
      </c>
      <c r="H33" s="50"/>
      <c r="I33" s="50"/>
      <c r="J33" s="50"/>
      <c r="K33" s="50"/>
      <c r="L33" s="195" t="str">
        <f t="shared" si="1"/>
        <v xml:space="preserve">   </v>
      </c>
      <c r="M33" s="50"/>
      <c r="N33" s="71" t="str">
        <f t="shared" si="2"/>
        <v/>
      </c>
      <c r="O33" s="50"/>
      <c r="P33" s="71" t="str">
        <f t="shared" si="0"/>
        <v/>
      </c>
      <c r="Q33" s="50"/>
      <c r="R33" s="71"/>
      <c r="S33" s="50"/>
      <c r="T33" s="50"/>
    </row>
    <row r="34" spans="2:20" s="34" customFormat="1" ht="150" customHeight="1" x14ac:dyDescent="0.25">
      <c r="B34" s="51"/>
      <c r="C34" s="40"/>
      <c r="D34" s="25"/>
      <c r="E34" s="40"/>
      <c r="F34" s="51"/>
      <c r="G34" s="51" t="s">
        <v>457</v>
      </c>
      <c r="H34" s="50"/>
      <c r="I34" s="50"/>
      <c r="J34" s="50"/>
      <c r="K34" s="50"/>
      <c r="L34" s="195" t="str">
        <f t="shared" si="1"/>
        <v xml:space="preserve">   </v>
      </c>
      <c r="M34" s="50"/>
      <c r="N34" s="71" t="str">
        <f t="shared" si="2"/>
        <v/>
      </c>
      <c r="O34" s="50"/>
      <c r="P34" s="71" t="str">
        <f t="shared" si="0"/>
        <v/>
      </c>
      <c r="Q34" s="50"/>
      <c r="R34" s="71"/>
      <c r="S34" s="50"/>
      <c r="T34" s="50"/>
    </row>
    <row r="35" spans="2:20" s="34" customFormat="1" ht="150" customHeight="1" x14ac:dyDescent="0.25">
      <c r="B35" s="51"/>
      <c r="C35" s="40"/>
      <c r="D35" s="25"/>
      <c r="E35" s="40"/>
      <c r="F35" s="51"/>
      <c r="G35" s="51" t="s">
        <v>458</v>
      </c>
      <c r="H35" s="50"/>
      <c r="I35" s="50"/>
      <c r="J35" s="50"/>
      <c r="K35" s="50"/>
      <c r="L35" s="195" t="str">
        <f t="shared" si="1"/>
        <v xml:space="preserve">   </v>
      </c>
      <c r="M35" s="50"/>
      <c r="N35" s="71" t="str">
        <f t="shared" si="2"/>
        <v/>
      </c>
      <c r="O35" s="50"/>
      <c r="P35" s="71" t="str">
        <f t="shared" si="0"/>
        <v/>
      </c>
      <c r="Q35" s="50"/>
      <c r="R35" s="71"/>
      <c r="S35" s="50"/>
      <c r="T35" s="50"/>
    </row>
    <row r="36" spans="2:20" s="34" customFormat="1" ht="150" customHeight="1" x14ac:dyDescent="0.25">
      <c r="B36" s="51"/>
      <c r="C36" s="40"/>
      <c r="D36" s="25"/>
      <c r="E36" s="40"/>
      <c r="F36" s="51"/>
      <c r="G36" s="51" t="s">
        <v>459</v>
      </c>
      <c r="H36" s="50"/>
      <c r="I36" s="50"/>
      <c r="J36" s="50"/>
      <c r="K36" s="50"/>
      <c r="L36" s="195" t="str">
        <f t="shared" si="1"/>
        <v xml:space="preserve">   </v>
      </c>
      <c r="M36" s="50"/>
      <c r="N36" s="71" t="str">
        <f t="shared" si="2"/>
        <v/>
      </c>
      <c r="O36" s="50"/>
      <c r="P36" s="71" t="str">
        <f t="shared" si="0"/>
        <v/>
      </c>
      <c r="Q36" s="50"/>
      <c r="R36" s="71"/>
      <c r="S36" s="50"/>
      <c r="T36" s="50"/>
    </row>
    <row r="37" spans="2:20" s="34" customFormat="1" ht="150" customHeight="1" x14ac:dyDescent="0.25">
      <c r="B37" s="51"/>
      <c r="C37" s="40"/>
      <c r="D37" s="25"/>
      <c r="E37" s="40"/>
      <c r="F37" s="51"/>
      <c r="G37" s="51" t="s">
        <v>460</v>
      </c>
      <c r="H37" s="50"/>
      <c r="I37" s="50"/>
      <c r="J37" s="50"/>
      <c r="K37" s="50"/>
      <c r="L37" s="195" t="str">
        <f t="shared" si="1"/>
        <v xml:space="preserve">   </v>
      </c>
      <c r="M37" s="50"/>
      <c r="N37" s="71" t="str">
        <f t="shared" si="2"/>
        <v/>
      </c>
      <c r="O37" s="50"/>
      <c r="P37" s="71" t="str">
        <f t="shared" si="0"/>
        <v/>
      </c>
      <c r="Q37" s="50"/>
      <c r="R37" s="71"/>
      <c r="S37" s="50"/>
      <c r="T37" s="50"/>
    </row>
    <row r="38" spans="2:20" s="34" customFormat="1" ht="150" customHeight="1" x14ac:dyDescent="0.25">
      <c r="B38" s="51"/>
      <c r="C38" s="40"/>
      <c r="D38" s="25"/>
      <c r="E38" s="40"/>
      <c r="F38" s="51"/>
      <c r="G38" s="51" t="s">
        <v>461</v>
      </c>
      <c r="H38" s="50"/>
      <c r="I38" s="50"/>
      <c r="J38" s="50"/>
      <c r="K38" s="50"/>
      <c r="L38" s="195" t="str">
        <f t="shared" si="1"/>
        <v xml:space="preserve">   </v>
      </c>
      <c r="M38" s="50"/>
      <c r="N38" s="71" t="str">
        <f t="shared" si="2"/>
        <v/>
      </c>
      <c r="O38" s="50"/>
      <c r="P38" s="71" t="str">
        <f t="shared" si="0"/>
        <v/>
      </c>
      <c r="Q38" s="50"/>
      <c r="R38" s="71"/>
      <c r="S38" s="50"/>
      <c r="T38" s="50"/>
    </row>
    <row r="39" spans="2:20" s="34" customFormat="1" ht="150" customHeight="1" x14ac:dyDescent="0.25">
      <c r="B39" s="51"/>
      <c r="C39" s="40"/>
      <c r="D39" s="25"/>
      <c r="E39" s="40"/>
      <c r="F39" s="51"/>
      <c r="G39" s="51" t="s">
        <v>462</v>
      </c>
      <c r="H39" s="50"/>
      <c r="I39" s="50"/>
      <c r="J39" s="50"/>
      <c r="K39" s="50"/>
      <c r="L39" s="195" t="str">
        <f t="shared" si="1"/>
        <v xml:space="preserve">   </v>
      </c>
      <c r="M39" s="50"/>
      <c r="N39" s="71" t="str">
        <f t="shared" si="2"/>
        <v/>
      </c>
      <c r="O39" s="50"/>
      <c r="P39" s="71" t="str">
        <f t="shared" si="0"/>
        <v/>
      </c>
      <c r="Q39" s="50"/>
      <c r="R39" s="71"/>
      <c r="S39" s="50"/>
      <c r="T39" s="50"/>
    </row>
    <row r="40" spans="2:20" s="34" customFormat="1" ht="150" customHeight="1" x14ac:dyDescent="0.25">
      <c r="B40" s="51"/>
      <c r="C40" s="40"/>
      <c r="D40" s="25"/>
      <c r="E40" s="40"/>
      <c r="F40" s="51"/>
      <c r="G40" s="51" t="s">
        <v>463</v>
      </c>
      <c r="H40" s="50"/>
      <c r="I40" s="50"/>
      <c r="J40" s="50"/>
      <c r="K40" s="50"/>
      <c r="L40" s="195" t="str">
        <f t="shared" si="1"/>
        <v xml:space="preserve">   </v>
      </c>
      <c r="M40" s="50"/>
      <c r="N40" s="71" t="str">
        <f t="shared" si="2"/>
        <v/>
      </c>
      <c r="O40" s="50"/>
      <c r="P40" s="71" t="str">
        <f t="shared" si="0"/>
        <v/>
      </c>
      <c r="Q40" s="50"/>
      <c r="R40" s="71"/>
      <c r="S40" s="50"/>
      <c r="T40" s="50"/>
    </row>
    <row r="41" spans="2:20" s="34" customFormat="1" ht="150" customHeight="1" x14ac:dyDescent="0.25">
      <c r="B41" s="51"/>
      <c r="C41" s="40"/>
      <c r="D41" s="25"/>
      <c r="E41" s="40"/>
      <c r="F41" s="51"/>
      <c r="G41" s="51" t="s">
        <v>464</v>
      </c>
      <c r="H41" s="50"/>
      <c r="I41" s="50"/>
      <c r="J41" s="50"/>
      <c r="K41" s="50"/>
      <c r="L41" s="195" t="str">
        <f t="shared" si="1"/>
        <v xml:space="preserve">   </v>
      </c>
      <c r="M41" s="50"/>
      <c r="N41" s="71" t="str">
        <f t="shared" si="2"/>
        <v/>
      </c>
      <c r="O41" s="50"/>
      <c r="P41" s="71" t="str">
        <f t="shared" si="0"/>
        <v/>
      </c>
      <c r="Q41" s="50"/>
      <c r="R41" s="71"/>
      <c r="S41" s="50"/>
      <c r="T41" s="50"/>
    </row>
    <row r="42" spans="2:20" s="34" customFormat="1" ht="150" customHeight="1" x14ac:dyDescent="0.25">
      <c r="B42" s="51"/>
      <c r="C42" s="40"/>
      <c r="D42" s="25"/>
      <c r="E42" s="40"/>
      <c r="F42" s="51"/>
      <c r="G42" s="51" t="s">
        <v>465</v>
      </c>
      <c r="H42" s="50"/>
      <c r="I42" s="50"/>
      <c r="J42" s="50"/>
      <c r="K42" s="50"/>
      <c r="L42" s="195" t="str">
        <f t="shared" si="1"/>
        <v xml:space="preserve">   </v>
      </c>
      <c r="M42" s="50"/>
      <c r="N42" s="71" t="str">
        <f t="shared" si="2"/>
        <v/>
      </c>
      <c r="O42" s="50"/>
      <c r="P42" s="71" t="str">
        <f t="shared" si="0"/>
        <v/>
      </c>
      <c r="Q42" s="50"/>
      <c r="R42" s="71"/>
      <c r="S42" s="50"/>
      <c r="T42" s="50"/>
    </row>
    <row r="43" spans="2:20" s="34" customFormat="1" ht="150" customHeight="1" x14ac:dyDescent="0.25">
      <c r="B43" s="51"/>
      <c r="C43" s="40"/>
      <c r="D43" s="25"/>
      <c r="E43" s="40"/>
      <c r="F43" s="51"/>
      <c r="G43" s="51" t="s">
        <v>466</v>
      </c>
      <c r="H43" s="50"/>
      <c r="I43" s="50"/>
      <c r="J43" s="50"/>
      <c r="K43" s="50"/>
      <c r="L43" s="195" t="str">
        <f t="shared" si="1"/>
        <v xml:space="preserve">   </v>
      </c>
      <c r="M43" s="50"/>
      <c r="N43" s="71" t="str">
        <f t="shared" si="2"/>
        <v/>
      </c>
      <c r="O43" s="50"/>
      <c r="P43" s="71" t="str">
        <f t="shared" si="0"/>
        <v/>
      </c>
      <c r="Q43" s="50"/>
      <c r="R43" s="71"/>
      <c r="S43" s="50"/>
      <c r="T43" s="50"/>
    </row>
    <row r="44" spans="2:20" s="34" customFormat="1" ht="150" customHeight="1" x14ac:dyDescent="0.25">
      <c r="B44" s="51"/>
      <c r="C44" s="40"/>
      <c r="D44" s="25"/>
      <c r="E44" s="40"/>
      <c r="F44" s="51"/>
      <c r="G44" s="51" t="s">
        <v>467</v>
      </c>
      <c r="H44" s="50"/>
      <c r="I44" s="50"/>
      <c r="J44" s="50"/>
      <c r="K44" s="50"/>
      <c r="L44" s="195" t="str">
        <f t="shared" si="1"/>
        <v xml:space="preserve">   </v>
      </c>
      <c r="M44" s="50"/>
      <c r="N44" s="71" t="str">
        <f t="shared" si="2"/>
        <v/>
      </c>
      <c r="O44" s="50"/>
      <c r="P44" s="71" t="str">
        <f t="shared" si="0"/>
        <v/>
      </c>
      <c r="Q44" s="50"/>
      <c r="R44" s="71"/>
      <c r="S44" s="50"/>
      <c r="T44" s="50"/>
    </row>
    <row r="45" spans="2:20" s="34" customFormat="1" ht="150" customHeight="1" x14ac:dyDescent="0.25">
      <c r="B45" s="51"/>
      <c r="C45" s="40"/>
      <c r="D45" s="25"/>
      <c r="E45" s="40"/>
      <c r="F45" s="51"/>
      <c r="G45" s="51" t="s">
        <v>468</v>
      </c>
      <c r="H45" s="50"/>
      <c r="I45" s="50"/>
      <c r="J45" s="50"/>
      <c r="K45" s="50"/>
      <c r="L45" s="195" t="str">
        <f t="shared" si="1"/>
        <v xml:space="preserve">   </v>
      </c>
      <c r="M45" s="50"/>
      <c r="N45" s="71" t="str">
        <f t="shared" si="2"/>
        <v/>
      </c>
      <c r="O45" s="50"/>
      <c r="P45" s="71" t="str">
        <f t="shared" si="0"/>
        <v/>
      </c>
      <c r="Q45" s="50"/>
      <c r="R45" s="71"/>
      <c r="S45" s="50"/>
      <c r="T45" s="50"/>
    </row>
    <row r="46" spans="2:20" s="34" customFormat="1" ht="150" customHeight="1" x14ac:dyDescent="0.25">
      <c r="B46" s="51"/>
      <c r="C46" s="40"/>
      <c r="D46" s="25"/>
      <c r="E46" s="40"/>
      <c r="F46" s="51"/>
      <c r="G46" s="51" t="s">
        <v>469</v>
      </c>
      <c r="H46" s="50"/>
      <c r="I46" s="50"/>
      <c r="J46" s="50"/>
      <c r="K46" s="50"/>
      <c r="L46" s="195" t="str">
        <f t="shared" si="1"/>
        <v xml:space="preserve">   </v>
      </c>
      <c r="M46" s="50"/>
      <c r="N46" s="71" t="str">
        <f t="shared" si="2"/>
        <v/>
      </c>
      <c r="O46" s="50"/>
      <c r="P46" s="71" t="str">
        <f t="shared" si="0"/>
        <v/>
      </c>
      <c r="Q46" s="50"/>
      <c r="R46" s="71"/>
      <c r="S46" s="50"/>
      <c r="T46" s="50"/>
    </row>
    <row r="47" spans="2:20" s="34" customFormat="1" ht="150" customHeight="1" x14ac:dyDescent="0.25">
      <c r="B47" s="51"/>
      <c r="C47" s="40"/>
      <c r="D47" s="25"/>
      <c r="E47" s="40"/>
      <c r="F47" s="51"/>
      <c r="G47" s="51" t="s">
        <v>470</v>
      </c>
      <c r="H47" s="50"/>
      <c r="I47" s="50"/>
      <c r="J47" s="50"/>
      <c r="K47" s="50"/>
      <c r="L47" s="195" t="str">
        <f t="shared" si="1"/>
        <v xml:space="preserve">   </v>
      </c>
      <c r="M47" s="50"/>
      <c r="N47" s="71" t="str">
        <f t="shared" si="2"/>
        <v/>
      </c>
      <c r="O47" s="50"/>
      <c r="P47" s="71" t="str">
        <f t="shared" si="0"/>
        <v/>
      </c>
      <c r="Q47" s="50"/>
      <c r="R47" s="71"/>
      <c r="S47" s="50"/>
      <c r="T47" s="50"/>
    </row>
    <row r="48" spans="2:20" s="34" customFormat="1" ht="150" customHeight="1" x14ac:dyDescent="0.25">
      <c r="B48" s="51"/>
      <c r="C48" s="40"/>
      <c r="D48" s="25"/>
      <c r="E48" s="40"/>
      <c r="F48" s="51"/>
      <c r="G48" s="51" t="s">
        <v>471</v>
      </c>
      <c r="H48" s="50"/>
      <c r="I48" s="50"/>
      <c r="J48" s="50"/>
      <c r="K48" s="50"/>
      <c r="L48" s="195" t="str">
        <f t="shared" si="1"/>
        <v xml:space="preserve">   </v>
      </c>
      <c r="M48" s="50"/>
      <c r="N48" s="71" t="str">
        <f t="shared" si="2"/>
        <v/>
      </c>
      <c r="O48" s="50"/>
      <c r="P48" s="71" t="str">
        <f t="shared" si="0"/>
        <v/>
      </c>
      <c r="Q48" s="50"/>
      <c r="R48" s="71"/>
      <c r="S48" s="50"/>
      <c r="T48" s="50"/>
    </row>
    <row r="49" spans="2:20" s="34" customFormat="1" ht="150" customHeight="1" x14ac:dyDescent="0.25">
      <c r="B49" s="51"/>
      <c r="C49" s="40"/>
      <c r="D49" s="25"/>
      <c r="E49" s="40"/>
      <c r="F49" s="51"/>
      <c r="G49" s="51" t="s">
        <v>472</v>
      </c>
      <c r="H49" s="50"/>
      <c r="I49" s="50"/>
      <c r="J49" s="50"/>
      <c r="K49" s="50"/>
      <c r="L49" s="195" t="str">
        <f t="shared" si="1"/>
        <v xml:space="preserve">   </v>
      </c>
      <c r="M49" s="50"/>
      <c r="N49" s="71" t="str">
        <f t="shared" si="2"/>
        <v/>
      </c>
      <c r="O49" s="50"/>
      <c r="P49" s="71" t="str">
        <f t="shared" si="0"/>
        <v/>
      </c>
      <c r="Q49" s="50"/>
      <c r="R49" s="71"/>
      <c r="S49" s="50"/>
      <c r="T49" s="50"/>
    </row>
    <row r="50" spans="2:20" s="34" customFormat="1" ht="150" customHeight="1" x14ac:dyDescent="0.25">
      <c r="B50" s="51"/>
      <c r="C50" s="40"/>
      <c r="D50" s="25"/>
      <c r="E50" s="40"/>
      <c r="F50" s="51"/>
      <c r="G50" s="51" t="s">
        <v>473</v>
      </c>
      <c r="H50" s="50"/>
      <c r="I50" s="50"/>
      <c r="J50" s="50"/>
      <c r="K50" s="50"/>
      <c r="L50" s="195" t="str">
        <f t="shared" si="1"/>
        <v xml:space="preserve">   </v>
      </c>
      <c r="M50" s="50"/>
      <c r="N50" s="71" t="str">
        <f t="shared" si="2"/>
        <v/>
      </c>
      <c r="O50" s="50"/>
      <c r="P50" s="71" t="str">
        <f t="shared" si="0"/>
        <v/>
      </c>
      <c r="Q50" s="50"/>
      <c r="R50" s="71"/>
      <c r="S50" s="50"/>
      <c r="T50" s="50"/>
    </row>
    <row r="51" spans="2:20" s="34" customFormat="1" ht="150" customHeight="1" x14ac:dyDescent="0.25">
      <c r="B51" s="51"/>
      <c r="C51" s="40"/>
      <c r="D51" s="25"/>
      <c r="E51" s="40"/>
      <c r="F51" s="51"/>
      <c r="G51" s="51" t="s">
        <v>474</v>
      </c>
      <c r="H51" s="50"/>
      <c r="I51" s="50"/>
      <c r="J51" s="50"/>
      <c r="K51" s="50"/>
      <c r="L51" s="195" t="str">
        <f t="shared" si="1"/>
        <v xml:space="preserve">   </v>
      </c>
      <c r="M51" s="50"/>
      <c r="N51" s="71" t="str">
        <f t="shared" si="2"/>
        <v/>
      </c>
      <c r="O51" s="50"/>
      <c r="P51" s="71" t="str">
        <f t="shared" si="0"/>
        <v/>
      </c>
      <c r="Q51" s="50"/>
      <c r="R51" s="71"/>
      <c r="S51" s="50"/>
      <c r="T51" s="50"/>
    </row>
    <row r="52" spans="2:20" s="34" customFormat="1" ht="150" customHeight="1" x14ac:dyDescent="0.25">
      <c r="B52" s="51"/>
      <c r="C52" s="40"/>
      <c r="D52" s="25"/>
      <c r="E52" s="40"/>
      <c r="F52" s="51"/>
      <c r="G52" s="51" t="s">
        <v>475</v>
      </c>
      <c r="H52" s="50"/>
      <c r="I52" s="50"/>
      <c r="J52" s="50"/>
      <c r="K52" s="50"/>
      <c r="L52" s="195" t="str">
        <f t="shared" si="1"/>
        <v xml:space="preserve">   </v>
      </c>
      <c r="M52" s="50"/>
      <c r="N52" s="71" t="str">
        <f t="shared" si="2"/>
        <v/>
      </c>
      <c r="O52" s="50"/>
      <c r="P52" s="71" t="str">
        <f t="shared" si="0"/>
        <v/>
      </c>
      <c r="Q52" s="50"/>
      <c r="R52" s="71"/>
      <c r="S52" s="50"/>
      <c r="T52" s="50"/>
    </row>
    <row r="53" spans="2:20" s="34" customFormat="1" ht="150" customHeight="1" x14ac:dyDescent="0.25">
      <c r="B53" s="51"/>
      <c r="C53" s="40"/>
      <c r="D53" s="25"/>
      <c r="E53" s="40"/>
      <c r="F53" s="51"/>
      <c r="G53" s="51" t="s">
        <v>476</v>
      </c>
      <c r="H53" s="50"/>
      <c r="I53" s="50"/>
      <c r="J53" s="50"/>
      <c r="K53" s="50"/>
      <c r="L53" s="195" t="str">
        <f t="shared" si="1"/>
        <v xml:space="preserve">   </v>
      </c>
      <c r="M53" s="50"/>
      <c r="N53" s="71" t="str">
        <f t="shared" si="2"/>
        <v/>
      </c>
      <c r="O53" s="50"/>
      <c r="P53" s="71" t="str">
        <f t="shared" si="0"/>
        <v/>
      </c>
      <c r="Q53" s="50"/>
      <c r="R53" s="71"/>
      <c r="S53" s="50"/>
      <c r="T53" s="50"/>
    </row>
    <row r="54" spans="2:20" s="34" customFormat="1" ht="150" customHeight="1" x14ac:dyDescent="0.25">
      <c r="B54" s="51"/>
      <c r="C54" s="40"/>
      <c r="D54" s="25"/>
      <c r="E54" s="40"/>
      <c r="F54" s="51"/>
      <c r="G54" s="51" t="s">
        <v>477</v>
      </c>
      <c r="H54" s="50"/>
      <c r="I54" s="50"/>
      <c r="J54" s="50"/>
      <c r="K54" s="50"/>
      <c r="L54" s="195" t="str">
        <f t="shared" si="1"/>
        <v xml:space="preserve">   </v>
      </c>
      <c r="M54" s="50"/>
      <c r="N54" s="71" t="str">
        <f t="shared" si="2"/>
        <v/>
      </c>
      <c r="O54" s="50"/>
      <c r="P54" s="71" t="str">
        <f t="shared" si="0"/>
        <v/>
      </c>
      <c r="Q54" s="50"/>
      <c r="R54" s="71"/>
      <c r="S54" s="50"/>
      <c r="T54" s="50"/>
    </row>
    <row r="55" spans="2:20" s="34" customFormat="1" ht="150" customHeight="1" x14ac:dyDescent="0.25">
      <c r="B55" s="51"/>
      <c r="C55" s="40"/>
      <c r="D55" s="25"/>
      <c r="E55" s="40"/>
      <c r="F55" s="51"/>
      <c r="G55" s="51" t="s">
        <v>478</v>
      </c>
      <c r="H55" s="50"/>
      <c r="I55" s="50"/>
      <c r="J55" s="50"/>
      <c r="K55" s="50"/>
      <c r="L55" s="195" t="str">
        <f t="shared" si="1"/>
        <v xml:space="preserve">   </v>
      </c>
      <c r="M55" s="50"/>
      <c r="N55" s="71" t="str">
        <f t="shared" si="2"/>
        <v/>
      </c>
      <c r="O55" s="50"/>
      <c r="P55" s="71" t="str">
        <f t="shared" si="0"/>
        <v/>
      </c>
      <c r="Q55" s="50"/>
      <c r="R55" s="71"/>
      <c r="S55" s="50"/>
      <c r="T55" s="50"/>
    </row>
    <row r="56" spans="2:20" s="34" customFormat="1" ht="150" customHeight="1" x14ac:dyDescent="0.25">
      <c r="B56" s="51"/>
      <c r="C56" s="40"/>
      <c r="D56" s="25"/>
      <c r="E56" s="40"/>
      <c r="F56" s="51"/>
      <c r="G56" s="51" t="s">
        <v>479</v>
      </c>
      <c r="H56" s="50"/>
      <c r="I56" s="50"/>
      <c r="J56" s="50"/>
      <c r="K56" s="50"/>
      <c r="L56" s="195" t="str">
        <f t="shared" si="1"/>
        <v xml:space="preserve">   </v>
      </c>
      <c r="M56" s="50"/>
      <c r="N56" s="71" t="str">
        <f t="shared" si="2"/>
        <v/>
      </c>
      <c r="O56" s="50"/>
      <c r="P56" s="71" t="str">
        <f t="shared" si="0"/>
        <v/>
      </c>
      <c r="Q56" s="50"/>
      <c r="R56" s="71"/>
      <c r="S56" s="50"/>
      <c r="T56" s="50"/>
    </row>
    <row r="57" spans="2:20" s="34" customFormat="1" ht="150" customHeight="1" x14ac:dyDescent="0.25">
      <c r="B57" s="51"/>
      <c r="C57" s="40"/>
      <c r="D57" s="25"/>
      <c r="E57" s="40"/>
      <c r="F57" s="51"/>
      <c r="G57" s="51" t="s">
        <v>480</v>
      </c>
      <c r="H57" s="50"/>
      <c r="I57" s="50"/>
      <c r="J57" s="50"/>
      <c r="K57" s="50"/>
      <c r="L57" s="195" t="str">
        <f t="shared" si="1"/>
        <v xml:space="preserve">   </v>
      </c>
      <c r="M57" s="50"/>
      <c r="N57" s="71" t="str">
        <f t="shared" si="2"/>
        <v/>
      </c>
      <c r="O57" s="50"/>
      <c r="P57" s="71" t="str">
        <f t="shared" si="0"/>
        <v/>
      </c>
      <c r="Q57" s="50"/>
      <c r="R57" s="71"/>
      <c r="S57" s="50"/>
      <c r="T57" s="50"/>
    </row>
    <row r="58" spans="2:20" s="34" customFormat="1" ht="150" customHeight="1" x14ac:dyDescent="0.25">
      <c r="B58" s="51"/>
      <c r="C58" s="40"/>
      <c r="D58" s="25"/>
      <c r="E58" s="40"/>
      <c r="F58" s="51"/>
      <c r="G58" s="51" t="s">
        <v>481</v>
      </c>
      <c r="H58" s="50"/>
      <c r="I58" s="50"/>
      <c r="J58" s="50"/>
      <c r="K58" s="50"/>
      <c r="L58" s="195" t="str">
        <f t="shared" si="1"/>
        <v xml:space="preserve">   </v>
      </c>
      <c r="M58" s="50"/>
      <c r="N58" s="71" t="str">
        <f t="shared" si="2"/>
        <v/>
      </c>
      <c r="O58" s="50"/>
      <c r="P58" s="71" t="str">
        <f t="shared" si="0"/>
        <v/>
      </c>
      <c r="Q58" s="50"/>
      <c r="R58" s="71"/>
      <c r="S58" s="50"/>
      <c r="T58" s="50"/>
    </row>
    <row r="59" spans="2:20" s="34" customFormat="1" ht="150" customHeight="1" x14ac:dyDescent="0.25">
      <c r="B59" s="51"/>
      <c r="C59" s="40"/>
      <c r="D59" s="25"/>
      <c r="E59" s="40"/>
      <c r="F59" s="51"/>
      <c r="G59" s="51" t="s">
        <v>482</v>
      </c>
      <c r="H59" s="50"/>
      <c r="I59" s="50"/>
      <c r="J59" s="50"/>
      <c r="K59" s="50"/>
      <c r="L59" s="195" t="str">
        <f t="shared" si="1"/>
        <v xml:space="preserve">   </v>
      </c>
      <c r="M59" s="50"/>
      <c r="N59" s="71" t="str">
        <f t="shared" si="2"/>
        <v/>
      </c>
      <c r="O59" s="50"/>
      <c r="P59" s="71" t="str">
        <f t="shared" si="0"/>
        <v/>
      </c>
      <c r="Q59" s="50"/>
      <c r="R59" s="71"/>
      <c r="S59" s="50"/>
      <c r="T59" s="50"/>
    </row>
    <row r="60" spans="2:20" s="34" customFormat="1" ht="150" customHeight="1" x14ac:dyDescent="0.25">
      <c r="B60" s="51"/>
      <c r="C60" s="40"/>
      <c r="D60" s="25"/>
      <c r="E60" s="40"/>
      <c r="F60" s="51"/>
      <c r="G60" s="51" t="s">
        <v>483</v>
      </c>
      <c r="H60" s="50"/>
      <c r="I60" s="50"/>
      <c r="J60" s="50"/>
      <c r="K60" s="50"/>
      <c r="L60" s="195" t="str">
        <f t="shared" si="1"/>
        <v xml:space="preserve">   </v>
      </c>
      <c r="M60" s="50"/>
      <c r="N60" s="71" t="str">
        <f t="shared" si="2"/>
        <v/>
      </c>
      <c r="O60" s="50"/>
      <c r="P60" s="71" t="str">
        <f t="shared" si="0"/>
        <v/>
      </c>
      <c r="Q60" s="50"/>
      <c r="R60" s="71"/>
      <c r="S60" s="50"/>
      <c r="T60" s="50"/>
    </row>
    <row r="61" spans="2:20" s="34" customFormat="1" ht="150" customHeight="1" x14ac:dyDescent="0.25">
      <c r="B61" s="51"/>
      <c r="C61" s="40"/>
      <c r="D61" s="25"/>
      <c r="E61" s="40"/>
      <c r="F61" s="51"/>
      <c r="G61" s="51" t="s">
        <v>484</v>
      </c>
      <c r="H61" s="50"/>
      <c r="I61" s="50"/>
      <c r="J61" s="50"/>
      <c r="K61" s="50"/>
      <c r="L61" s="195" t="str">
        <f t="shared" si="1"/>
        <v xml:space="preserve">   </v>
      </c>
      <c r="M61" s="50"/>
      <c r="N61" s="71" t="str">
        <f t="shared" si="2"/>
        <v/>
      </c>
      <c r="O61" s="50"/>
      <c r="P61" s="71" t="str">
        <f t="shared" si="0"/>
        <v/>
      </c>
      <c r="Q61" s="50"/>
      <c r="R61" s="71"/>
      <c r="S61" s="50"/>
      <c r="T61" s="50"/>
    </row>
    <row r="62" spans="2:20" s="34" customFormat="1" ht="150" customHeight="1" x14ac:dyDescent="0.25">
      <c r="B62" s="51"/>
      <c r="C62" s="40"/>
      <c r="D62" s="25"/>
      <c r="E62" s="40"/>
      <c r="F62" s="51"/>
      <c r="G62" s="51" t="s">
        <v>485</v>
      </c>
      <c r="H62" s="50"/>
      <c r="I62" s="50"/>
      <c r="J62" s="50"/>
      <c r="K62" s="50"/>
      <c r="L62" s="195" t="str">
        <f t="shared" si="1"/>
        <v xml:space="preserve">   </v>
      </c>
      <c r="M62" s="50"/>
      <c r="N62" s="71" t="str">
        <f t="shared" si="2"/>
        <v/>
      </c>
      <c r="O62" s="50"/>
      <c r="P62" s="71" t="str">
        <f t="shared" si="0"/>
        <v/>
      </c>
      <c r="Q62" s="50"/>
      <c r="R62" s="71"/>
      <c r="S62" s="50"/>
      <c r="T62" s="50"/>
    </row>
    <row r="63" spans="2:20" s="34" customFormat="1" ht="150" customHeight="1" x14ac:dyDescent="0.25">
      <c r="B63" s="51"/>
      <c r="C63" s="40"/>
      <c r="D63" s="25"/>
      <c r="E63" s="40"/>
      <c r="F63" s="51"/>
      <c r="G63" s="51" t="s">
        <v>486</v>
      </c>
      <c r="H63" s="50"/>
      <c r="I63" s="50"/>
      <c r="J63" s="50"/>
      <c r="K63" s="50"/>
      <c r="L63" s="195" t="str">
        <f t="shared" si="1"/>
        <v xml:space="preserve">   </v>
      </c>
      <c r="M63" s="50"/>
      <c r="N63" s="71" t="str">
        <f t="shared" si="2"/>
        <v/>
      </c>
      <c r="O63" s="50"/>
      <c r="P63" s="71" t="str">
        <f t="shared" si="0"/>
        <v/>
      </c>
      <c r="Q63" s="50"/>
      <c r="R63" s="71"/>
      <c r="S63" s="50"/>
      <c r="T63" s="50"/>
    </row>
    <row r="64" spans="2:20" s="34" customFormat="1" ht="150" customHeight="1" x14ac:dyDescent="0.25">
      <c r="B64" s="51"/>
      <c r="C64" s="40"/>
      <c r="D64" s="25"/>
      <c r="E64" s="40"/>
      <c r="F64" s="51"/>
      <c r="G64" s="51" t="s">
        <v>487</v>
      </c>
      <c r="H64" s="50"/>
      <c r="I64" s="50"/>
      <c r="J64" s="50"/>
      <c r="K64" s="50"/>
      <c r="L64" s="195" t="str">
        <f t="shared" si="1"/>
        <v xml:space="preserve">   </v>
      </c>
      <c r="M64" s="50"/>
      <c r="N64" s="71" t="str">
        <f t="shared" si="2"/>
        <v/>
      </c>
      <c r="O64" s="50"/>
      <c r="P64" s="71" t="str">
        <f t="shared" si="0"/>
        <v/>
      </c>
      <c r="Q64" s="50"/>
      <c r="R64" s="71"/>
      <c r="S64" s="50"/>
      <c r="T64" s="50"/>
    </row>
    <row r="65" spans="2:20" s="34" customFormat="1" ht="150" customHeight="1" x14ac:dyDescent="0.25">
      <c r="B65" s="51"/>
      <c r="C65" s="40"/>
      <c r="D65" s="25"/>
      <c r="E65" s="40"/>
      <c r="F65" s="51"/>
      <c r="G65" s="51" t="s">
        <v>488</v>
      </c>
      <c r="H65" s="50"/>
      <c r="I65" s="50"/>
      <c r="J65" s="50"/>
      <c r="K65" s="50"/>
      <c r="L65" s="195" t="str">
        <f t="shared" si="1"/>
        <v xml:space="preserve">   </v>
      </c>
      <c r="M65" s="50"/>
      <c r="N65" s="71" t="str">
        <f t="shared" si="2"/>
        <v/>
      </c>
      <c r="O65" s="50"/>
      <c r="P65" s="71" t="str">
        <f t="shared" si="0"/>
        <v/>
      </c>
      <c r="Q65" s="50"/>
      <c r="R65" s="71"/>
      <c r="S65" s="50"/>
      <c r="T65" s="50"/>
    </row>
    <row r="66" spans="2:20" s="34" customFormat="1" ht="150" customHeight="1" x14ac:dyDescent="0.25">
      <c r="B66" s="51"/>
      <c r="C66" s="40"/>
      <c r="D66" s="25"/>
      <c r="E66" s="40"/>
      <c r="F66" s="51"/>
      <c r="G66" s="51" t="s">
        <v>489</v>
      </c>
      <c r="H66" s="50"/>
      <c r="I66" s="50"/>
      <c r="J66" s="50"/>
      <c r="K66" s="50"/>
      <c r="L66" s="195" t="str">
        <f t="shared" si="1"/>
        <v xml:space="preserve">   </v>
      </c>
      <c r="M66" s="50"/>
      <c r="N66" s="71" t="str">
        <f t="shared" si="2"/>
        <v/>
      </c>
      <c r="O66" s="50"/>
      <c r="P66" s="71" t="str">
        <f t="shared" si="0"/>
        <v/>
      </c>
      <c r="Q66" s="50"/>
      <c r="R66" s="71"/>
      <c r="S66" s="50"/>
      <c r="T66" s="50"/>
    </row>
    <row r="67" spans="2:20" s="34" customFormat="1" ht="150" customHeight="1" x14ac:dyDescent="0.25">
      <c r="B67" s="51"/>
      <c r="C67" s="40"/>
      <c r="D67" s="25"/>
      <c r="E67" s="40"/>
      <c r="F67" s="51"/>
      <c r="G67" s="51" t="s">
        <v>490</v>
      </c>
      <c r="H67" s="50"/>
      <c r="I67" s="50"/>
      <c r="J67" s="50"/>
      <c r="K67" s="50"/>
      <c r="L67" s="195" t="str">
        <f t="shared" si="1"/>
        <v xml:space="preserve">   </v>
      </c>
      <c r="M67" s="50"/>
      <c r="N67" s="71" t="str">
        <f t="shared" si="2"/>
        <v/>
      </c>
      <c r="O67" s="50"/>
      <c r="P67" s="71" t="str">
        <f t="shared" si="0"/>
        <v/>
      </c>
      <c r="Q67" s="50"/>
      <c r="R67" s="71"/>
      <c r="S67" s="50"/>
      <c r="T67" s="50"/>
    </row>
    <row r="68" spans="2:20" s="34" customFormat="1" ht="150" customHeight="1" x14ac:dyDescent="0.25">
      <c r="B68" s="51"/>
      <c r="C68" s="40"/>
      <c r="D68" s="25"/>
      <c r="E68" s="40"/>
      <c r="F68" s="51"/>
      <c r="G68" s="51" t="s">
        <v>491</v>
      </c>
      <c r="H68" s="50"/>
      <c r="I68" s="50"/>
      <c r="J68" s="50"/>
      <c r="K68" s="50"/>
      <c r="L68" s="195" t="str">
        <f t="shared" si="1"/>
        <v xml:space="preserve">   </v>
      </c>
      <c r="M68" s="50"/>
      <c r="N68" s="71" t="str">
        <f t="shared" si="2"/>
        <v/>
      </c>
      <c r="O68" s="50"/>
      <c r="P68" s="71" t="str">
        <f t="shared" si="0"/>
        <v/>
      </c>
      <c r="Q68" s="50"/>
      <c r="R68" s="71"/>
      <c r="S68" s="50"/>
      <c r="T68" s="50"/>
    </row>
    <row r="69" spans="2:20" s="34" customFormat="1" ht="150" customHeight="1" x14ac:dyDescent="0.25">
      <c r="B69" s="51"/>
      <c r="C69" s="40"/>
      <c r="D69" s="25"/>
      <c r="E69" s="40"/>
      <c r="F69" s="51"/>
      <c r="G69" s="51" t="s">
        <v>492</v>
      </c>
      <c r="H69" s="50"/>
      <c r="I69" s="50"/>
      <c r="J69" s="50"/>
      <c r="K69" s="50"/>
      <c r="L69" s="195" t="str">
        <f t="shared" si="1"/>
        <v xml:space="preserve">   </v>
      </c>
      <c r="M69" s="50"/>
      <c r="N69" s="71" t="str">
        <f t="shared" si="2"/>
        <v/>
      </c>
      <c r="O69" s="50"/>
      <c r="P69" s="71" t="str">
        <f t="shared" si="0"/>
        <v/>
      </c>
      <c r="Q69" s="50"/>
      <c r="R69" s="71"/>
      <c r="S69" s="50"/>
      <c r="T69" s="50"/>
    </row>
    <row r="70" spans="2:20" s="34" customFormat="1" ht="150" customHeight="1" x14ac:dyDescent="0.25">
      <c r="B70" s="51"/>
      <c r="C70" s="40"/>
      <c r="D70" s="25"/>
      <c r="E70" s="40"/>
      <c r="F70" s="51"/>
      <c r="G70" s="51" t="s">
        <v>493</v>
      </c>
      <c r="H70" s="50"/>
      <c r="I70" s="50"/>
      <c r="J70" s="50"/>
      <c r="K70" s="50"/>
      <c r="L70" s="195" t="str">
        <f t="shared" si="1"/>
        <v xml:space="preserve">   </v>
      </c>
      <c r="M70" s="50"/>
      <c r="N70" s="71" t="str">
        <f t="shared" si="2"/>
        <v/>
      </c>
      <c r="O70" s="50"/>
      <c r="P70" s="71" t="str">
        <f t="shared" si="0"/>
        <v/>
      </c>
      <c r="Q70" s="50"/>
      <c r="R70" s="71"/>
      <c r="S70" s="50"/>
      <c r="T70" s="50"/>
    </row>
    <row r="71" spans="2:20" s="34" customFormat="1" ht="150" customHeight="1" x14ac:dyDescent="0.25">
      <c r="B71" s="51"/>
      <c r="C71" s="40"/>
      <c r="D71" s="25"/>
      <c r="E71" s="40"/>
      <c r="F71" s="51"/>
      <c r="G71" s="51" t="s">
        <v>494</v>
      </c>
      <c r="H71" s="50"/>
      <c r="I71" s="50"/>
      <c r="J71" s="50"/>
      <c r="K71" s="50"/>
      <c r="L71" s="195" t="str">
        <f t="shared" si="1"/>
        <v xml:space="preserve">   </v>
      </c>
      <c r="M71" s="50"/>
      <c r="N71" s="71" t="str">
        <f t="shared" si="2"/>
        <v/>
      </c>
      <c r="O71" s="50"/>
      <c r="P71" s="71" t="str">
        <f t="shared" si="0"/>
        <v/>
      </c>
      <c r="Q71" s="50"/>
      <c r="R71" s="71"/>
      <c r="S71" s="50"/>
      <c r="T71" s="50"/>
    </row>
    <row r="72" spans="2:20" s="34" customFormat="1" ht="150" customHeight="1" x14ac:dyDescent="0.25">
      <c r="B72" s="51"/>
      <c r="C72" s="40"/>
      <c r="D72" s="25"/>
      <c r="E72" s="40"/>
      <c r="F72" s="51"/>
      <c r="G72" s="51" t="s">
        <v>495</v>
      </c>
      <c r="H72" s="50"/>
      <c r="I72" s="50"/>
      <c r="J72" s="50"/>
      <c r="K72" s="50"/>
      <c r="L72" s="195" t="str">
        <f t="shared" si="1"/>
        <v xml:space="preserve">   </v>
      </c>
      <c r="M72" s="50"/>
      <c r="N72" s="71" t="str">
        <f t="shared" si="2"/>
        <v/>
      </c>
      <c r="O72" s="50"/>
      <c r="P72" s="71" t="str">
        <f t="shared" si="0"/>
        <v/>
      </c>
      <c r="Q72" s="50"/>
      <c r="R72" s="71"/>
      <c r="S72" s="50"/>
      <c r="T72" s="50"/>
    </row>
    <row r="73" spans="2:20" s="34" customFormat="1" ht="150" customHeight="1" x14ac:dyDescent="0.25">
      <c r="B73" s="51"/>
      <c r="C73" s="40"/>
      <c r="D73" s="25"/>
      <c r="E73" s="40"/>
      <c r="F73" s="51"/>
      <c r="G73" s="51" t="s">
        <v>496</v>
      </c>
      <c r="H73" s="50"/>
      <c r="I73" s="50"/>
      <c r="J73" s="50"/>
      <c r="K73" s="50"/>
      <c r="L73" s="195" t="str">
        <f t="shared" si="1"/>
        <v xml:space="preserve">   </v>
      </c>
      <c r="M73" s="50"/>
      <c r="N73" s="71" t="str">
        <f t="shared" si="2"/>
        <v/>
      </c>
      <c r="O73" s="50"/>
      <c r="P73" s="71" t="str">
        <f t="shared" si="0"/>
        <v/>
      </c>
      <c r="Q73" s="50"/>
      <c r="R73" s="71"/>
      <c r="S73" s="50"/>
      <c r="T73" s="50"/>
    </row>
    <row r="74" spans="2:20" s="34" customFormat="1" ht="150" customHeight="1" x14ac:dyDescent="0.25">
      <c r="B74" s="51"/>
      <c r="C74" s="40"/>
      <c r="D74" s="25"/>
      <c r="E74" s="40"/>
      <c r="F74" s="51"/>
      <c r="G74" s="51" t="s">
        <v>497</v>
      </c>
      <c r="H74" s="50"/>
      <c r="I74" s="50"/>
      <c r="J74" s="50"/>
      <c r="K74" s="50"/>
      <c r="L74" s="195" t="str">
        <f t="shared" si="1"/>
        <v xml:space="preserve">   </v>
      </c>
      <c r="M74" s="50"/>
      <c r="N74" s="71" t="str">
        <f t="shared" si="2"/>
        <v/>
      </c>
      <c r="O74" s="50"/>
      <c r="P74" s="71" t="str">
        <f t="shared" si="0"/>
        <v/>
      </c>
      <c r="Q74" s="50"/>
      <c r="R74" s="71"/>
      <c r="S74" s="50"/>
      <c r="T74" s="50"/>
    </row>
    <row r="75" spans="2:20" s="34" customFormat="1" ht="150" customHeight="1" x14ac:dyDescent="0.25">
      <c r="B75" s="51"/>
      <c r="C75" s="40"/>
      <c r="D75" s="25"/>
      <c r="E75" s="40"/>
      <c r="F75" s="51"/>
      <c r="G75" s="51" t="s">
        <v>498</v>
      </c>
      <c r="H75" s="50"/>
      <c r="I75" s="50"/>
      <c r="J75" s="50"/>
      <c r="K75" s="50"/>
      <c r="L75" s="195" t="str">
        <f t="shared" ref="L75:L138" si="3">CONCATENATE(H75," ",I75," ",J75," ",K75)</f>
        <v xml:space="preserve">   </v>
      </c>
      <c r="M75" s="50"/>
      <c r="N75" s="71" t="str">
        <f t="shared" ref="N75:N138" si="4">IF(OR(M75="Correctivo",M75="Detectivo"),"Impacto",IF(M75="Preventivo","Probabilidad",""))</f>
        <v/>
      </c>
      <c r="O75" s="50"/>
      <c r="P75" s="71" t="str">
        <f t="shared" ref="P75:P138" si="5">IF(AND(M75="Preventivo",O75="Automático"),"50%",IF(AND(M75="Preventivo",O75="Manual"),"40%",IF(AND(M75="Detectivo",O75="Automático"),"40%",IF(AND(M75="Detectivo",O75="Manual"),"30%",IF(AND(M75="Correctivo",O75="Automático"),"35%",IF(AND(M75="Correctivo",O75="Manual"),"25%",""))))))</f>
        <v/>
      </c>
      <c r="Q75" s="50"/>
      <c r="R75" s="71"/>
      <c r="S75" s="50"/>
      <c r="T75" s="50"/>
    </row>
    <row r="76" spans="2:20" s="34" customFormat="1" ht="150" customHeight="1" x14ac:dyDescent="0.25">
      <c r="B76" s="51"/>
      <c r="C76" s="40"/>
      <c r="D76" s="25"/>
      <c r="E76" s="40"/>
      <c r="F76" s="51"/>
      <c r="G76" s="51" t="s">
        <v>499</v>
      </c>
      <c r="H76" s="50"/>
      <c r="I76" s="50"/>
      <c r="J76" s="50"/>
      <c r="K76" s="50"/>
      <c r="L76" s="195" t="str">
        <f t="shared" si="3"/>
        <v xml:space="preserve">   </v>
      </c>
      <c r="M76" s="50"/>
      <c r="N76" s="71" t="str">
        <f t="shared" si="4"/>
        <v/>
      </c>
      <c r="O76" s="50"/>
      <c r="P76" s="71" t="str">
        <f t="shared" si="5"/>
        <v/>
      </c>
      <c r="Q76" s="50"/>
      <c r="R76" s="71"/>
      <c r="S76" s="50"/>
      <c r="T76" s="50"/>
    </row>
    <row r="77" spans="2:20" s="34" customFormat="1" ht="150" customHeight="1" x14ac:dyDescent="0.25">
      <c r="B77" s="51"/>
      <c r="C77" s="40"/>
      <c r="D77" s="25"/>
      <c r="E77" s="40"/>
      <c r="F77" s="51"/>
      <c r="G77" s="51" t="s">
        <v>500</v>
      </c>
      <c r="H77" s="50"/>
      <c r="I77" s="50"/>
      <c r="J77" s="50"/>
      <c r="K77" s="50"/>
      <c r="L77" s="195" t="str">
        <f t="shared" si="3"/>
        <v xml:space="preserve">   </v>
      </c>
      <c r="M77" s="50"/>
      <c r="N77" s="71" t="str">
        <f t="shared" si="4"/>
        <v/>
      </c>
      <c r="O77" s="50"/>
      <c r="P77" s="71" t="str">
        <f t="shared" si="5"/>
        <v/>
      </c>
      <c r="Q77" s="50"/>
      <c r="R77" s="71"/>
      <c r="S77" s="50"/>
      <c r="T77" s="50"/>
    </row>
    <row r="78" spans="2:20" s="34" customFormat="1" ht="150" customHeight="1" x14ac:dyDescent="0.25">
      <c r="B78" s="51"/>
      <c r="C78" s="40"/>
      <c r="D78" s="25"/>
      <c r="E78" s="40"/>
      <c r="F78" s="51"/>
      <c r="G78" s="51" t="s">
        <v>501</v>
      </c>
      <c r="H78" s="50"/>
      <c r="I78" s="50"/>
      <c r="J78" s="50"/>
      <c r="K78" s="50"/>
      <c r="L78" s="195" t="str">
        <f t="shared" si="3"/>
        <v xml:space="preserve">   </v>
      </c>
      <c r="M78" s="50"/>
      <c r="N78" s="71" t="str">
        <f t="shared" si="4"/>
        <v/>
      </c>
      <c r="O78" s="50"/>
      <c r="P78" s="71" t="str">
        <f t="shared" si="5"/>
        <v/>
      </c>
      <c r="Q78" s="50"/>
      <c r="R78" s="71"/>
      <c r="S78" s="50"/>
      <c r="T78" s="50"/>
    </row>
    <row r="79" spans="2:20" s="34" customFormat="1" ht="150" customHeight="1" x14ac:dyDescent="0.25">
      <c r="B79" s="51"/>
      <c r="C79" s="40"/>
      <c r="D79" s="25"/>
      <c r="E79" s="40"/>
      <c r="F79" s="51"/>
      <c r="G79" s="51" t="s">
        <v>502</v>
      </c>
      <c r="H79" s="50"/>
      <c r="I79" s="50"/>
      <c r="J79" s="50"/>
      <c r="K79" s="50"/>
      <c r="L79" s="195" t="str">
        <f t="shared" si="3"/>
        <v xml:space="preserve">   </v>
      </c>
      <c r="M79" s="50"/>
      <c r="N79" s="71" t="str">
        <f t="shared" si="4"/>
        <v/>
      </c>
      <c r="O79" s="50"/>
      <c r="P79" s="71" t="str">
        <f t="shared" si="5"/>
        <v/>
      </c>
      <c r="Q79" s="50"/>
      <c r="R79" s="71"/>
      <c r="S79" s="50"/>
      <c r="T79" s="50"/>
    </row>
    <row r="80" spans="2:20" s="34" customFormat="1" ht="150" customHeight="1" x14ac:dyDescent="0.25">
      <c r="B80" s="51"/>
      <c r="C80" s="40"/>
      <c r="D80" s="25"/>
      <c r="E80" s="40"/>
      <c r="F80" s="51"/>
      <c r="G80" s="51" t="s">
        <v>503</v>
      </c>
      <c r="H80" s="50"/>
      <c r="I80" s="50"/>
      <c r="J80" s="50"/>
      <c r="K80" s="50"/>
      <c r="L80" s="195" t="str">
        <f t="shared" si="3"/>
        <v xml:space="preserve">   </v>
      </c>
      <c r="M80" s="50"/>
      <c r="N80" s="71" t="str">
        <f t="shared" si="4"/>
        <v/>
      </c>
      <c r="O80" s="50"/>
      <c r="P80" s="71" t="str">
        <f t="shared" si="5"/>
        <v/>
      </c>
      <c r="Q80" s="50"/>
      <c r="R80" s="71"/>
      <c r="S80" s="50"/>
      <c r="T80" s="50"/>
    </row>
    <row r="81" spans="2:20" s="34" customFormat="1" ht="150" customHeight="1" x14ac:dyDescent="0.25">
      <c r="B81" s="51"/>
      <c r="C81" s="40"/>
      <c r="D81" s="25"/>
      <c r="E81" s="40"/>
      <c r="F81" s="51"/>
      <c r="G81" s="51" t="s">
        <v>504</v>
      </c>
      <c r="H81" s="50"/>
      <c r="I81" s="50"/>
      <c r="J81" s="50"/>
      <c r="K81" s="50"/>
      <c r="L81" s="195" t="str">
        <f t="shared" si="3"/>
        <v xml:space="preserve">   </v>
      </c>
      <c r="M81" s="50"/>
      <c r="N81" s="71" t="str">
        <f t="shared" si="4"/>
        <v/>
      </c>
      <c r="O81" s="50"/>
      <c r="P81" s="71" t="str">
        <f t="shared" si="5"/>
        <v/>
      </c>
      <c r="Q81" s="50"/>
      <c r="R81" s="71"/>
      <c r="S81" s="50"/>
      <c r="T81" s="50"/>
    </row>
    <row r="82" spans="2:20" s="34" customFormat="1" ht="150" customHeight="1" x14ac:dyDescent="0.25">
      <c r="B82" s="51"/>
      <c r="C82" s="40"/>
      <c r="D82" s="25"/>
      <c r="E82" s="40"/>
      <c r="F82" s="51"/>
      <c r="G82" s="51" t="s">
        <v>505</v>
      </c>
      <c r="H82" s="50"/>
      <c r="I82" s="50"/>
      <c r="J82" s="50"/>
      <c r="K82" s="50"/>
      <c r="L82" s="195" t="str">
        <f t="shared" si="3"/>
        <v xml:space="preserve">   </v>
      </c>
      <c r="M82" s="50"/>
      <c r="N82" s="71" t="str">
        <f t="shared" si="4"/>
        <v/>
      </c>
      <c r="O82" s="50"/>
      <c r="P82" s="71" t="str">
        <f t="shared" si="5"/>
        <v/>
      </c>
      <c r="Q82" s="50"/>
      <c r="R82" s="71"/>
      <c r="S82" s="50"/>
      <c r="T82" s="50"/>
    </row>
    <row r="83" spans="2:20" s="34" customFormat="1" ht="150" customHeight="1" x14ac:dyDescent="0.25">
      <c r="B83" s="51"/>
      <c r="C83" s="40"/>
      <c r="D83" s="25"/>
      <c r="E83" s="40"/>
      <c r="F83" s="51"/>
      <c r="G83" s="51" t="s">
        <v>506</v>
      </c>
      <c r="H83" s="50"/>
      <c r="I83" s="50"/>
      <c r="J83" s="50"/>
      <c r="K83" s="50"/>
      <c r="L83" s="195" t="str">
        <f t="shared" si="3"/>
        <v xml:space="preserve">   </v>
      </c>
      <c r="M83" s="50"/>
      <c r="N83" s="71" t="str">
        <f t="shared" si="4"/>
        <v/>
      </c>
      <c r="O83" s="50"/>
      <c r="P83" s="71" t="str">
        <f t="shared" si="5"/>
        <v/>
      </c>
      <c r="Q83" s="50"/>
      <c r="R83" s="71"/>
      <c r="S83" s="50"/>
      <c r="T83" s="50"/>
    </row>
    <row r="84" spans="2:20" s="34" customFormat="1" ht="150" customHeight="1" x14ac:dyDescent="0.25">
      <c r="B84" s="51"/>
      <c r="C84" s="40"/>
      <c r="D84" s="25"/>
      <c r="E84" s="40"/>
      <c r="F84" s="51"/>
      <c r="G84" s="51" t="s">
        <v>507</v>
      </c>
      <c r="H84" s="50"/>
      <c r="I84" s="50"/>
      <c r="J84" s="50"/>
      <c r="K84" s="50"/>
      <c r="L84" s="195" t="str">
        <f t="shared" si="3"/>
        <v xml:space="preserve">   </v>
      </c>
      <c r="M84" s="50"/>
      <c r="N84" s="71" t="str">
        <f t="shared" si="4"/>
        <v/>
      </c>
      <c r="O84" s="50"/>
      <c r="P84" s="71" t="str">
        <f t="shared" si="5"/>
        <v/>
      </c>
      <c r="Q84" s="50"/>
      <c r="R84" s="71"/>
      <c r="S84" s="50"/>
      <c r="T84" s="50"/>
    </row>
    <row r="85" spans="2:20" s="34" customFormat="1" ht="150" customHeight="1" x14ac:dyDescent="0.25">
      <c r="B85" s="51"/>
      <c r="C85" s="40"/>
      <c r="D85" s="25"/>
      <c r="E85" s="40"/>
      <c r="F85" s="51"/>
      <c r="G85" s="51" t="s">
        <v>508</v>
      </c>
      <c r="H85" s="50"/>
      <c r="I85" s="50"/>
      <c r="J85" s="50"/>
      <c r="K85" s="50"/>
      <c r="L85" s="195" t="str">
        <f t="shared" si="3"/>
        <v xml:space="preserve">   </v>
      </c>
      <c r="M85" s="50"/>
      <c r="N85" s="71" t="str">
        <f t="shared" si="4"/>
        <v/>
      </c>
      <c r="O85" s="50"/>
      <c r="P85" s="71" t="str">
        <f t="shared" si="5"/>
        <v/>
      </c>
      <c r="Q85" s="50"/>
      <c r="R85" s="71"/>
      <c r="S85" s="50"/>
      <c r="T85" s="50"/>
    </row>
    <row r="86" spans="2:20" s="34" customFormat="1" ht="150" customHeight="1" x14ac:dyDescent="0.25">
      <c r="B86" s="51"/>
      <c r="C86" s="40"/>
      <c r="D86" s="25"/>
      <c r="E86" s="40"/>
      <c r="F86" s="51"/>
      <c r="G86" s="51" t="s">
        <v>509</v>
      </c>
      <c r="H86" s="50"/>
      <c r="I86" s="50"/>
      <c r="J86" s="50"/>
      <c r="K86" s="50"/>
      <c r="L86" s="195" t="str">
        <f t="shared" si="3"/>
        <v xml:space="preserve">   </v>
      </c>
      <c r="M86" s="50"/>
      <c r="N86" s="71" t="str">
        <f t="shared" si="4"/>
        <v/>
      </c>
      <c r="O86" s="50"/>
      <c r="P86" s="71" t="str">
        <f t="shared" si="5"/>
        <v/>
      </c>
      <c r="Q86" s="50"/>
      <c r="R86" s="71"/>
      <c r="S86" s="50"/>
      <c r="T86" s="50"/>
    </row>
    <row r="87" spans="2:20" s="34" customFormat="1" ht="150" customHeight="1" x14ac:dyDescent="0.25">
      <c r="B87" s="51"/>
      <c r="C87" s="40"/>
      <c r="D87" s="25"/>
      <c r="E87" s="40"/>
      <c r="F87" s="51"/>
      <c r="G87" s="51" t="s">
        <v>510</v>
      </c>
      <c r="H87" s="50"/>
      <c r="I87" s="50"/>
      <c r="J87" s="50"/>
      <c r="K87" s="50"/>
      <c r="L87" s="195" t="str">
        <f t="shared" si="3"/>
        <v xml:space="preserve">   </v>
      </c>
      <c r="M87" s="50"/>
      <c r="N87" s="71" t="str">
        <f t="shared" si="4"/>
        <v/>
      </c>
      <c r="O87" s="50"/>
      <c r="P87" s="71" t="str">
        <f t="shared" si="5"/>
        <v/>
      </c>
      <c r="Q87" s="50"/>
      <c r="R87" s="71"/>
      <c r="S87" s="50"/>
      <c r="T87" s="50"/>
    </row>
    <row r="88" spans="2:20" s="34" customFormat="1" ht="150" customHeight="1" x14ac:dyDescent="0.25">
      <c r="B88" s="51"/>
      <c r="C88" s="40"/>
      <c r="D88" s="25"/>
      <c r="E88" s="40"/>
      <c r="F88" s="51"/>
      <c r="G88" s="51" t="s">
        <v>511</v>
      </c>
      <c r="H88" s="50"/>
      <c r="I88" s="50"/>
      <c r="J88" s="50"/>
      <c r="K88" s="50"/>
      <c r="L88" s="195" t="str">
        <f t="shared" si="3"/>
        <v xml:space="preserve">   </v>
      </c>
      <c r="M88" s="50"/>
      <c r="N88" s="71" t="str">
        <f t="shared" si="4"/>
        <v/>
      </c>
      <c r="O88" s="50"/>
      <c r="P88" s="71" t="str">
        <f t="shared" si="5"/>
        <v/>
      </c>
      <c r="Q88" s="50"/>
      <c r="R88" s="71"/>
      <c r="S88" s="50"/>
      <c r="T88" s="50"/>
    </row>
    <row r="89" spans="2:20" s="34" customFormat="1" ht="150" customHeight="1" x14ac:dyDescent="0.25">
      <c r="B89" s="51"/>
      <c r="C89" s="40"/>
      <c r="D89" s="25"/>
      <c r="E89" s="40"/>
      <c r="F89" s="51"/>
      <c r="G89" s="51" t="s">
        <v>512</v>
      </c>
      <c r="H89" s="50"/>
      <c r="I89" s="50"/>
      <c r="J89" s="50"/>
      <c r="K89" s="50"/>
      <c r="L89" s="195" t="str">
        <f t="shared" si="3"/>
        <v xml:space="preserve">   </v>
      </c>
      <c r="M89" s="50"/>
      <c r="N89" s="71" t="str">
        <f t="shared" si="4"/>
        <v/>
      </c>
      <c r="O89" s="50"/>
      <c r="P89" s="71" t="str">
        <f t="shared" si="5"/>
        <v/>
      </c>
      <c r="Q89" s="50"/>
      <c r="R89" s="71"/>
      <c r="S89" s="50"/>
      <c r="T89" s="50"/>
    </row>
    <row r="90" spans="2:20" s="34" customFormat="1" ht="150" customHeight="1" x14ac:dyDescent="0.25">
      <c r="B90" s="51"/>
      <c r="C90" s="40"/>
      <c r="D90" s="25"/>
      <c r="E90" s="40"/>
      <c r="F90" s="51"/>
      <c r="G90" s="51" t="s">
        <v>513</v>
      </c>
      <c r="H90" s="50"/>
      <c r="I90" s="50"/>
      <c r="J90" s="50"/>
      <c r="K90" s="50"/>
      <c r="L90" s="195" t="str">
        <f t="shared" si="3"/>
        <v xml:space="preserve">   </v>
      </c>
      <c r="M90" s="50"/>
      <c r="N90" s="71" t="str">
        <f t="shared" si="4"/>
        <v/>
      </c>
      <c r="O90" s="50"/>
      <c r="P90" s="71" t="str">
        <f t="shared" si="5"/>
        <v/>
      </c>
      <c r="Q90" s="50"/>
      <c r="R90" s="71"/>
      <c r="S90" s="50"/>
      <c r="T90" s="50"/>
    </row>
    <row r="91" spans="2:20" s="34" customFormat="1" ht="150" customHeight="1" x14ac:dyDescent="0.25">
      <c r="B91" s="51"/>
      <c r="C91" s="40"/>
      <c r="D91" s="25"/>
      <c r="E91" s="40"/>
      <c r="F91" s="51"/>
      <c r="G91" s="51" t="s">
        <v>514</v>
      </c>
      <c r="H91" s="50"/>
      <c r="I91" s="50"/>
      <c r="J91" s="50"/>
      <c r="K91" s="50"/>
      <c r="L91" s="195" t="str">
        <f t="shared" si="3"/>
        <v xml:space="preserve">   </v>
      </c>
      <c r="M91" s="50"/>
      <c r="N91" s="71" t="str">
        <f t="shared" si="4"/>
        <v/>
      </c>
      <c r="O91" s="50"/>
      <c r="P91" s="71" t="str">
        <f t="shared" si="5"/>
        <v/>
      </c>
      <c r="Q91" s="50"/>
      <c r="R91" s="71"/>
      <c r="S91" s="50"/>
      <c r="T91" s="50"/>
    </row>
    <row r="92" spans="2:20" s="34" customFormat="1" ht="150" customHeight="1" x14ac:dyDescent="0.25">
      <c r="B92" s="51"/>
      <c r="C92" s="40"/>
      <c r="D92" s="25"/>
      <c r="E92" s="40"/>
      <c r="F92" s="51"/>
      <c r="G92" s="51" t="s">
        <v>515</v>
      </c>
      <c r="H92" s="50"/>
      <c r="I92" s="50"/>
      <c r="J92" s="50"/>
      <c r="K92" s="50"/>
      <c r="L92" s="195" t="str">
        <f t="shared" si="3"/>
        <v xml:space="preserve">   </v>
      </c>
      <c r="M92" s="50"/>
      <c r="N92" s="71" t="str">
        <f t="shared" si="4"/>
        <v/>
      </c>
      <c r="O92" s="50"/>
      <c r="P92" s="71" t="str">
        <f t="shared" si="5"/>
        <v/>
      </c>
      <c r="Q92" s="50"/>
      <c r="R92" s="71"/>
      <c r="S92" s="50"/>
      <c r="T92" s="50"/>
    </row>
    <row r="93" spans="2:20" s="34" customFormat="1" ht="150" customHeight="1" x14ac:dyDescent="0.25">
      <c r="B93" s="51"/>
      <c r="C93" s="40"/>
      <c r="D93" s="25"/>
      <c r="E93" s="40"/>
      <c r="F93" s="51"/>
      <c r="G93" s="51" t="s">
        <v>516</v>
      </c>
      <c r="H93" s="50"/>
      <c r="I93" s="50"/>
      <c r="J93" s="50"/>
      <c r="K93" s="50"/>
      <c r="L93" s="195" t="str">
        <f t="shared" si="3"/>
        <v xml:space="preserve">   </v>
      </c>
      <c r="M93" s="50"/>
      <c r="N93" s="71" t="str">
        <f t="shared" si="4"/>
        <v/>
      </c>
      <c r="O93" s="50"/>
      <c r="P93" s="71" t="str">
        <f t="shared" si="5"/>
        <v/>
      </c>
      <c r="Q93" s="50"/>
      <c r="R93" s="71"/>
      <c r="S93" s="50"/>
      <c r="T93" s="50"/>
    </row>
    <row r="94" spans="2:20" s="34" customFormat="1" ht="150" customHeight="1" x14ac:dyDescent="0.25">
      <c r="B94" s="51"/>
      <c r="C94" s="40"/>
      <c r="D94" s="25"/>
      <c r="E94" s="40"/>
      <c r="F94" s="51"/>
      <c r="G94" s="51" t="s">
        <v>517</v>
      </c>
      <c r="H94" s="50"/>
      <c r="I94" s="50"/>
      <c r="J94" s="50"/>
      <c r="K94" s="50"/>
      <c r="L94" s="195" t="str">
        <f t="shared" si="3"/>
        <v xml:space="preserve">   </v>
      </c>
      <c r="M94" s="50"/>
      <c r="N94" s="71" t="str">
        <f t="shared" si="4"/>
        <v/>
      </c>
      <c r="O94" s="50"/>
      <c r="P94" s="71" t="str">
        <f t="shared" si="5"/>
        <v/>
      </c>
      <c r="Q94" s="50"/>
      <c r="R94" s="71"/>
      <c r="S94" s="50"/>
      <c r="T94" s="50"/>
    </row>
    <row r="95" spans="2:20" s="34" customFormat="1" ht="150" customHeight="1" x14ac:dyDescent="0.25">
      <c r="B95" s="51"/>
      <c r="C95" s="40"/>
      <c r="D95" s="25"/>
      <c r="E95" s="40"/>
      <c r="F95" s="51"/>
      <c r="G95" s="51" t="s">
        <v>518</v>
      </c>
      <c r="H95" s="50"/>
      <c r="I95" s="50"/>
      <c r="J95" s="50"/>
      <c r="K95" s="50"/>
      <c r="L95" s="195" t="str">
        <f t="shared" si="3"/>
        <v xml:space="preserve">   </v>
      </c>
      <c r="M95" s="50"/>
      <c r="N95" s="71" t="str">
        <f t="shared" si="4"/>
        <v/>
      </c>
      <c r="O95" s="50"/>
      <c r="P95" s="71" t="str">
        <f t="shared" si="5"/>
        <v/>
      </c>
      <c r="Q95" s="50"/>
      <c r="R95" s="71"/>
      <c r="S95" s="50"/>
      <c r="T95" s="50"/>
    </row>
    <row r="96" spans="2:20" s="34" customFormat="1" ht="150" customHeight="1" x14ac:dyDescent="0.25">
      <c r="B96" s="51"/>
      <c r="C96" s="40"/>
      <c r="D96" s="25"/>
      <c r="E96" s="40"/>
      <c r="F96" s="51"/>
      <c r="G96" s="51" t="s">
        <v>519</v>
      </c>
      <c r="H96" s="50"/>
      <c r="I96" s="50"/>
      <c r="J96" s="50"/>
      <c r="K96" s="50"/>
      <c r="L96" s="195" t="str">
        <f t="shared" si="3"/>
        <v xml:space="preserve">   </v>
      </c>
      <c r="M96" s="50"/>
      <c r="N96" s="71" t="str">
        <f t="shared" si="4"/>
        <v/>
      </c>
      <c r="O96" s="50"/>
      <c r="P96" s="71" t="str">
        <f t="shared" si="5"/>
        <v/>
      </c>
      <c r="Q96" s="50"/>
      <c r="R96" s="71"/>
      <c r="S96" s="50"/>
      <c r="T96" s="50"/>
    </row>
    <row r="97" spans="2:20" s="34" customFormat="1" ht="150" customHeight="1" x14ac:dyDescent="0.25">
      <c r="B97" s="51"/>
      <c r="C97" s="40"/>
      <c r="D97" s="25"/>
      <c r="E97" s="40"/>
      <c r="F97" s="51"/>
      <c r="G97" s="51" t="s">
        <v>520</v>
      </c>
      <c r="H97" s="50"/>
      <c r="I97" s="50"/>
      <c r="J97" s="50"/>
      <c r="K97" s="50"/>
      <c r="L97" s="195" t="str">
        <f t="shared" si="3"/>
        <v xml:space="preserve">   </v>
      </c>
      <c r="M97" s="50"/>
      <c r="N97" s="71" t="str">
        <f t="shared" si="4"/>
        <v/>
      </c>
      <c r="O97" s="50"/>
      <c r="P97" s="71" t="str">
        <f t="shared" si="5"/>
        <v/>
      </c>
      <c r="Q97" s="50"/>
      <c r="R97" s="71"/>
      <c r="S97" s="50"/>
      <c r="T97" s="50"/>
    </row>
    <row r="98" spans="2:20" s="34" customFormat="1" ht="150" customHeight="1" x14ac:dyDescent="0.25">
      <c r="B98" s="51"/>
      <c r="C98" s="40"/>
      <c r="D98" s="25"/>
      <c r="E98" s="40"/>
      <c r="F98" s="51"/>
      <c r="G98" s="51" t="s">
        <v>521</v>
      </c>
      <c r="H98" s="50"/>
      <c r="I98" s="50"/>
      <c r="J98" s="50"/>
      <c r="K98" s="50"/>
      <c r="L98" s="195" t="str">
        <f t="shared" si="3"/>
        <v xml:space="preserve">   </v>
      </c>
      <c r="M98" s="50"/>
      <c r="N98" s="71" t="str">
        <f t="shared" si="4"/>
        <v/>
      </c>
      <c r="O98" s="50"/>
      <c r="P98" s="71" t="str">
        <f t="shared" si="5"/>
        <v/>
      </c>
      <c r="Q98" s="50"/>
      <c r="R98" s="71"/>
      <c r="S98" s="50"/>
      <c r="T98" s="50"/>
    </row>
    <row r="99" spans="2:20" s="34" customFormat="1" ht="150" customHeight="1" x14ac:dyDescent="0.25">
      <c r="B99" s="51"/>
      <c r="C99" s="40"/>
      <c r="D99" s="25"/>
      <c r="E99" s="40"/>
      <c r="F99" s="51"/>
      <c r="G99" s="51" t="s">
        <v>522</v>
      </c>
      <c r="H99" s="50"/>
      <c r="I99" s="50"/>
      <c r="J99" s="50"/>
      <c r="K99" s="50"/>
      <c r="L99" s="195" t="str">
        <f t="shared" si="3"/>
        <v xml:space="preserve">   </v>
      </c>
      <c r="M99" s="50"/>
      <c r="N99" s="71" t="str">
        <f t="shared" si="4"/>
        <v/>
      </c>
      <c r="O99" s="50"/>
      <c r="P99" s="71" t="str">
        <f t="shared" si="5"/>
        <v/>
      </c>
      <c r="Q99" s="50"/>
      <c r="R99" s="71"/>
      <c r="S99" s="50"/>
      <c r="T99" s="50"/>
    </row>
    <row r="100" spans="2:20" s="34" customFormat="1" ht="150" customHeight="1" x14ac:dyDescent="0.25">
      <c r="B100" s="51"/>
      <c r="C100" s="40"/>
      <c r="D100" s="25"/>
      <c r="E100" s="40"/>
      <c r="F100" s="51"/>
      <c r="G100" s="51" t="s">
        <v>523</v>
      </c>
      <c r="H100" s="50"/>
      <c r="I100" s="50"/>
      <c r="J100" s="50"/>
      <c r="K100" s="50"/>
      <c r="L100" s="195" t="str">
        <f t="shared" si="3"/>
        <v xml:space="preserve">   </v>
      </c>
      <c r="M100" s="50"/>
      <c r="N100" s="71" t="str">
        <f t="shared" si="4"/>
        <v/>
      </c>
      <c r="O100" s="50"/>
      <c r="P100" s="71" t="str">
        <f t="shared" si="5"/>
        <v/>
      </c>
      <c r="Q100" s="50"/>
      <c r="R100" s="71"/>
      <c r="S100" s="50"/>
      <c r="T100" s="50"/>
    </row>
    <row r="101" spans="2:20" s="34" customFormat="1" ht="150" customHeight="1" x14ac:dyDescent="0.25">
      <c r="B101" s="51"/>
      <c r="C101" s="40"/>
      <c r="D101" s="25"/>
      <c r="E101" s="40"/>
      <c r="F101" s="51"/>
      <c r="G101" s="51" t="s">
        <v>524</v>
      </c>
      <c r="H101" s="50"/>
      <c r="I101" s="50"/>
      <c r="J101" s="50"/>
      <c r="K101" s="50"/>
      <c r="L101" s="195" t="str">
        <f t="shared" si="3"/>
        <v xml:space="preserve">   </v>
      </c>
      <c r="M101" s="50"/>
      <c r="N101" s="71" t="str">
        <f t="shared" si="4"/>
        <v/>
      </c>
      <c r="O101" s="50"/>
      <c r="P101" s="71" t="str">
        <f t="shared" si="5"/>
        <v/>
      </c>
      <c r="Q101" s="50"/>
      <c r="R101" s="71"/>
      <c r="S101" s="50"/>
      <c r="T101" s="50"/>
    </row>
    <row r="102" spans="2:20" s="34" customFormat="1" ht="150" customHeight="1" x14ac:dyDescent="0.25">
      <c r="B102" s="51"/>
      <c r="C102" s="40"/>
      <c r="D102" s="25"/>
      <c r="E102" s="40"/>
      <c r="F102" s="51"/>
      <c r="G102" s="51" t="s">
        <v>525</v>
      </c>
      <c r="H102" s="50"/>
      <c r="I102" s="50"/>
      <c r="J102" s="50"/>
      <c r="K102" s="50"/>
      <c r="L102" s="195" t="str">
        <f t="shared" si="3"/>
        <v xml:space="preserve">   </v>
      </c>
      <c r="M102" s="50"/>
      <c r="N102" s="71" t="str">
        <f t="shared" si="4"/>
        <v/>
      </c>
      <c r="O102" s="50"/>
      <c r="P102" s="71" t="str">
        <f t="shared" si="5"/>
        <v/>
      </c>
      <c r="Q102" s="50"/>
      <c r="R102" s="71"/>
      <c r="S102" s="50"/>
      <c r="T102" s="50"/>
    </row>
    <row r="103" spans="2:20" s="34" customFormat="1" ht="150" customHeight="1" x14ac:dyDescent="0.25">
      <c r="B103" s="51"/>
      <c r="C103" s="40"/>
      <c r="D103" s="25"/>
      <c r="E103" s="40"/>
      <c r="F103" s="51"/>
      <c r="G103" s="51" t="s">
        <v>526</v>
      </c>
      <c r="H103" s="50"/>
      <c r="I103" s="50"/>
      <c r="J103" s="50"/>
      <c r="K103" s="50"/>
      <c r="L103" s="195" t="str">
        <f t="shared" si="3"/>
        <v xml:space="preserve">   </v>
      </c>
      <c r="M103" s="50"/>
      <c r="N103" s="71" t="str">
        <f t="shared" si="4"/>
        <v/>
      </c>
      <c r="O103" s="50"/>
      <c r="P103" s="71" t="str">
        <f t="shared" si="5"/>
        <v/>
      </c>
      <c r="Q103" s="50"/>
      <c r="R103" s="71"/>
      <c r="S103" s="50"/>
      <c r="T103" s="50"/>
    </row>
    <row r="104" spans="2:20" s="34" customFormat="1" ht="150" customHeight="1" x14ac:dyDescent="0.25">
      <c r="B104" s="51"/>
      <c r="C104" s="40"/>
      <c r="D104" s="25"/>
      <c r="E104" s="40"/>
      <c r="F104" s="51"/>
      <c r="G104" s="51" t="s">
        <v>527</v>
      </c>
      <c r="H104" s="50"/>
      <c r="I104" s="50"/>
      <c r="J104" s="50"/>
      <c r="K104" s="50"/>
      <c r="L104" s="195" t="str">
        <f t="shared" si="3"/>
        <v xml:space="preserve">   </v>
      </c>
      <c r="M104" s="50"/>
      <c r="N104" s="71" t="str">
        <f t="shared" si="4"/>
        <v/>
      </c>
      <c r="O104" s="50"/>
      <c r="P104" s="71" t="str">
        <f t="shared" si="5"/>
        <v/>
      </c>
      <c r="Q104" s="50"/>
      <c r="R104" s="71"/>
      <c r="S104" s="50"/>
      <c r="T104" s="50"/>
    </row>
    <row r="105" spans="2:20" s="34" customFormat="1" ht="150" customHeight="1" x14ac:dyDescent="0.25">
      <c r="B105" s="51"/>
      <c r="C105" s="40"/>
      <c r="D105" s="25"/>
      <c r="E105" s="40"/>
      <c r="F105" s="51"/>
      <c r="G105" s="51" t="s">
        <v>528</v>
      </c>
      <c r="H105" s="50"/>
      <c r="I105" s="50"/>
      <c r="J105" s="50"/>
      <c r="K105" s="50"/>
      <c r="L105" s="195" t="str">
        <f t="shared" si="3"/>
        <v xml:space="preserve">   </v>
      </c>
      <c r="M105" s="50"/>
      <c r="N105" s="71" t="str">
        <f t="shared" si="4"/>
        <v/>
      </c>
      <c r="O105" s="50"/>
      <c r="P105" s="71" t="str">
        <f t="shared" si="5"/>
        <v/>
      </c>
      <c r="Q105" s="50"/>
      <c r="R105" s="71"/>
      <c r="S105" s="50"/>
      <c r="T105" s="50"/>
    </row>
    <row r="106" spans="2:20" s="34" customFormat="1" ht="150" customHeight="1" x14ac:dyDescent="0.25">
      <c r="B106" s="51"/>
      <c r="C106" s="40"/>
      <c r="D106" s="25"/>
      <c r="E106" s="40"/>
      <c r="F106" s="51"/>
      <c r="G106" s="51" t="s">
        <v>529</v>
      </c>
      <c r="H106" s="50"/>
      <c r="I106" s="50"/>
      <c r="J106" s="50"/>
      <c r="K106" s="50"/>
      <c r="L106" s="195" t="str">
        <f t="shared" si="3"/>
        <v xml:space="preserve">   </v>
      </c>
      <c r="M106" s="50"/>
      <c r="N106" s="71" t="str">
        <f t="shared" si="4"/>
        <v/>
      </c>
      <c r="O106" s="50"/>
      <c r="P106" s="71" t="str">
        <f t="shared" si="5"/>
        <v/>
      </c>
      <c r="Q106" s="50"/>
      <c r="R106" s="71"/>
      <c r="S106" s="50"/>
      <c r="T106" s="50"/>
    </row>
    <row r="107" spans="2:20" s="34" customFormat="1" ht="150" customHeight="1" x14ac:dyDescent="0.25">
      <c r="B107" s="51"/>
      <c r="C107" s="40"/>
      <c r="D107" s="25"/>
      <c r="E107" s="40"/>
      <c r="F107" s="51"/>
      <c r="G107" s="51" t="s">
        <v>530</v>
      </c>
      <c r="H107" s="50"/>
      <c r="I107" s="50"/>
      <c r="J107" s="50"/>
      <c r="K107" s="50"/>
      <c r="L107" s="195" t="str">
        <f t="shared" si="3"/>
        <v xml:space="preserve">   </v>
      </c>
      <c r="M107" s="50"/>
      <c r="N107" s="71" t="str">
        <f t="shared" si="4"/>
        <v/>
      </c>
      <c r="O107" s="50"/>
      <c r="P107" s="71" t="str">
        <f t="shared" si="5"/>
        <v/>
      </c>
      <c r="Q107" s="50"/>
      <c r="R107" s="71"/>
      <c r="S107" s="50"/>
      <c r="T107" s="50"/>
    </row>
    <row r="108" spans="2:20" s="34" customFormat="1" ht="150" customHeight="1" x14ac:dyDescent="0.25">
      <c r="B108" s="51"/>
      <c r="C108" s="40"/>
      <c r="D108" s="25"/>
      <c r="E108" s="40"/>
      <c r="F108" s="51"/>
      <c r="G108" s="51" t="s">
        <v>531</v>
      </c>
      <c r="H108" s="50"/>
      <c r="I108" s="50"/>
      <c r="J108" s="50"/>
      <c r="K108" s="50"/>
      <c r="L108" s="195" t="str">
        <f t="shared" si="3"/>
        <v xml:space="preserve">   </v>
      </c>
      <c r="M108" s="50"/>
      <c r="N108" s="71" t="str">
        <f t="shared" si="4"/>
        <v/>
      </c>
      <c r="O108" s="50"/>
      <c r="P108" s="71" t="str">
        <f t="shared" si="5"/>
        <v/>
      </c>
      <c r="Q108" s="50"/>
      <c r="R108" s="71"/>
      <c r="S108" s="50"/>
      <c r="T108" s="50"/>
    </row>
    <row r="109" spans="2:20" s="34" customFormat="1" ht="150" customHeight="1" x14ac:dyDescent="0.25">
      <c r="B109" s="51"/>
      <c r="C109" s="40"/>
      <c r="D109" s="25"/>
      <c r="E109" s="40"/>
      <c r="F109" s="51"/>
      <c r="G109" s="51" t="s">
        <v>532</v>
      </c>
      <c r="H109" s="50"/>
      <c r="I109" s="50"/>
      <c r="J109" s="50"/>
      <c r="K109" s="50"/>
      <c r="L109" s="195" t="str">
        <f t="shared" si="3"/>
        <v xml:space="preserve">   </v>
      </c>
      <c r="M109" s="50"/>
      <c r="N109" s="71" t="str">
        <f t="shared" si="4"/>
        <v/>
      </c>
      <c r="O109" s="50"/>
      <c r="P109" s="71" t="str">
        <f t="shared" si="5"/>
        <v/>
      </c>
      <c r="Q109" s="50"/>
      <c r="R109" s="71"/>
      <c r="S109" s="50"/>
      <c r="T109" s="50"/>
    </row>
    <row r="110" spans="2:20" s="34" customFormat="1" ht="150" customHeight="1" x14ac:dyDescent="0.25">
      <c r="B110" s="51"/>
      <c r="C110" s="40"/>
      <c r="D110" s="25"/>
      <c r="E110" s="40"/>
      <c r="F110" s="51"/>
      <c r="G110" s="51" t="s">
        <v>533</v>
      </c>
      <c r="H110" s="50"/>
      <c r="I110" s="50"/>
      <c r="J110" s="50"/>
      <c r="K110" s="50"/>
      <c r="L110" s="195" t="str">
        <f t="shared" si="3"/>
        <v xml:space="preserve">   </v>
      </c>
      <c r="M110" s="50"/>
      <c r="N110" s="71" t="str">
        <f t="shared" si="4"/>
        <v/>
      </c>
      <c r="O110" s="50"/>
      <c r="P110" s="71" t="str">
        <f t="shared" si="5"/>
        <v/>
      </c>
      <c r="Q110" s="50"/>
      <c r="R110" s="71"/>
      <c r="S110" s="50"/>
      <c r="T110" s="50"/>
    </row>
    <row r="111" spans="2:20" s="34" customFormat="1" ht="150" customHeight="1" x14ac:dyDescent="0.25">
      <c r="B111" s="51"/>
      <c r="C111" s="40"/>
      <c r="D111" s="25"/>
      <c r="E111" s="40"/>
      <c r="F111" s="51"/>
      <c r="G111" s="51" t="s">
        <v>534</v>
      </c>
      <c r="H111" s="50"/>
      <c r="I111" s="50"/>
      <c r="J111" s="50"/>
      <c r="K111" s="50"/>
      <c r="L111" s="195" t="str">
        <f t="shared" si="3"/>
        <v xml:space="preserve">   </v>
      </c>
      <c r="M111" s="50"/>
      <c r="N111" s="71" t="str">
        <f t="shared" si="4"/>
        <v/>
      </c>
      <c r="O111" s="50"/>
      <c r="P111" s="71" t="str">
        <f t="shared" si="5"/>
        <v/>
      </c>
      <c r="Q111" s="50"/>
      <c r="R111" s="71"/>
      <c r="S111" s="50"/>
      <c r="T111" s="50"/>
    </row>
    <row r="112" spans="2:20" s="34" customFormat="1" ht="150" customHeight="1" x14ac:dyDescent="0.25">
      <c r="B112" s="51"/>
      <c r="C112" s="40"/>
      <c r="D112" s="25"/>
      <c r="E112" s="40"/>
      <c r="F112" s="51"/>
      <c r="G112" s="51" t="s">
        <v>535</v>
      </c>
      <c r="H112" s="50"/>
      <c r="I112" s="50"/>
      <c r="J112" s="50"/>
      <c r="K112" s="50"/>
      <c r="L112" s="195" t="str">
        <f t="shared" si="3"/>
        <v xml:space="preserve">   </v>
      </c>
      <c r="M112" s="50"/>
      <c r="N112" s="71" t="str">
        <f t="shared" si="4"/>
        <v/>
      </c>
      <c r="O112" s="50"/>
      <c r="P112" s="71" t="str">
        <f t="shared" si="5"/>
        <v/>
      </c>
      <c r="Q112" s="50"/>
      <c r="R112" s="71"/>
      <c r="S112" s="50"/>
      <c r="T112" s="50"/>
    </row>
    <row r="113" spans="2:20" s="34" customFormat="1" ht="150" customHeight="1" x14ac:dyDescent="0.25">
      <c r="B113" s="51"/>
      <c r="C113" s="40"/>
      <c r="D113" s="25"/>
      <c r="E113" s="40"/>
      <c r="F113" s="51"/>
      <c r="G113" s="51" t="s">
        <v>536</v>
      </c>
      <c r="H113" s="50"/>
      <c r="I113" s="50"/>
      <c r="J113" s="50"/>
      <c r="K113" s="50"/>
      <c r="L113" s="195" t="str">
        <f t="shared" si="3"/>
        <v xml:space="preserve">   </v>
      </c>
      <c r="M113" s="50"/>
      <c r="N113" s="71" t="str">
        <f t="shared" si="4"/>
        <v/>
      </c>
      <c r="O113" s="50"/>
      <c r="P113" s="71" t="str">
        <f t="shared" si="5"/>
        <v/>
      </c>
      <c r="Q113" s="50"/>
      <c r="R113" s="71"/>
      <c r="S113" s="50"/>
      <c r="T113" s="50"/>
    </row>
    <row r="114" spans="2:20" s="34" customFormat="1" ht="150" customHeight="1" x14ac:dyDescent="0.25">
      <c r="B114" s="51"/>
      <c r="C114" s="40"/>
      <c r="D114" s="25"/>
      <c r="E114" s="40"/>
      <c r="F114" s="51"/>
      <c r="G114" s="51" t="s">
        <v>537</v>
      </c>
      <c r="H114" s="50"/>
      <c r="I114" s="50"/>
      <c r="J114" s="50"/>
      <c r="K114" s="50"/>
      <c r="L114" s="195" t="str">
        <f t="shared" si="3"/>
        <v xml:space="preserve">   </v>
      </c>
      <c r="M114" s="50"/>
      <c r="N114" s="71" t="str">
        <f t="shared" si="4"/>
        <v/>
      </c>
      <c r="O114" s="50"/>
      <c r="P114" s="71" t="str">
        <f t="shared" si="5"/>
        <v/>
      </c>
      <c r="Q114" s="50"/>
      <c r="R114" s="71"/>
      <c r="S114" s="50"/>
      <c r="T114" s="50"/>
    </row>
    <row r="115" spans="2:20" s="34" customFormat="1" ht="150" customHeight="1" x14ac:dyDescent="0.25">
      <c r="B115" s="51"/>
      <c r="C115" s="40"/>
      <c r="D115" s="25"/>
      <c r="E115" s="40"/>
      <c r="F115" s="51"/>
      <c r="G115" s="51" t="s">
        <v>538</v>
      </c>
      <c r="H115" s="50"/>
      <c r="I115" s="50"/>
      <c r="J115" s="50"/>
      <c r="K115" s="50"/>
      <c r="L115" s="195" t="str">
        <f t="shared" si="3"/>
        <v xml:space="preserve">   </v>
      </c>
      <c r="M115" s="50"/>
      <c r="N115" s="71" t="str">
        <f t="shared" si="4"/>
        <v/>
      </c>
      <c r="O115" s="50"/>
      <c r="P115" s="71" t="str">
        <f t="shared" si="5"/>
        <v/>
      </c>
      <c r="Q115" s="50"/>
      <c r="R115" s="71"/>
      <c r="S115" s="50"/>
      <c r="T115" s="50"/>
    </row>
    <row r="116" spans="2:20" s="34" customFormat="1" ht="150" customHeight="1" x14ac:dyDescent="0.25">
      <c r="B116" s="51"/>
      <c r="C116" s="40"/>
      <c r="D116" s="25"/>
      <c r="E116" s="40"/>
      <c r="F116" s="51"/>
      <c r="G116" s="51" t="s">
        <v>539</v>
      </c>
      <c r="H116" s="50"/>
      <c r="I116" s="50"/>
      <c r="J116" s="50"/>
      <c r="K116" s="50"/>
      <c r="L116" s="195" t="str">
        <f t="shared" si="3"/>
        <v xml:space="preserve">   </v>
      </c>
      <c r="M116" s="50"/>
      <c r="N116" s="71" t="str">
        <f t="shared" si="4"/>
        <v/>
      </c>
      <c r="O116" s="50"/>
      <c r="P116" s="71" t="str">
        <f t="shared" si="5"/>
        <v/>
      </c>
      <c r="Q116" s="50"/>
      <c r="R116" s="71"/>
      <c r="S116" s="50"/>
      <c r="T116" s="50"/>
    </row>
    <row r="117" spans="2:20" s="34" customFormat="1" ht="150" customHeight="1" x14ac:dyDescent="0.25">
      <c r="B117" s="51"/>
      <c r="C117" s="40"/>
      <c r="D117" s="25"/>
      <c r="E117" s="40"/>
      <c r="F117" s="51"/>
      <c r="G117" s="51" t="s">
        <v>540</v>
      </c>
      <c r="H117" s="50"/>
      <c r="I117" s="50"/>
      <c r="J117" s="50"/>
      <c r="K117" s="50"/>
      <c r="L117" s="195" t="str">
        <f t="shared" si="3"/>
        <v xml:space="preserve">   </v>
      </c>
      <c r="M117" s="50"/>
      <c r="N117" s="71" t="str">
        <f t="shared" si="4"/>
        <v/>
      </c>
      <c r="O117" s="50"/>
      <c r="P117" s="71" t="str">
        <f t="shared" si="5"/>
        <v/>
      </c>
      <c r="Q117" s="50"/>
      <c r="R117" s="71"/>
      <c r="S117" s="50"/>
      <c r="T117" s="50"/>
    </row>
    <row r="118" spans="2:20" s="34" customFormat="1" ht="150" customHeight="1" x14ac:dyDescent="0.25">
      <c r="B118" s="51"/>
      <c r="C118" s="40"/>
      <c r="D118" s="25"/>
      <c r="E118" s="40"/>
      <c r="F118" s="51"/>
      <c r="G118" s="51" t="s">
        <v>541</v>
      </c>
      <c r="H118" s="50"/>
      <c r="I118" s="50"/>
      <c r="J118" s="50"/>
      <c r="K118" s="50"/>
      <c r="L118" s="195" t="str">
        <f t="shared" si="3"/>
        <v xml:space="preserve">   </v>
      </c>
      <c r="M118" s="50"/>
      <c r="N118" s="71" t="str">
        <f t="shared" si="4"/>
        <v/>
      </c>
      <c r="O118" s="50"/>
      <c r="P118" s="71" t="str">
        <f t="shared" si="5"/>
        <v/>
      </c>
      <c r="Q118" s="50"/>
      <c r="R118" s="71"/>
      <c r="S118" s="50"/>
      <c r="T118" s="50"/>
    </row>
    <row r="119" spans="2:20" s="34" customFormat="1" ht="150" customHeight="1" x14ac:dyDescent="0.25">
      <c r="B119" s="51"/>
      <c r="C119" s="40"/>
      <c r="D119" s="25"/>
      <c r="E119" s="40"/>
      <c r="F119" s="51"/>
      <c r="G119" s="51" t="s">
        <v>542</v>
      </c>
      <c r="H119" s="50"/>
      <c r="I119" s="50"/>
      <c r="J119" s="50"/>
      <c r="K119" s="50"/>
      <c r="L119" s="195" t="str">
        <f t="shared" si="3"/>
        <v xml:space="preserve">   </v>
      </c>
      <c r="M119" s="50"/>
      <c r="N119" s="71" t="str">
        <f t="shared" si="4"/>
        <v/>
      </c>
      <c r="O119" s="50"/>
      <c r="P119" s="71" t="str">
        <f t="shared" si="5"/>
        <v/>
      </c>
      <c r="Q119" s="50"/>
      <c r="R119" s="71"/>
      <c r="S119" s="50"/>
      <c r="T119" s="50"/>
    </row>
    <row r="120" spans="2:20" s="34" customFormat="1" ht="150" customHeight="1" x14ac:dyDescent="0.25">
      <c r="B120" s="51"/>
      <c r="C120" s="40"/>
      <c r="D120" s="25"/>
      <c r="E120" s="40"/>
      <c r="F120" s="51"/>
      <c r="G120" s="51" t="s">
        <v>543</v>
      </c>
      <c r="H120" s="50"/>
      <c r="I120" s="50"/>
      <c r="J120" s="50"/>
      <c r="K120" s="50"/>
      <c r="L120" s="195" t="str">
        <f t="shared" si="3"/>
        <v xml:space="preserve">   </v>
      </c>
      <c r="M120" s="50"/>
      <c r="N120" s="71" t="str">
        <f t="shared" si="4"/>
        <v/>
      </c>
      <c r="O120" s="50"/>
      <c r="P120" s="71" t="str">
        <f t="shared" si="5"/>
        <v/>
      </c>
      <c r="Q120" s="50"/>
      <c r="R120" s="71"/>
      <c r="S120" s="50"/>
      <c r="T120" s="50"/>
    </row>
    <row r="121" spans="2:20" s="34" customFormat="1" ht="150" customHeight="1" x14ac:dyDescent="0.25">
      <c r="B121" s="51"/>
      <c r="C121" s="40"/>
      <c r="D121" s="25"/>
      <c r="E121" s="40"/>
      <c r="F121" s="51"/>
      <c r="G121" s="51" t="s">
        <v>544</v>
      </c>
      <c r="H121" s="50"/>
      <c r="I121" s="50"/>
      <c r="J121" s="50"/>
      <c r="K121" s="50"/>
      <c r="L121" s="195" t="str">
        <f t="shared" si="3"/>
        <v xml:space="preserve">   </v>
      </c>
      <c r="M121" s="50"/>
      <c r="N121" s="71" t="str">
        <f t="shared" si="4"/>
        <v/>
      </c>
      <c r="O121" s="50"/>
      <c r="P121" s="71" t="str">
        <f t="shared" si="5"/>
        <v/>
      </c>
      <c r="Q121" s="50"/>
      <c r="R121" s="71"/>
      <c r="S121" s="50"/>
      <c r="T121" s="50"/>
    </row>
    <row r="122" spans="2:20" s="34" customFormat="1" ht="150" customHeight="1" x14ac:dyDescent="0.25">
      <c r="B122" s="51"/>
      <c r="C122" s="40"/>
      <c r="D122" s="25"/>
      <c r="E122" s="40"/>
      <c r="F122" s="51"/>
      <c r="G122" s="51" t="s">
        <v>545</v>
      </c>
      <c r="H122" s="50"/>
      <c r="I122" s="50"/>
      <c r="J122" s="50"/>
      <c r="K122" s="50"/>
      <c r="L122" s="195" t="str">
        <f t="shared" si="3"/>
        <v xml:space="preserve">   </v>
      </c>
      <c r="M122" s="50"/>
      <c r="N122" s="71" t="str">
        <f t="shared" si="4"/>
        <v/>
      </c>
      <c r="O122" s="50"/>
      <c r="P122" s="71" t="str">
        <f t="shared" si="5"/>
        <v/>
      </c>
      <c r="Q122" s="50"/>
      <c r="R122" s="71"/>
      <c r="S122" s="50"/>
      <c r="T122" s="50"/>
    </row>
    <row r="123" spans="2:20" s="34" customFormat="1" ht="150" customHeight="1" x14ac:dyDescent="0.25">
      <c r="B123" s="51"/>
      <c r="C123" s="40"/>
      <c r="D123" s="25"/>
      <c r="E123" s="40"/>
      <c r="F123" s="51"/>
      <c r="G123" s="51" t="s">
        <v>546</v>
      </c>
      <c r="H123" s="50"/>
      <c r="I123" s="50"/>
      <c r="J123" s="50"/>
      <c r="K123" s="50"/>
      <c r="L123" s="195" t="str">
        <f t="shared" si="3"/>
        <v xml:space="preserve">   </v>
      </c>
      <c r="M123" s="50"/>
      <c r="N123" s="71" t="str">
        <f t="shared" si="4"/>
        <v/>
      </c>
      <c r="O123" s="50"/>
      <c r="P123" s="71" t="str">
        <f t="shared" si="5"/>
        <v/>
      </c>
      <c r="Q123" s="50"/>
      <c r="R123" s="71"/>
      <c r="S123" s="50"/>
      <c r="T123" s="50"/>
    </row>
    <row r="124" spans="2:20" s="34" customFormat="1" ht="150" customHeight="1" x14ac:dyDescent="0.25">
      <c r="B124" s="51"/>
      <c r="C124" s="40"/>
      <c r="D124" s="25"/>
      <c r="E124" s="40"/>
      <c r="F124" s="51"/>
      <c r="G124" s="51" t="s">
        <v>547</v>
      </c>
      <c r="H124" s="50"/>
      <c r="I124" s="50"/>
      <c r="J124" s="50"/>
      <c r="K124" s="50"/>
      <c r="L124" s="195" t="str">
        <f t="shared" si="3"/>
        <v xml:space="preserve">   </v>
      </c>
      <c r="M124" s="50"/>
      <c r="N124" s="71" t="str">
        <f t="shared" si="4"/>
        <v/>
      </c>
      <c r="O124" s="50"/>
      <c r="P124" s="71" t="str">
        <f t="shared" si="5"/>
        <v/>
      </c>
      <c r="Q124" s="50"/>
      <c r="R124" s="71"/>
      <c r="S124" s="50"/>
      <c r="T124" s="50"/>
    </row>
    <row r="125" spans="2:20" s="34" customFormat="1" ht="150" customHeight="1" x14ac:dyDescent="0.25">
      <c r="B125" s="51"/>
      <c r="C125" s="40"/>
      <c r="D125" s="25"/>
      <c r="E125" s="40"/>
      <c r="F125" s="51"/>
      <c r="G125" s="51" t="s">
        <v>548</v>
      </c>
      <c r="H125" s="50"/>
      <c r="I125" s="50"/>
      <c r="J125" s="50"/>
      <c r="K125" s="50"/>
      <c r="L125" s="195" t="str">
        <f t="shared" si="3"/>
        <v xml:space="preserve">   </v>
      </c>
      <c r="M125" s="50"/>
      <c r="N125" s="71" t="str">
        <f t="shared" si="4"/>
        <v/>
      </c>
      <c r="O125" s="50"/>
      <c r="P125" s="71" t="str">
        <f t="shared" si="5"/>
        <v/>
      </c>
      <c r="Q125" s="50"/>
      <c r="R125" s="71"/>
      <c r="S125" s="50"/>
      <c r="T125" s="50"/>
    </row>
    <row r="126" spans="2:20" s="34" customFormat="1" ht="150" customHeight="1" x14ac:dyDescent="0.25">
      <c r="B126" s="51"/>
      <c r="C126" s="40"/>
      <c r="D126" s="25"/>
      <c r="E126" s="40"/>
      <c r="F126" s="51"/>
      <c r="G126" s="51" t="s">
        <v>549</v>
      </c>
      <c r="H126" s="50"/>
      <c r="I126" s="50"/>
      <c r="J126" s="50"/>
      <c r="K126" s="50"/>
      <c r="L126" s="195" t="str">
        <f t="shared" si="3"/>
        <v xml:space="preserve">   </v>
      </c>
      <c r="M126" s="50"/>
      <c r="N126" s="71" t="str">
        <f t="shared" si="4"/>
        <v/>
      </c>
      <c r="O126" s="50"/>
      <c r="P126" s="71" t="str">
        <f t="shared" si="5"/>
        <v/>
      </c>
      <c r="Q126" s="50"/>
      <c r="R126" s="71"/>
      <c r="S126" s="50"/>
      <c r="T126" s="50"/>
    </row>
    <row r="127" spans="2:20" s="34" customFormat="1" ht="150" customHeight="1" x14ac:dyDescent="0.25">
      <c r="B127" s="51"/>
      <c r="C127" s="40"/>
      <c r="D127" s="25"/>
      <c r="E127" s="40"/>
      <c r="F127" s="51"/>
      <c r="G127" s="51" t="s">
        <v>550</v>
      </c>
      <c r="H127" s="50"/>
      <c r="I127" s="50"/>
      <c r="J127" s="50"/>
      <c r="K127" s="50"/>
      <c r="L127" s="195" t="str">
        <f t="shared" si="3"/>
        <v xml:space="preserve">   </v>
      </c>
      <c r="M127" s="50"/>
      <c r="N127" s="71" t="str">
        <f t="shared" si="4"/>
        <v/>
      </c>
      <c r="O127" s="50"/>
      <c r="P127" s="71" t="str">
        <f t="shared" si="5"/>
        <v/>
      </c>
      <c r="Q127" s="50"/>
      <c r="R127" s="71"/>
      <c r="S127" s="50"/>
      <c r="T127" s="50"/>
    </row>
    <row r="128" spans="2:20" s="34" customFormat="1" ht="150" customHeight="1" x14ac:dyDescent="0.25">
      <c r="B128" s="51"/>
      <c r="C128" s="40"/>
      <c r="D128" s="25"/>
      <c r="E128" s="40"/>
      <c r="F128" s="51"/>
      <c r="G128" s="51" t="s">
        <v>551</v>
      </c>
      <c r="H128" s="50"/>
      <c r="I128" s="50"/>
      <c r="J128" s="50"/>
      <c r="K128" s="50"/>
      <c r="L128" s="195" t="str">
        <f t="shared" si="3"/>
        <v xml:space="preserve">   </v>
      </c>
      <c r="M128" s="50"/>
      <c r="N128" s="71" t="str">
        <f t="shared" si="4"/>
        <v/>
      </c>
      <c r="O128" s="50"/>
      <c r="P128" s="71" t="str">
        <f t="shared" si="5"/>
        <v/>
      </c>
      <c r="Q128" s="50"/>
      <c r="R128" s="71"/>
      <c r="S128" s="50"/>
      <c r="T128" s="50"/>
    </row>
    <row r="129" spans="2:20" s="34" customFormat="1" ht="150" customHeight="1" x14ac:dyDescent="0.25">
      <c r="B129" s="51"/>
      <c r="C129" s="40"/>
      <c r="D129" s="25"/>
      <c r="E129" s="40"/>
      <c r="F129" s="51"/>
      <c r="G129" s="51" t="s">
        <v>552</v>
      </c>
      <c r="H129" s="50"/>
      <c r="I129" s="50"/>
      <c r="J129" s="50"/>
      <c r="K129" s="50"/>
      <c r="L129" s="195" t="str">
        <f t="shared" si="3"/>
        <v xml:space="preserve">   </v>
      </c>
      <c r="M129" s="50"/>
      <c r="N129" s="71" t="str">
        <f t="shared" si="4"/>
        <v/>
      </c>
      <c r="O129" s="50"/>
      <c r="P129" s="71" t="str">
        <f t="shared" si="5"/>
        <v/>
      </c>
      <c r="Q129" s="50"/>
      <c r="R129" s="71"/>
      <c r="S129" s="50"/>
      <c r="T129" s="50"/>
    </row>
    <row r="130" spans="2:20" s="34" customFormat="1" ht="150" customHeight="1" x14ac:dyDescent="0.25">
      <c r="B130" s="51"/>
      <c r="C130" s="40"/>
      <c r="D130" s="25"/>
      <c r="E130" s="40"/>
      <c r="F130" s="51"/>
      <c r="G130" s="51" t="s">
        <v>553</v>
      </c>
      <c r="H130" s="50"/>
      <c r="I130" s="50"/>
      <c r="J130" s="50"/>
      <c r="K130" s="50"/>
      <c r="L130" s="195" t="str">
        <f t="shared" si="3"/>
        <v xml:space="preserve">   </v>
      </c>
      <c r="M130" s="50"/>
      <c r="N130" s="71" t="str">
        <f t="shared" si="4"/>
        <v/>
      </c>
      <c r="O130" s="50"/>
      <c r="P130" s="71" t="str">
        <f t="shared" si="5"/>
        <v/>
      </c>
      <c r="Q130" s="50"/>
      <c r="R130" s="71"/>
      <c r="S130" s="50"/>
      <c r="T130" s="50"/>
    </row>
    <row r="131" spans="2:20" s="34" customFormat="1" ht="150" customHeight="1" x14ac:dyDescent="0.25">
      <c r="B131" s="51"/>
      <c r="C131" s="40"/>
      <c r="D131" s="25"/>
      <c r="E131" s="40"/>
      <c r="F131" s="51"/>
      <c r="G131" s="51" t="s">
        <v>554</v>
      </c>
      <c r="H131" s="50"/>
      <c r="I131" s="50"/>
      <c r="J131" s="50"/>
      <c r="K131" s="50"/>
      <c r="L131" s="195" t="str">
        <f t="shared" si="3"/>
        <v xml:space="preserve">   </v>
      </c>
      <c r="M131" s="50"/>
      <c r="N131" s="71" t="str">
        <f t="shared" si="4"/>
        <v/>
      </c>
      <c r="O131" s="50"/>
      <c r="P131" s="71" t="str">
        <f t="shared" si="5"/>
        <v/>
      </c>
      <c r="Q131" s="50"/>
      <c r="R131" s="71"/>
      <c r="S131" s="50"/>
      <c r="T131" s="50"/>
    </row>
    <row r="132" spans="2:20" s="34" customFormat="1" ht="150" customHeight="1" x14ac:dyDescent="0.25">
      <c r="B132" s="51"/>
      <c r="C132" s="40"/>
      <c r="D132" s="25"/>
      <c r="E132" s="40"/>
      <c r="F132" s="51"/>
      <c r="G132" s="51" t="s">
        <v>555</v>
      </c>
      <c r="H132" s="50"/>
      <c r="I132" s="50"/>
      <c r="J132" s="50"/>
      <c r="K132" s="50"/>
      <c r="L132" s="195" t="str">
        <f t="shared" si="3"/>
        <v xml:space="preserve">   </v>
      </c>
      <c r="M132" s="50"/>
      <c r="N132" s="71" t="str">
        <f t="shared" si="4"/>
        <v/>
      </c>
      <c r="O132" s="50"/>
      <c r="P132" s="71" t="str">
        <f t="shared" si="5"/>
        <v/>
      </c>
      <c r="Q132" s="50"/>
      <c r="R132" s="71"/>
      <c r="S132" s="50"/>
      <c r="T132" s="50"/>
    </row>
    <row r="133" spans="2:20" s="34" customFormat="1" ht="150" customHeight="1" x14ac:dyDescent="0.25">
      <c r="B133" s="51"/>
      <c r="C133" s="40"/>
      <c r="D133" s="25"/>
      <c r="E133" s="40"/>
      <c r="F133" s="51"/>
      <c r="G133" s="51" t="s">
        <v>556</v>
      </c>
      <c r="H133" s="50"/>
      <c r="I133" s="50"/>
      <c r="J133" s="50"/>
      <c r="K133" s="50"/>
      <c r="L133" s="195" t="str">
        <f t="shared" si="3"/>
        <v xml:space="preserve">   </v>
      </c>
      <c r="M133" s="50"/>
      <c r="N133" s="71" t="str">
        <f t="shared" si="4"/>
        <v/>
      </c>
      <c r="O133" s="50"/>
      <c r="P133" s="71" t="str">
        <f t="shared" si="5"/>
        <v/>
      </c>
      <c r="Q133" s="50"/>
      <c r="R133" s="71"/>
      <c r="S133" s="50"/>
      <c r="T133" s="50"/>
    </row>
    <row r="134" spans="2:20" s="34" customFormat="1" ht="150" customHeight="1" x14ac:dyDescent="0.25">
      <c r="B134" s="51"/>
      <c r="C134" s="40"/>
      <c r="D134" s="25"/>
      <c r="E134" s="40"/>
      <c r="F134" s="51"/>
      <c r="G134" s="51" t="s">
        <v>557</v>
      </c>
      <c r="H134" s="50"/>
      <c r="I134" s="50"/>
      <c r="J134" s="50"/>
      <c r="K134" s="50"/>
      <c r="L134" s="195" t="str">
        <f t="shared" si="3"/>
        <v xml:space="preserve">   </v>
      </c>
      <c r="M134" s="50"/>
      <c r="N134" s="71" t="str">
        <f t="shared" si="4"/>
        <v/>
      </c>
      <c r="O134" s="50"/>
      <c r="P134" s="71" t="str">
        <f t="shared" si="5"/>
        <v/>
      </c>
      <c r="Q134" s="50"/>
      <c r="R134" s="71"/>
      <c r="S134" s="50"/>
      <c r="T134" s="50"/>
    </row>
    <row r="135" spans="2:20" s="34" customFormat="1" ht="150" customHeight="1" x14ac:dyDescent="0.25">
      <c r="B135" s="51"/>
      <c r="C135" s="40"/>
      <c r="D135" s="25"/>
      <c r="E135" s="40"/>
      <c r="F135" s="51"/>
      <c r="G135" s="51" t="s">
        <v>558</v>
      </c>
      <c r="H135" s="50"/>
      <c r="I135" s="50"/>
      <c r="J135" s="50"/>
      <c r="K135" s="50"/>
      <c r="L135" s="195" t="str">
        <f t="shared" si="3"/>
        <v xml:space="preserve">   </v>
      </c>
      <c r="M135" s="50"/>
      <c r="N135" s="71" t="str">
        <f t="shared" si="4"/>
        <v/>
      </c>
      <c r="O135" s="50"/>
      <c r="P135" s="71" t="str">
        <f t="shared" si="5"/>
        <v/>
      </c>
      <c r="Q135" s="50"/>
      <c r="R135" s="71"/>
      <c r="S135" s="50"/>
      <c r="T135" s="50"/>
    </row>
    <row r="136" spans="2:20" s="34" customFormat="1" ht="150" customHeight="1" x14ac:dyDescent="0.25">
      <c r="B136" s="51"/>
      <c r="C136" s="40"/>
      <c r="D136" s="25"/>
      <c r="E136" s="40"/>
      <c r="F136" s="51"/>
      <c r="G136" s="51" t="s">
        <v>559</v>
      </c>
      <c r="H136" s="50"/>
      <c r="I136" s="50"/>
      <c r="J136" s="50"/>
      <c r="K136" s="50"/>
      <c r="L136" s="195" t="str">
        <f t="shared" si="3"/>
        <v xml:space="preserve">   </v>
      </c>
      <c r="M136" s="50"/>
      <c r="N136" s="71" t="str">
        <f t="shared" si="4"/>
        <v/>
      </c>
      <c r="O136" s="50"/>
      <c r="P136" s="71" t="str">
        <f t="shared" si="5"/>
        <v/>
      </c>
      <c r="Q136" s="50"/>
      <c r="R136" s="71"/>
      <c r="S136" s="50"/>
      <c r="T136" s="50"/>
    </row>
    <row r="137" spans="2:20" s="34" customFormat="1" ht="150" customHeight="1" x14ac:dyDescent="0.25">
      <c r="B137" s="51"/>
      <c r="C137" s="40"/>
      <c r="D137" s="25"/>
      <c r="E137" s="40"/>
      <c r="F137" s="51"/>
      <c r="G137" s="51" t="s">
        <v>560</v>
      </c>
      <c r="H137" s="50"/>
      <c r="I137" s="50"/>
      <c r="J137" s="50"/>
      <c r="K137" s="50"/>
      <c r="L137" s="195" t="str">
        <f t="shared" si="3"/>
        <v xml:space="preserve">   </v>
      </c>
      <c r="M137" s="50"/>
      <c r="N137" s="71" t="str">
        <f t="shared" si="4"/>
        <v/>
      </c>
      <c r="O137" s="50"/>
      <c r="P137" s="71" t="str">
        <f t="shared" si="5"/>
        <v/>
      </c>
      <c r="Q137" s="50"/>
      <c r="R137" s="71"/>
      <c r="S137" s="50"/>
      <c r="T137" s="50"/>
    </row>
    <row r="138" spans="2:20" s="34" customFormat="1" ht="150" customHeight="1" x14ac:dyDescent="0.25">
      <c r="B138" s="51"/>
      <c r="C138" s="40"/>
      <c r="D138" s="25"/>
      <c r="E138" s="40"/>
      <c r="F138" s="51"/>
      <c r="G138" s="51" t="s">
        <v>561</v>
      </c>
      <c r="H138" s="50"/>
      <c r="I138" s="50"/>
      <c r="J138" s="50"/>
      <c r="K138" s="50"/>
      <c r="L138" s="195" t="str">
        <f t="shared" si="3"/>
        <v xml:space="preserve">   </v>
      </c>
      <c r="M138" s="50"/>
      <c r="N138" s="71" t="str">
        <f t="shared" si="4"/>
        <v/>
      </c>
      <c r="O138" s="50"/>
      <c r="P138" s="71" t="str">
        <f t="shared" si="5"/>
        <v/>
      </c>
      <c r="Q138" s="50"/>
      <c r="R138" s="71"/>
      <c r="S138" s="50"/>
      <c r="T138" s="50"/>
    </row>
    <row r="139" spans="2:20" s="34" customFormat="1" ht="150" customHeight="1" x14ac:dyDescent="0.25">
      <c r="B139" s="51"/>
      <c r="C139" s="40"/>
      <c r="D139" s="25"/>
      <c r="E139" s="40"/>
      <c r="F139" s="51"/>
      <c r="G139" s="51" t="s">
        <v>562</v>
      </c>
      <c r="H139" s="50"/>
      <c r="I139" s="50"/>
      <c r="J139" s="50"/>
      <c r="K139" s="50"/>
      <c r="L139" s="195" t="str">
        <f t="shared" ref="L139:L202" si="6">CONCATENATE(H139," ",I139," ",J139," ",K139)</f>
        <v xml:space="preserve">   </v>
      </c>
      <c r="M139" s="50"/>
      <c r="N139" s="71" t="str">
        <f t="shared" ref="N139:N202" si="7">IF(OR(M139="Correctivo",M139="Detectivo"),"Impacto",IF(M139="Preventivo","Probabilidad",""))</f>
        <v/>
      </c>
      <c r="O139" s="50"/>
      <c r="P139" s="71" t="str">
        <f t="shared" ref="P139:P202" si="8">IF(AND(M139="Preventivo",O139="Automático"),"50%",IF(AND(M139="Preventivo",O139="Manual"),"40%",IF(AND(M139="Detectivo",O139="Automático"),"40%",IF(AND(M139="Detectivo",O139="Manual"),"30%",IF(AND(M139="Correctivo",O139="Automático"),"35%",IF(AND(M139="Correctivo",O139="Manual"),"25%",""))))))</f>
        <v/>
      </c>
      <c r="Q139" s="50"/>
      <c r="R139" s="71"/>
      <c r="S139" s="50"/>
      <c r="T139" s="50"/>
    </row>
    <row r="140" spans="2:20" s="34" customFormat="1" ht="150" customHeight="1" x14ac:dyDescent="0.25">
      <c r="B140" s="51"/>
      <c r="C140" s="40"/>
      <c r="D140" s="25"/>
      <c r="E140" s="40"/>
      <c r="F140" s="51"/>
      <c r="G140" s="51" t="s">
        <v>563</v>
      </c>
      <c r="H140" s="50"/>
      <c r="I140" s="50"/>
      <c r="J140" s="50"/>
      <c r="K140" s="50"/>
      <c r="L140" s="195" t="str">
        <f t="shared" si="6"/>
        <v xml:space="preserve">   </v>
      </c>
      <c r="M140" s="50"/>
      <c r="N140" s="71" t="str">
        <f t="shared" si="7"/>
        <v/>
      </c>
      <c r="O140" s="50"/>
      <c r="P140" s="71" t="str">
        <f t="shared" si="8"/>
        <v/>
      </c>
      <c r="Q140" s="50"/>
      <c r="R140" s="71"/>
      <c r="S140" s="50"/>
      <c r="T140" s="50"/>
    </row>
    <row r="141" spans="2:20" s="34" customFormat="1" ht="150" customHeight="1" x14ac:dyDescent="0.25">
      <c r="B141" s="51"/>
      <c r="C141" s="40"/>
      <c r="D141" s="25"/>
      <c r="E141" s="40"/>
      <c r="F141" s="51"/>
      <c r="G141" s="51" t="s">
        <v>564</v>
      </c>
      <c r="H141" s="50"/>
      <c r="I141" s="50"/>
      <c r="J141" s="50"/>
      <c r="K141" s="50"/>
      <c r="L141" s="195" t="str">
        <f t="shared" si="6"/>
        <v xml:space="preserve">   </v>
      </c>
      <c r="M141" s="50"/>
      <c r="N141" s="71" t="str">
        <f t="shared" si="7"/>
        <v/>
      </c>
      <c r="O141" s="50"/>
      <c r="P141" s="71" t="str">
        <f t="shared" si="8"/>
        <v/>
      </c>
      <c r="Q141" s="50"/>
      <c r="R141" s="71"/>
      <c r="S141" s="50"/>
      <c r="T141" s="50"/>
    </row>
    <row r="142" spans="2:20" s="34" customFormat="1" ht="150" customHeight="1" x14ac:dyDescent="0.25">
      <c r="B142" s="51"/>
      <c r="C142" s="40"/>
      <c r="D142" s="25"/>
      <c r="E142" s="40"/>
      <c r="F142" s="51"/>
      <c r="G142" s="51" t="s">
        <v>565</v>
      </c>
      <c r="H142" s="50"/>
      <c r="I142" s="50"/>
      <c r="J142" s="50"/>
      <c r="K142" s="50"/>
      <c r="L142" s="195" t="str">
        <f t="shared" si="6"/>
        <v xml:space="preserve">   </v>
      </c>
      <c r="M142" s="50"/>
      <c r="N142" s="71" t="str">
        <f t="shared" si="7"/>
        <v/>
      </c>
      <c r="O142" s="50"/>
      <c r="P142" s="71" t="str">
        <f t="shared" si="8"/>
        <v/>
      </c>
      <c r="Q142" s="50"/>
      <c r="R142" s="71"/>
      <c r="S142" s="50"/>
      <c r="T142" s="50"/>
    </row>
    <row r="143" spans="2:20" s="34" customFormat="1" ht="150" customHeight="1" x14ac:dyDescent="0.25">
      <c r="B143" s="51"/>
      <c r="C143" s="40"/>
      <c r="D143" s="25"/>
      <c r="E143" s="40"/>
      <c r="F143" s="51"/>
      <c r="G143" s="51" t="s">
        <v>566</v>
      </c>
      <c r="H143" s="50"/>
      <c r="I143" s="50"/>
      <c r="J143" s="50"/>
      <c r="K143" s="50"/>
      <c r="L143" s="195" t="str">
        <f t="shared" si="6"/>
        <v xml:space="preserve">   </v>
      </c>
      <c r="M143" s="50"/>
      <c r="N143" s="71" t="str">
        <f t="shared" si="7"/>
        <v/>
      </c>
      <c r="O143" s="50"/>
      <c r="P143" s="71" t="str">
        <f t="shared" si="8"/>
        <v/>
      </c>
      <c r="Q143" s="50"/>
      <c r="R143" s="71"/>
      <c r="S143" s="50"/>
      <c r="T143" s="50"/>
    </row>
    <row r="144" spans="2:20" s="34" customFormat="1" ht="150" customHeight="1" x14ac:dyDescent="0.25">
      <c r="B144" s="51"/>
      <c r="C144" s="40"/>
      <c r="D144" s="25"/>
      <c r="E144" s="40"/>
      <c r="F144" s="51"/>
      <c r="G144" s="51" t="s">
        <v>567</v>
      </c>
      <c r="H144" s="50"/>
      <c r="I144" s="50"/>
      <c r="J144" s="50"/>
      <c r="K144" s="50"/>
      <c r="L144" s="195" t="str">
        <f t="shared" si="6"/>
        <v xml:space="preserve">   </v>
      </c>
      <c r="M144" s="50"/>
      <c r="N144" s="71" t="str">
        <f t="shared" si="7"/>
        <v/>
      </c>
      <c r="O144" s="50"/>
      <c r="P144" s="71" t="str">
        <f t="shared" si="8"/>
        <v/>
      </c>
      <c r="Q144" s="50"/>
      <c r="R144" s="71"/>
      <c r="S144" s="50"/>
      <c r="T144" s="50"/>
    </row>
    <row r="145" spans="2:20" s="34" customFormat="1" ht="150" customHeight="1" x14ac:dyDescent="0.25">
      <c r="B145" s="51"/>
      <c r="C145" s="40"/>
      <c r="D145" s="25"/>
      <c r="E145" s="40"/>
      <c r="F145" s="51"/>
      <c r="G145" s="51" t="s">
        <v>568</v>
      </c>
      <c r="H145" s="50"/>
      <c r="I145" s="50"/>
      <c r="J145" s="50"/>
      <c r="K145" s="50"/>
      <c r="L145" s="195" t="str">
        <f t="shared" si="6"/>
        <v xml:space="preserve">   </v>
      </c>
      <c r="M145" s="50"/>
      <c r="N145" s="71" t="str">
        <f t="shared" si="7"/>
        <v/>
      </c>
      <c r="O145" s="50"/>
      <c r="P145" s="71" t="str">
        <f t="shared" si="8"/>
        <v/>
      </c>
      <c r="Q145" s="50"/>
      <c r="R145" s="71"/>
      <c r="S145" s="50"/>
      <c r="T145" s="50"/>
    </row>
    <row r="146" spans="2:20" s="34" customFormat="1" ht="150" customHeight="1" x14ac:dyDescent="0.25">
      <c r="B146" s="51"/>
      <c r="C146" s="40"/>
      <c r="D146" s="25"/>
      <c r="E146" s="40"/>
      <c r="F146" s="51"/>
      <c r="G146" s="51" t="s">
        <v>569</v>
      </c>
      <c r="H146" s="50"/>
      <c r="I146" s="50"/>
      <c r="J146" s="50"/>
      <c r="K146" s="50"/>
      <c r="L146" s="195" t="str">
        <f t="shared" si="6"/>
        <v xml:space="preserve">   </v>
      </c>
      <c r="M146" s="50"/>
      <c r="N146" s="71" t="str">
        <f t="shared" si="7"/>
        <v/>
      </c>
      <c r="O146" s="50"/>
      <c r="P146" s="71" t="str">
        <f t="shared" si="8"/>
        <v/>
      </c>
      <c r="Q146" s="50"/>
      <c r="R146" s="71"/>
      <c r="S146" s="50"/>
      <c r="T146" s="50"/>
    </row>
    <row r="147" spans="2:20" s="34" customFormat="1" ht="150" customHeight="1" x14ac:dyDescent="0.25">
      <c r="B147" s="51"/>
      <c r="C147" s="40"/>
      <c r="D147" s="25"/>
      <c r="E147" s="40"/>
      <c r="F147" s="51"/>
      <c r="G147" s="51" t="s">
        <v>570</v>
      </c>
      <c r="H147" s="50"/>
      <c r="I147" s="50"/>
      <c r="J147" s="50"/>
      <c r="K147" s="50"/>
      <c r="L147" s="195" t="str">
        <f t="shared" si="6"/>
        <v xml:space="preserve">   </v>
      </c>
      <c r="M147" s="50"/>
      <c r="N147" s="71" t="str">
        <f t="shared" si="7"/>
        <v/>
      </c>
      <c r="O147" s="50"/>
      <c r="P147" s="71" t="str">
        <f t="shared" si="8"/>
        <v/>
      </c>
      <c r="Q147" s="50"/>
      <c r="R147" s="71"/>
      <c r="S147" s="50"/>
      <c r="T147" s="50"/>
    </row>
    <row r="148" spans="2:20" s="34" customFormat="1" ht="150" customHeight="1" x14ac:dyDescent="0.25">
      <c r="B148" s="51"/>
      <c r="C148" s="40"/>
      <c r="D148" s="25"/>
      <c r="E148" s="40"/>
      <c r="F148" s="51"/>
      <c r="G148" s="51" t="s">
        <v>571</v>
      </c>
      <c r="H148" s="50"/>
      <c r="I148" s="50"/>
      <c r="J148" s="50"/>
      <c r="K148" s="50"/>
      <c r="L148" s="195" t="str">
        <f t="shared" si="6"/>
        <v xml:space="preserve">   </v>
      </c>
      <c r="M148" s="50"/>
      <c r="N148" s="71" t="str">
        <f t="shared" si="7"/>
        <v/>
      </c>
      <c r="O148" s="50"/>
      <c r="P148" s="71" t="str">
        <f t="shared" si="8"/>
        <v/>
      </c>
      <c r="Q148" s="50"/>
      <c r="R148" s="71"/>
      <c r="S148" s="50"/>
      <c r="T148" s="50"/>
    </row>
    <row r="149" spans="2:20" s="34" customFormat="1" ht="150" customHeight="1" x14ac:dyDescent="0.25">
      <c r="B149" s="51"/>
      <c r="C149" s="40"/>
      <c r="D149" s="25"/>
      <c r="E149" s="40"/>
      <c r="F149" s="51"/>
      <c r="G149" s="51" t="s">
        <v>572</v>
      </c>
      <c r="H149" s="50"/>
      <c r="I149" s="50"/>
      <c r="J149" s="50"/>
      <c r="K149" s="50"/>
      <c r="L149" s="195" t="str">
        <f t="shared" si="6"/>
        <v xml:space="preserve">   </v>
      </c>
      <c r="M149" s="50"/>
      <c r="N149" s="71" t="str">
        <f t="shared" si="7"/>
        <v/>
      </c>
      <c r="O149" s="50"/>
      <c r="P149" s="71" t="str">
        <f t="shared" si="8"/>
        <v/>
      </c>
      <c r="Q149" s="50"/>
      <c r="R149" s="71"/>
      <c r="S149" s="50"/>
      <c r="T149" s="50"/>
    </row>
    <row r="150" spans="2:20" s="34" customFormat="1" ht="150" customHeight="1" x14ac:dyDescent="0.25">
      <c r="B150" s="51"/>
      <c r="C150" s="40"/>
      <c r="D150" s="25"/>
      <c r="E150" s="40"/>
      <c r="F150" s="51"/>
      <c r="G150" s="51" t="s">
        <v>573</v>
      </c>
      <c r="H150" s="50"/>
      <c r="I150" s="50"/>
      <c r="J150" s="50"/>
      <c r="K150" s="50"/>
      <c r="L150" s="195" t="str">
        <f t="shared" si="6"/>
        <v xml:space="preserve">   </v>
      </c>
      <c r="M150" s="50"/>
      <c r="N150" s="71" t="str">
        <f t="shared" si="7"/>
        <v/>
      </c>
      <c r="O150" s="50"/>
      <c r="P150" s="71" t="str">
        <f t="shared" si="8"/>
        <v/>
      </c>
      <c r="Q150" s="50"/>
      <c r="R150" s="71"/>
      <c r="S150" s="50"/>
      <c r="T150" s="50"/>
    </row>
    <row r="151" spans="2:20" s="34" customFormat="1" ht="150" customHeight="1" x14ac:dyDescent="0.25">
      <c r="B151" s="51"/>
      <c r="C151" s="40"/>
      <c r="D151" s="25"/>
      <c r="E151" s="40"/>
      <c r="F151" s="51"/>
      <c r="G151" s="51" t="s">
        <v>574</v>
      </c>
      <c r="H151" s="50"/>
      <c r="I151" s="50"/>
      <c r="J151" s="50"/>
      <c r="K151" s="50"/>
      <c r="L151" s="195" t="str">
        <f t="shared" si="6"/>
        <v xml:space="preserve">   </v>
      </c>
      <c r="M151" s="50"/>
      <c r="N151" s="71" t="str">
        <f t="shared" si="7"/>
        <v/>
      </c>
      <c r="O151" s="50"/>
      <c r="P151" s="71" t="str">
        <f t="shared" si="8"/>
        <v/>
      </c>
      <c r="Q151" s="50"/>
      <c r="R151" s="71"/>
      <c r="S151" s="50"/>
      <c r="T151" s="50"/>
    </row>
    <row r="152" spans="2:20" s="34" customFormat="1" ht="150" customHeight="1" x14ac:dyDescent="0.25">
      <c r="B152" s="51"/>
      <c r="C152" s="40"/>
      <c r="D152" s="25"/>
      <c r="E152" s="40"/>
      <c r="F152" s="51"/>
      <c r="G152" s="51" t="s">
        <v>575</v>
      </c>
      <c r="H152" s="50"/>
      <c r="I152" s="50"/>
      <c r="J152" s="50"/>
      <c r="K152" s="50"/>
      <c r="L152" s="195" t="str">
        <f t="shared" si="6"/>
        <v xml:space="preserve">   </v>
      </c>
      <c r="M152" s="50"/>
      <c r="N152" s="71" t="str">
        <f t="shared" si="7"/>
        <v/>
      </c>
      <c r="O152" s="50"/>
      <c r="P152" s="71" t="str">
        <f t="shared" si="8"/>
        <v/>
      </c>
      <c r="Q152" s="50"/>
      <c r="R152" s="71"/>
      <c r="S152" s="50"/>
      <c r="T152" s="50"/>
    </row>
    <row r="153" spans="2:20" s="34" customFormat="1" ht="150" customHeight="1" x14ac:dyDescent="0.25">
      <c r="B153" s="51"/>
      <c r="C153" s="40"/>
      <c r="D153" s="25"/>
      <c r="E153" s="40"/>
      <c r="F153" s="51"/>
      <c r="G153" s="51" t="s">
        <v>576</v>
      </c>
      <c r="H153" s="50"/>
      <c r="I153" s="50"/>
      <c r="J153" s="50"/>
      <c r="K153" s="50"/>
      <c r="L153" s="195" t="str">
        <f t="shared" si="6"/>
        <v xml:space="preserve">   </v>
      </c>
      <c r="M153" s="50"/>
      <c r="N153" s="71" t="str">
        <f t="shared" si="7"/>
        <v/>
      </c>
      <c r="O153" s="50"/>
      <c r="P153" s="71" t="str">
        <f t="shared" si="8"/>
        <v/>
      </c>
      <c r="Q153" s="50"/>
      <c r="R153" s="71"/>
      <c r="S153" s="50"/>
      <c r="T153" s="50"/>
    </row>
    <row r="154" spans="2:20" s="34" customFormat="1" ht="150" customHeight="1" x14ac:dyDescent="0.25">
      <c r="B154" s="51"/>
      <c r="C154" s="40"/>
      <c r="D154" s="25"/>
      <c r="E154" s="40"/>
      <c r="F154" s="51"/>
      <c r="G154" s="51" t="s">
        <v>577</v>
      </c>
      <c r="H154" s="50"/>
      <c r="I154" s="50"/>
      <c r="J154" s="50"/>
      <c r="K154" s="50"/>
      <c r="L154" s="195" t="str">
        <f t="shared" si="6"/>
        <v xml:space="preserve">   </v>
      </c>
      <c r="M154" s="50"/>
      <c r="N154" s="71" t="str">
        <f t="shared" si="7"/>
        <v/>
      </c>
      <c r="O154" s="50"/>
      <c r="P154" s="71" t="str">
        <f t="shared" si="8"/>
        <v/>
      </c>
      <c r="Q154" s="50"/>
      <c r="R154" s="71"/>
      <c r="S154" s="50"/>
      <c r="T154" s="50"/>
    </row>
    <row r="155" spans="2:20" s="34" customFormat="1" ht="150" customHeight="1" x14ac:dyDescent="0.25">
      <c r="B155" s="51"/>
      <c r="C155" s="40"/>
      <c r="D155" s="25"/>
      <c r="E155" s="40"/>
      <c r="F155" s="51"/>
      <c r="G155" s="51" t="s">
        <v>578</v>
      </c>
      <c r="H155" s="50"/>
      <c r="I155" s="50"/>
      <c r="J155" s="50"/>
      <c r="K155" s="50"/>
      <c r="L155" s="195" t="str">
        <f t="shared" si="6"/>
        <v xml:space="preserve">   </v>
      </c>
      <c r="M155" s="50"/>
      <c r="N155" s="71" t="str">
        <f t="shared" si="7"/>
        <v/>
      </c>
      <c r="O155" s="50"/>
      <c r="P155" s="71" t="str">
        <f t="shared" si="8"/>
        <v/>
      </c>
      <c r="Q155" s="50"/>
      <c r="R155" s="71"/>
      <c r="S155" s="50"/>
      <c r="T155" s="50"/>
    </row>
    <row r="156" spans="2:20" s="34" customFormat="1" ht="150" customHeight="1" x14ac:dyDescent="0.25">
      <c r="B156" s="51"/>
      <c r="C156" s="40"/>
      <c r="D156" s="25"/>
      <c r="E156" s="40"/>
      <c r="F156" s="51"/>
      <c r="G156" s="51" t="s">
        <v>579</v>
      </c>
      <c r="H156" s="50"/>
      <c r="I156" s="50"/>
      <c r="J156" s="50"/>
      <c r="K156" s="50"/>
      <c r="L156" s="195" t="str">
        <f t="shared" si="6"/>
        <v xml:space="preserve">   </v>
      </c>
      <c r="M156" s="50"/>
      <c r="N156" s="71" t="str">
        <f t="shared" si="7"/>
        <v/>
      </c>
      <c r="O156" s="50"/>
      <c r="P156" s="71" t="str">
        <f t="shared" si="8"/>
        <v/>
      </c>
      <c r="Q156" s="50"/>
      <c r="R156" s="71"/>
      <c r="S156" s="50"/>
      <c r="T156" s="50"/>
    </row>
    <row r="157" spans="2:20" s="34" customFormat="1" ht="150" customHeight="1" x14ac:dyDescent="0.25">
      <c r="B157" s="51"/>
      <c r="C157" s="40"/>
      <c r="D157" s="25"/>
      <c r="E157" s="40"/>
      <c r="F157" s="51"/>
      <c r="G157" s="51" t="s">
        <v>580</v>
      </c>
      <c r="H157" s="50"/>
      <c r="I157" s="50"/>
      <c r="J157" s="50"/>
      <c r="K157" s="50"/>
      <c r="L157" s="195" t="str">
        <f t="shared" si="6"/>
        <v xml:space="preserve">   </v>
      </c>
      <c r="M157" s="50"/>
      <c r="N157" s="71" t="str">
        <f t="shared" si="7"/>
        <v/>
      </c>
      <c r="O157" s="50"/>
      <c r="P157" s="71" t="str">
        <f t="shared" si="8"/>
        <v/>
      </c>
      <c r="Q157" s="50"/>
      <c r="R157" s="71"/>
      <c r="S157" s="50"/>
      <c r="T157" s="50"/>
    </row>
    <row r="158" spans="2:20" s="34" customFormat="1" ht="150" customHeight="1" x14ac:dyDescent="0.25">
      <c r="B158" s="51"/>
      <c r="C158" s="40"/>
      <c r="D158" s="25"/>
      <c r="E158" s="40"/>
      <c r="F158" s="51"/>
      <c r="G158" s="51" t="s">
        <v>581</v>
      </c>
      <c r="H158" s="50"/>
      <c r="I158" s="50"/>
      <c r="J158" s="50"/>
      <c r="K158" s="50"/>
      <c r="L158" s="195" t="str">
        <f t="shared" si="6"/>
        <v xml:space="preserve">   </v>
      </c>
      <c r="M158" s="50"/>
      <c r="N158" s="71" t="str">
        <f t="shared" si="7"/>
        <v/>
      </c>
      <c r="O158" s="50"/>
      <c r="P158" s="71" t="str">
        <f t="shared" si="8"/>
        <v/>
      </c>
      <c r="Q158" s="50"/>
      <c r="R158" s="71"/>
      <c r="S158" s="50"/>
      <c r="T158" s="50"/>
    </row>
    <row r="159" spans="2:20" s="34" customFormat="1" ht="150" customHeight="1" x14ac:dyDescent="0.25">
      <c r="B159" s="51"/>
      <c r="C159" s="40"/>
      <c r="D159" s="25"/>
      <c r="E159" s="40"/>
      <c r="F159" s="51"/>
      <c r="G159" s="51" t="s">
        <v>582</v>
      </c>
      <c r="H159" s="50"/>
      <c r="I159" s="50"/>
      <c r="J159" s="50"/>
      <c r="K159" s="50"/>
      <c r="L159" s="195" t="str">
        <f t="shared" si="6"/>
        <v xml:space="preserve">   </v>
      </c>
      <c r="M159" s="50"/>
      <c r="N159" s="71" t="str">
        <f t="shared" si="7"/>
        <v/>
      </c>
      <c r="O159" s="50"/>
      <c r="P159" s="71" t="str">
        <f t="shared" si="8"/>
        <v/>
      </c>
      <c r="Q159" s="50"/>
      <c r="R159" s="71"/>
      <c r="S159" s="50"/>
      <c r="T159" s="50"/>
    </row>
    <row r="160" spans="2:20" s="34" customFormat="1" ht="150" customHeight="1" x14ac:dyDescent="0.25">
      <c r="B160" s="51"/>
      <c r="C160" s="40"/>
      <c r="D160" s="25"/>
      <c r="E160" s="40"/>
      <c r="F160" s="51"/>
      <c r="G160" s="51" t="s">
        <v>583</v>
      </c>
      <c r="H160" s="50"/>
      <c r="I160" s="50"/>
      <c r="J160" s="50"/>
      <c r="K160" s="50"/>
      <c r="L160" s="195" t="str">
        <f t="shared" si="6"/>
        <v xml:space="preserve">   </v>
      </c>
      <c r="M160" s="50"/>
      <c r="N160" s="71" t="str">
        <f t="shared" si="7"/>
        <v/>
      </c>
      <c r="O160" s="50"/>
      <c r="P160" s="71" t="str">
        <f t="shared" si="8"/>
        <v/>
      </c>
      <c r="Q160" s="50"/>
      <c r="R160" s="71"/>
      <c r="S160" s="50"/>
      <c r="T160" s="50"/>
    </row>
    <row r="161" spans="2:20" s="34" customFormat="1" ht="150" customHeight="1" x14ac:dyDescent="0.25">
      <c r="B161" s="51"/>
      <c r="C161" s="40"/>
      <c r="D161" s="25"/>
      <c r="E161" s="40"/>
      <c r="F161" s="51"/>
      <c r="G161" s="51" t="s">
        <v>584</v>
      </c>
      <c r="H161" s="50"/>
      <c r="I161" s="50"/>
      <c r="J161" s="50"/>
      <c r="K161" s="50"/>
      <c r="L161" s="195" t="str">
        <f t="shared" si="6"/>
        <v xml:space="preserve">   </v>
      </c>
      <c r="M161" s="50"/>
      <c r="N161" s="71" t="str">
        <f t="shared" si="7"/>
        <v/>
      </c>
      <c r="O161" s="50"/>
      <c r="P161" s="71" t="str">
        <f t="shared" si="8"/>
        <v/>
      </c>
      <c r="Q161" s="50"/>
      <c r="R161" s="71"/>
      <c r="S161" s="50"/>
      <c r="T161" s="50"/>
    </row>
    <row r="162" spans="2:20" s="34" customFormat="1" ht="150" customHeight="1" x14ac:dyDescent="0.25">
      <c r="B162" s="51"/>
      <c r="C162" s="40"/>
      <c r="D162" s="25"/>
      <c r="E162" s="40"/>
      <c r="F162" s="51"/>
      <c r="G162" s="51" t="s">
        <v>585</v>
      </c>
      <c r="H162" s="50"/>
      <c r="I162" s="50"/>
      <c r="J162" s="50"/>
      <c r="K162" s="50"/>
      <c r="L162" s="195" t="str">
        <f t="shared" si="6"/>
        <v xml:space="preserve">   </v>
      </c>
      <c r="M162" s="50"/>
      <c r="N162" s="71" t="str">
        <f t="shared" si="7"/>
        <v/>
      </c>
      <c r="O162" s="50"/>
      <c r="P162" s="71" t="str">
        <f t="shared" si="8"/>
        <v/>
      </c>
      <c r="Q162" s="50"/>
      <c r="R162" s="71"/>
      <c r="S162" s="50"/>
      <c r="T162" s="50"/>
    </row>
    <row r="163" spans="2:20" s="34" customFormat="1" ht="150" customHeight="1" x14ac:dyDescent="0.25">
      <c r="B163" s="51"/>
      <c r="C163" s="40"/>
      <c r="D163" s="25"/>
      <c r="E163" s="40"/>
      <c r="F163" s="51"/>
      <c r="G163" s="51" t="s">
        <v>586</v>
      </c>
      <c r="H163" s="50"/>
      <c r="I163" s="50"/>
      <c r="J163" s="50"/>
      <c r="K163" s="50"/>
      <c r="L163" s="195" t="str">
        <f t="shared" si="6"/>
        <v xml:space="preserve">   </v>
      </c>
      <c r="M163" s="50"/>
      <c r="N163" s="71" t="str">
        <f t="shared" si="7"/>
        <v/>
      </c>
      <c r="O163" s="50"/>
      <c r="P163" s="71" t="str">
        <f t="shared" si="8"/>
        <v/>
      </c>
      <c r="Q163" s="50"/>
      <c r="R163" s="71"/>
      <c r="S163" s="50"/>
      <c r="T163" s="50"/>
    </row>
    <row r="164" spans="2:20" s="34" customFormat="1" ht="150" customHeight="1" x14ac:dyDescent="0.25">
      <c r="B164" s="51"/>
      <c r="C164" s="40"/>
      <c r="D164" s="25"/>
      <c r="E164" s="40"/>
      <c r="F164" s="51"/>
      <c r="G164" s="51" t="s">
        <v>587</v>
      </c>
      <c r="H164" s="50"/>
      <c r="I164" s="50"/>
      <c r="J164" s="50"/>
      <c r="K164" s="50"/>
      <c r="L164" s="195" t="str">
        <f t="shared" si="6"/>
        <v xml:space="preserve">   </v>
      </c>
      <c r="M164" s="50"/>
      <c r="N164" s="71" t="str">
        <f t="shared" si="7"/>
        <v/>
      </c>
      <c r="O164" s="50"/>
      <c r="P164" s="71" t="str">
        <f t="shared" si="8"/>
        <v/>
      </c>
      <c r="Q164" s="50"/>
      <c r="R164" s="71"/>
      <c r="S164" s="50"/>
      <c r="T164" s="50"/>
    </row>
    <row r="165" spans="2:20" s="34" customFormat="1" ht="150" customHeight="1" x14ac:dyDescent="0.25">
      <c r="B165" s="51"/>
      <c r="C165" s="40"/>
      <c r="D165" s="25"/>
      <c r="E165" s="40"/>
      <c r="F165" s="51"/>
      <c r="G165" s="51" t="s">
        <v>588</v>
      </c>
      <c r="H165" s="50"/>
      <c r="I165" s="50"/>
      <c r="J165" s="50"/>
      <c r="K165" s="50"/>
      <c r="L165" s="195" t="str">
        <f t="shared" si="6"/>
        <v xml:space="preserve">   </v>
      </c>
      <c r="M165" s="50"/>
      <c r="N165" s="71" t="str">
        <f t="shared" si="7"/>
        <v/>
      </c>
      <c r="O165" s="50"/>
      <c r="P165" s="71" t="str">
        <f t="shared" si="8"/>
        <v/>
      </c>
      <c r="Q165" s="50"/>
      <c r="R165" s="71"/>
      <c r="S165" s="50"/>
      <c r="T165" s="50"/>
    </row>
    <row r="166" spans="2:20" s="34" customFormat="1" ht="150" customHeight="1" x14ac:dyDescent="0.25">
      <c r="B166" s="51"/>
      <c r="C166" s="40"/>
      <c r="D166" s="25"/>
      <c r="E166" s="40"/>
      <c r="F166" s="51"/>
      <c r="G166" s="51" t="s">
        <v>589</v>
      </c>
      <c r="H166" s="50"/>
      <c r="I166" s="50"/>
      <c r="J166" s="50"/>
      <c r="K166" s="50"/>
      <c r="L166" s="195" t="str">
        <f t="shared" si="6"/>
        <v xml:space="preserve">   </v>
      </c>
      <c r="M166" s="50"/>
      <c r="N166" s="71" t="str">
        <f t="shared" si="7"/>
        <v/>
      </c>
      <c r="O166" s="50"/>
      <c r="P166" s="71" t="str">
        <f t="shared" si="8"/>
        <v/>
      </c>
      <c r="Q166" s="50"/>
      <c r="R166" s="71"/>
      <c r="S166" s="50"/>
      <c r="T166" s="50"/>
    </row>
    <row r="167" spans="2:20" s="34" customFormat="1" ht="150" customHeight="1" x14ac:dyDescent="0.25">
      <c r="B167" s="51"/>
      <c r="C167" s="40"/>
      <c r="D167" s="25"/>
      <c r="E167" s="40"/>
      <c r="F167" s="51"/>
      <c r="G167" s="51" t="s">
        <v>590</v>
      </c>
      <c r="H167" s="50"/>
      <c r="I167" s="50"/>
      <c r="J167" s="50"/>
      <c r="K167" s="50"/>
      <c r="L167" s="195" t="str">
        <f t="shared" si="6"/>
        <v xml:space="preserve">   </v>
      </c>
      <c r="M167" s="50"/>
      <c r="N167" s="71" t="str">
        <f t="shared" si="7"/>
        <v/>
      </c>
      <c r="O167" s="50"/>
      <c r="P167" s="71" t="str">
        <f t="shared" si="8"/>
        <v/>
      </c>
      <c r="Q167" s="50"/>
      <c r="R167" s="71"/>
      <c r="S167" s="50"/>
      <c r="T167" s="50"/>
    </row>
    <row r="168" spans="2:20" s="34" customFormat="1" ht="150" customHeight="1" x14ac:dyDescent="0.25">
      <c r="B168" s="51"/>
      <c r="C168" s="40"/>
      <c r="D168" s="25"/>
      <c r="E168" s="40"/>
      <c r="F168" s="51"/>
      <c r="G168" s="51" t="s">
        <v>591</v>
      </c>
      <c r="H168" s="50"/>
      <c r="I168" s="50"/>
      <c r="J168" s="50"/>
      <c r="K168" s="50"/>
      <c r="L168" s="195" t="str">
        <f t="shared" si="6"/>
        <v xml:space="preserve">   </v>
      </c>
      <c r="M168" s="50"/>
      <c r="N168" s="71" t="str">
        <f t="shared" si="7"/>
        <v/>
      </c>
      <c r="O168" s="50"/>
      <c r="P168" s="71" t="str">
        <f t="shared" si="8"/>
        <v/>
      </c>
      <c r="Q168" s="50"/>
      <c r="R168" s="71"/>
      <c r="S168" s="50"/>
      <c r="T168" s="50"/>
    </row>
    <row r="169" spans="2:20" s="34" customFormat="1" ht="150" customHeight="1" x14ac:dyDescent="0.25">
      <c r="B169" s="51"/>
      <c r="C169" s="40"/>
      <c r="D169" s="25"/>
      <c r="E169" s="40"/>
      <c r="F169" s="51"/>
      <c r="G169" s="51" t="s">
        <v>592</v>
      </c>
      <c r="H169" s="50"/>
      <c r="I169" s="50"/>
      <c r="J169" s="50"/>
      <c r="K169" s="50"/>
      <c r="L169" s="195" t="str">
        <f t="shared" si="6"/>
        <v xml:space="preserve">   </v>
      </c>
      <c r="M169" s="50"/>
      <c r="N169" s="71" t="str">
        <f t="shared" si="7"/>
        <v/>
      </c>
      <c r="O169" s="50"/>
      <c r="P169" s="71" t="str">
        <f t="shared" si="8"/>
        <v/>
      </c>
      <c r="Q169" s="50"/>
      <c r="R169" s="71"/>
      <c r="S169" s="50"/>
      <c r="T169" s="50"/>
    </row>
    <row r="170" spans="2:20" s="34" customFormat="1" ht="150" customHeight="1" x14ac:dyDescent="0.25">
      <c r="B170" s="51"/>
      <c r="C170" s="40"/>
      <c r="D170" s="25"/>
      <c r="E170" s="40"/>
      <c r="F170" s="51"/>
      <c r="G170" s="51" t="s">
        <v>593</v>
      </c>
      <c r="H170" s="50"/>
      <c r="I170" s="50"/>
      <c r="J170" s="50"/>
      <c r="K170" s="50"/>
      <c r="L170" s="195" t="str">
        <f t="shared" si="6"/>
        <v xml:space="preserve">   </v>
      </c>
      <c r="M170" s="50"/>
      <c r="N170" s="71" t="str">
        <f t="shared" si="7"/>
        <v/>
      </c>
      <c r="O170" s="50"/>
      <c r="P170" s="71" t="str">
        <f t="shared" si="8"/>
        <v/>
      </c>
      <c r="Q170" s="50"/>
      <c r="R170" s="71"/>
      <c r="S170" s="50"/>
      <c r="T170" s="50"/>
    </row>
    <row r="171" spans="2:20" s="34" customFormat="1" ht="150" customHeight="1" x14ac:dyDescent="0.25">
      <c r="B171" s="51"/>
      <c r="C171" s="40"/>
      <c r="D171" s="25"/>
      <c r="E171" s="40"/>
      <c r="F171" s="51"/>
      <c r="G171" s="51" t="s">
        <v>594</v>
      </c>
      <c r="H171" s="50"/>
      <c r="I171" s="50"/>
      <c r="J171" s="50"/>
      <c r="K171" s="50"/>
      <c r="L171" s="195" t="str">
        <f t="shared" si="6"/>
        <v xml:space="preserve">   </v>
      </c>
      <c r="M171" s="50"/>
      <c r="N171" s="71" t="str">
        <f t="shared" si="7"/>
        <v/>
      </c>
      <c r="O171" s="50"/>
      <c r="P171" s="71" t="str">
        <f t="shared" si="8"/>
        <v/>
      </c>
      <c r="Q171" s="50"/>
      <c r="R171" s="71"/>
      <c r="S171" s="50"/>
      <c r="T171" s="50"/>
    </row>
    <row r="172" spans="2:20" s="34" customFormat="1" ht="150" customHeight="1" x14ac:dyDescent="0.25">
      <c r="B172" s="51"/>
      <c r="C172" s="40"/>
      <c r="D172" s="25"/>
      <c r="E172" s="40"/>
      <c r="F172" s="51"/>
      <c r="G172" s="51" t="s">
        <v>595</v>
      </c>
      <c r="H172" s="50"/>
      <c r="I172" s="50"/>
      <c r="J172" s="50"/>
      <c r="K172" s="50"/>
      <c r="L172" s="195" t="str">
        <f t="shared" si="6"/>
        <v xml:space="preserve">   </v>
      </c>
      <c r="M172" s="50"/>
      <c r="N172" s="71" t="str">
        <f t="shared" si="7"/>
        <v/>
      </c>
      <c r="O172" s="50"/>
      <c r="P172" s="71" t="str">
        <f t="shared" si="8"/>
        <v/>
      </c>
      <c r="Q172" s="50"/>
      <c r="R172" s="71"/>
      <c r="S172" s="50"/>
      <c r="T172" s="50"/>
    </row>
    <row r="173" spans="2:20" s="34" customFormat="1" ht="150" customHeight="1" x14ac:dyDescent="0.25">
      <c r="B173" s="51"/>
      <c r="C173" s="40"/>
      <c r="D173" s="25"/>
      <c r="E173" s="40"/>
      <c r="F173" s="51"/>
      <c r="G173" s="51" t="s">
        <v>596</v>
      </c>
      <c r="H173" s="50"/>
      <c r="I173" s="50"/>
      <c r="J173" s="50"/>
      <c r="K173" s="50"/>
      <c r="L173" s="195" t="str">
        <f t="shared" si="6"/>
        <v xml:space="preserve">   </v>
      </c>
      <c r="M173" s="50"/>
      <c r="N173" s="71" t="str">
        <f t="shared" si="7"/>
        <v/>
      </c>
      <c r="O173" s="50"/>
      <c r="P173" s="71" t="str">
        <f t="shared" si="8"/>
        <v/>
      </c>
      <c r="Q173" s="50"/>
      <c r="R173" s="71"/>
      <c r="S173" s="50"/>
      <c r="T173" s="50"/>
    </row>
    <row r="174" spans="2:20" s="34" customFormat="1" ht="150" customHeight="1" x14ac:dyDescent="0.25">
      <c r="B174" s="51"/>
      <c r="C174" s="40"/>
      <c r="D174" s="25"/>
      <c r="E174" s="40"/>
      <c r="F174" s="51"/>
      <c r="G174" s="51" t="s">
        <v>597</v>
      </c>
      <c r="H174" s="50"/>
      <c r="I174" s="50"/>
      <c r="J174" s="50"/>
      <c r="K174" s="50"/>
      <c r="L174" s="195" t="str">
        <f t="shared" si="6"/>
        <v xml:space="preserve">   </v>
      </c>
      <c r="M174" s="50"/>
      <c r="N174" s="71" t="str">
        <f t="shared" si="7"/>
        <v/>
      </c>
      <c r="O174" s="50"/>
      <c r="P174" s="71" t="str">
        <f t="shared" si="8"/>
        <v/>
      </c>
      <c r="Q174" s="50"/>
      <c r="R174" s="71"/>
      <c r="S174" s="50"/>
      <c r="T174" s="50"/>
    </row>
    <row r="175" spans="2:20" s="34" customFormat="1" ht="150" customHeight="1" x14ac:dyDescent="0.25">
      <c r="B175" s="51"/>
      <c r="C175" s="40"/>
      <c r="D175" s="25"/>
      <c r="E175" s="40"/>
      <c r="F175" s="51"/>
      <c r="G175" s="51" t="s">
        <v>598</v>
      </c>
      <c r="H175" s="50"/>
      <c r="I175" s="50"/>
      <c r="J175" s="50"/>
      <c r="K175" s="50"/>
      <c r="L175" s="195" t="str">
        <f t="shared" si="6"/>
        <v xml:space="preserve">   </v>
      </c>
      <c r="M175" s="50"/>
      <c r="N175" s="71" t="str">
        <f t="shared" si="7"/>
        <v/>
      </c>
      <c r="O175" s="50"/>
      <c r="P175" s="71" t="str">
        <f t="shared" si="8"/>
        <v/>
      </c>
      <c r="Q175" s="50"/>
      <c r="R175" s="71"/>
      <c r="S175" s="50"/>
      <c r="T175" s="50"/>
    </row>
    <row r="176" spans="2:20" s="34" customFormat="1" ht="150" customHeight="1" x14ac:dyDescent="0.25">
      <c r="B176" s="51"/>
      <c r="C176" s="40"/>
      <c r="D176" s="25"/>
      <c r="E176" s="40"/>
      <c r="F176" s="51"/>
      <c r="G176" s="51" t="s">
        <v>599</v>
      </c>
      <c r="H176" s="50"/>
      <c r="I176" s="50"/>
      <c r="J176" s="50"/>
      <c r="K176" s="50"/>
      <c r="L176" s="195" t="str">
        <f t="shared" si="6"/>
        <v xml:space="preserve">   </v>
      </c>
      <c r="M176" s="50"/>
      <c r="N176" s="71" t="str">
        <f t="shared" si="7"/>
        <v/>
      </c>
      <c r="O176" s="50"/>
      <c r="P176" s="71" t="str">
        <f t="shared" si="8"/>
        <v/>
      </c>
      <c r="Q176" s="50"/>
      <c r="R176" s="71"/>
      <c r="S176" s="50"/>
      <c r="T176" s="50"/>
    </row>
    <row r="177" spans="2:20" s="34" customFormat="1" ht="150" customHeight="1" x14ac:dyDescent="0.25">
      <c r="B177" s="51"/>
      <c r="C177" s="40"/>
      <c r="D177" s="25"/>
      <c r="E177" s="40"/>
      <c r="F177" s="51"/>
      <c r="G177" s="51" t="s">
        <v>600</v>
      </c>
      <c r="H177" s="50"/>
      <c r="I177" s="50"/>
      <c r="J177" s="50"/>
      <c r="K177" s="50"/>
      <c r="L177" s="195" t="str">
        <f t="shared" si="6"/>
        <v xml:space="preserve">   </v>
      </c>
      <c r="M177" s="50"/>
      <c r="N177" s="71" t="str">
        <f t="shared" si="7"/>
        <v/>
      </c>
      <c r="O177" s="50"/>
      <c r="P177" s="71" t="str">
        <f t="shared" si="8"/>
        <v/>
      </c>
      <c r="Q177" s="50"/>
      <c r="R177" s="71"/>
      <c r="S177" s="50"/>
      <c r="T177" s="50"/>
    </row>
    <row r="178" spans="2:20" s="34" customFormat="1" ht="150" customHeight="1" x14ac:dyDescent="0.25">
      <c r="B178" s="51"/>
      <c r="C178" s="40"/>
      <c r="D178" s="25"/>
      <c r="E178" s="40"/>
      <c r="F178" s="51"/>
      <c r="G178" s="51" t="s">
        <v>601</v>
      </c>
      <c r="H178" s="50"/>
      <c r="I178" s="50"/>
      <c r="J178" s="50"/>
      <c r="K178" s="50"/>
      <c r="L178" s="195" t="str">
        <f t="shared" si="6"/>
        <v xml:space="preserve">   </v>
      </c>
      <c r="M178" s="50"/>
      <c r="N178" s="71" t="str">
        <f t="shared" si="7"/>
        <v/>
      </c>
      <c r="O178" s="50"/>
      <c r="P178" s="71" t="str">
        <f t="shared" si="8"/>
        <v/>
      </c>
      <c r="Q178" s="50"/>
      <c r="R178" s="71"/>
      <c r="S178" s="50"/>
      <c r="T178" s="50"/>
    </row>
    <row r="179" spans="2:20" s="34" customFormat="1" ht="150" customHeight="1" x14ac:dyDescent="0.25">
      <c r="B179" s="51"/>
      <c r="C179" s="40"/>
      <c r="D179" s="25"/>
      <c r="E179" s="40"/>
      <c r="F179" s="51"/>
      <c r="G179" s="51" t="s">
        <v>602</v>
      </c>
      <c r="H179" s="50"/>
      <c r="I179" s="50"/>
      <c r="J179" s="50"/>
      <c r="K179" s="50"/>
      <c r="L179" s="195" t="str">
        <f t="shared" si="6"/>
        <v xml:space="preserve">   </v>
      </c>
      <c r="M179" s="50"/>
      <c r="N179" s="71" t="str">
        <f t="shared" si="7"/>
        <v/>
      </c>
      <c r="O179" s="50"/>
      <c r="P179" s="71" t="str">
        <f t="shared" si="8"/>
        <v/>
      </c>
      <c r="Q179" s="50"/>
      <c r="R179" s="71"/>
      <c r="S179" s="50"/>
      <c r="T179" s="50"/>
    </row>
    <row r="180" spans="2:20" s="34" customFormat="1" ht="150" customHeight="1" x14ac:dyDescent="0.25">
      <c r="B180" s="51"/>
      <c r="C180" s="40"/>
      <c r="D180" s="25"/>
      <c r="E180" s="40"/>
      <c r="F180" s="51"/>
      <c r="G180" s="51" t="s">
        <v>603</v>
      </c>
      <c r="H180" s="50"/>
      <c r="I180" s="50"/>
      <c r="J180" s="50"/>
      <c r="K180" s="50"/>
      <c r="L180" s="195" t="str">
        <f t="shared" si="6"/>
        <v xml:space="preserve">   </v>
      </c>
      <c r="M180" s="50"/>
      <c r="N180" s="71" t="str">
        <f t="shared" si="7"/>
        <v/>
      </c>
      <c r="O180" s="50"/>
      <c r="P180" s="71" t="str">
        <f t="shared" si="8"/>
        <v/>
      </c>
      <c r="Q180" s="50"/>
      <c r="R180" s="71"/>
      <c r="S180" s="50"/>
      <c r="T180" s="50"/>
    </row>
    <row r="181" spans="2:20" s="34" customFormat="1" ht="150" customHeight="1" x14ac:dyDescent="0.25">
      <c r="B181" s="51"/>
      <c r="C181" s="40"/>
      <c r="D181" s="25"/>
      <c r="E181" s="40"/>
      <c r="F181" s="51"/>
      <c r="G181" s="51" t="s">
        <v>604</v>
      </c>
      <c r="H181" s="50"/>
      <c r="I181" s="50"/>
      <c r="J181" s="50"/>
      <c r="K181" s="50"/>
      <c r="L181" s="195" t="str">
        <f t="shared" si="6"/>
        <v xml:space="preserve">   </v>
      </c>
      <c r="M181" s="50"/>
      <c r="N181" s="71" t="str">
        <f t="shared" si="7"/>
        <v/>
      </c>
      <c r="O181" s="50"/>
      <c r="P181" s="71" t="str">
        <f t="shared" si="8"/>
        <v/>
      </c>
      <c r="Q181" s="50"/>
      <c r="R181" s="71"/>
      <c r="S181" s="50"/>
      <c r="T181" s="50"/>
    </row>
    <row r="182" spans="2:20" s="34" customFormat="1" ht="150" customHeight="1" x14ac:dyDescent="0.25">
      <c r="B182" s="51"/>
      <c r="C182" s="40"/>
      <c r="D182" s="25"/>
      <c r="E182" s="40"/>
      <c r="F182" s="51"/>
      <c r="G182" s="51" t="s">
        <v>605</v>
      </c>
      <c r="H182" s="50"/>
      <c r="I182" s="50"/>
      <c r="J182" s="50"/>
      <c r="K182" s="50"/>
      <c r="L182" s="195" t="str">
        <f t="shared" si="6"/>
        <v xml:space="preserve">   </v>
      </c>
      <c r="M182" s="50"/>
      <c r="N182" s="71" t="str">
        <f t="shared" si="7"/>
        <v/>
      </c>
      <c r="O182" s="50"/>
      <c r="P182" s="71" t="str">
        <f t="shared" si="8"/>
        <v/>
      </c>
      <c r="Q182" s="50"/>
      <c r="R182" s="71"/>
      <c r="S182" s="50"/>
      <c r="T182" s="50"/>
    </row>
    <row r="183" spans="2:20" s="34" customFormat="1" ht="150" customHeight="1" x14ac:dyDescent="0.25">
      <c r="B183" s="51"/>
      <c r="C183" s="40"/>
      <c r="D183" s="25"/>
      <c r="E183" s="40"/>
      <c r="F183" s="51"/>
      <c r="G183" s="51" t="s">
        <v>606</v>
      </c>
      <c r="H183" s="50"/>
      <c r="I183" s="50"/>
      <c r="J183" s="50"/>
      <c r="K183" s="50"/>
      <c r="L183" s="195" t="str">
        <f t="shared" si="6"/>
        <v xml:space="preserve">   </v>
      </c>
      <c r="M183" s="50"/>
      <c r="N183" s="71" t="str">
        <f t="shared" si="7"/>
        <v/>
      </c>
      <c r="O183" s="50"/>
      <c r="P183" s="71" t="str">
        <f t="shared" si="8"/>
        <v/>
      </c>
      <c r="Q183" s="50"/>
      <c r="R183" s="71"/>
      <c r="S183" s="50"/>
      <c r="T183" s="50"/>
    </row>
    <row r="184" spans="2:20" s="34" customFormat="1" ht="150" customHeight="1" x14ac:dyDescent="0.25">
      <c r="B184" s="51"/>
      <c r="C184" s="40"/>
      <c r="D184" s="25"/>
      <c r="E184" s="40"/>
      <c r="F184" s="51"/>
      <c r="G184" s="51" t="s">
        <v>607</v>
      </c>
      <c r="H184" s="50"/>
      <c r="I184" s="50"/>
      <c r="J184" s="50"/>
      <c r="K184" s="50"/>
      <c r="L184" s="195" t="str">
        <f t="shared" si="6"/>
        <v xml:space="preserve">   </v>
      </c>
      <c r="M184" s="50"/>
      <c r="N184" s="71" t="str">
        <f t="shared" si="7"/>
        <v/>
      </c>
      <c r="O184" s="50"/>
      <c r="P184" s="71" t="str">
        <f t="shared" si="8"/>
        <v/>
      </c>
      <c r="Q184" s="50"/>
      <c r="R184" s="71"/>
      <c r="S184" s="50"/>
      <c r="T184" s="50"/>
    </row>
    <row r="185" spans="2:20" s="34" customFormat="1" ht="150" customHeight="1" x14ac:dyDescent="0.25">
      <c r="B185" s="51"/>
      <c r="C185" s="40"/>
      <c r="D185" s="25"/>
      <c r="E185" s="40"/>
      <c r="F185" s="51"/>
      <c r="G185" s="51" t="s">
        <v>608</v>
      </c>
      <c r="H185" s="50"/>
      <c r="I185" s="50"/>
      <c r="J185" s="50"/>
      <c r="K185" s="50"/>
      <c r="L185" s="195" t="str">
        <f t="shared" si="6"/>
        <v xml:space="preserve">   </v>
      </c>
      <c r="M185" s="50"/>
      <c r="N185" s="71" t="str">
        <f t="shared" si="7"/>
        <v/>
      </c>
      <c r="O185" s="50"/>
      <c r="P185" s="71" t="str">
        <f t="shared" si="8"/>
        <v/>
      </c>
      <c r="Q185" s="50"/>
      <c r="R185" s="71"/>
      <c r="S185" s="50"/>
      <c r="T185" s="50"/>
    </row>
    <row r="186" spans="2:20" s="34" customFormat="1" ht="150" customHeight="1" x14ac:dyDescent="0.25">
      <c r="B186" s="51"/>
      <c r="C186" s="40"/>
      <c r="D186" s="25"/>
      <c r="E186" s="40"/>
      <c r="F186" s="51"/>
      <c r="G186" s="51" t="s">
        <v>609</v>
      </c>
      <c r="H186" s="50"/>
      <c r="I186" s="50"/>
      <c r="J186" s="50"/>
      <c r="K186" s="50"/>
      <c r="L186" s="195" t="str">
        <f t="shared" si="6"/>
        <v xml:space="preserve">   </v>
      </c>
      <c r="M186" s="50"/>
      <c r="N186" s="71" t="str">
        <f t="shared" si="7"/>
        <v/>
      </c>
      <c r="O186" s="50"/>
      <c r="P186" s="71" t="str">
        <f t="shared" si="8"/>
        <v/>
      </c>
      <c r="Q186" s="50"/>
      <c r="R186" s="71"/>
      <c r="S186" s="50"/>
      <c r="T186" s="50"/>
    </row>
    <row r="187" spans="2:20" s="34" customFormat="1" ht="150" customHeight="1" x14ac:dyDescent="0.25">
      <c r="B187" s="51"/>
      <c r="C187" s="40"/>
      <c r="D187" s="25"/>
      <c r="E187" s="40"/>
      <c r="F187" s="51"/>
      <c r="G187" s="51" t="s">
        <v>610</v>
      </c>
      <c r="H187" s="50"/>
      <c r="I187" s="50"/>
      <c r="J187" s="50"/>
      <c r="K187" s="50"/>
      <c r="L187" s="195" t="str">
        <f t="shared" si="6"/>
        <v xml:space="preserve">   </v>
      </c>
      <c r="M187" s="50"/>
      <c r="N187" s="71" t="str">
        <f t="shared" si="7"/>
        <v/>
      </c>
      <c r="O187" s="50"/>
      <c r="P187" s="71" t="str">
        <f t="shared" si="8"/>
        <v/>
      </c>
      <c r="Q187" s="50"/>
      <c r="R187" s="71"/>
      <c r="S187" s="50"/>
      <c r="T187" s="50"/>
    </row>
    <row r="188" spans="2:20" s="34" customFormat="1" ht="150" customHeight="1" x14ac:dyDescent="0.25">
      <c r="B188" s="51"/>
      <c r="C188" s="40"/>
      <c r="D188" s="25"/>
      <c r="E188" s="40"/>
      <c r="F188" s="51"/>
      <c r="G188" s="51" t="s">
        <v>611</v>
      </c>
      <c r="H188" s="50"/>
      <c r="I188" s="50"/>
      <c r="J188" s="50"/>
      <c r="K188" s="50"/>
      <c r="L188" s="195" t="str">
        <f t="shared" si="6"/>
        <v xml:space="preserve">   </v>
      </c>
      <c r="M188" s="50"/>
      <c r="N188" s="71" t="str">
        <f t="shared" si="7"/>
        <v/>
      </c>
      <c r="O188" s="50"/>
      <c r="P188" s="71" t="str">
        <f t="shared" si="8"/>
        <v/>
      </c>
      <c r="Q188" s="50"/>
      <c r="R188" s="71"/>
      <c r="S188" s="50"/>
      <c r="T188" s="50"/>
    </row>
    <row r="189" spans="2:20" s="34" customFormat="1" ht="150" customHeight="1" x14ac:dyDescent="0.25">
      <c r="B189" s="51"/>
      <c r="C189" s="40"/>
      <c r="D189" s="25"/>
      <c r="E189" s="40"/>
      <c r="F189" s="51"/>
      <c r="G189" s="51" t="s">
        <v>612</v>
      </c>
      <c r="H189" s="50"/>
      <c r="I189" s="50"/>
      <c r="J189" s="50"/>
      <c r="K189" s="50"/>
      <c r="L189" s="195" t="str">
        <f t="shared" si="6"/>
        <v xml:space="preserve">   </v>
      </c>
      <c r="M189" s="50"/>
      <c r="N189" s="71" t="str">
        <f t="shared" si="7"/>
        <v/>
      </c>
      <c r="O189" s="50"/>
      <c r="P189" s="71" t="str">
        <f t="shared" si="8"/>
        <v/>
      </c>
      <c r="Q189" s="50"/>
      <c r="R189" s="71"/>
      <c r="S189" s="50"/>
      <c r="T189" s="50"/>
    </row>
    <row r="190" spans="2:20" s="34" customFormat="1" ht="150" customHeight="1" x14ac:dyDescent="0.25">
      <c r="B190" s="51"/>
      <c r="C190" s="40"/>
      <c r="D190" s="25"/>
      <c r="E190" s="40"/>
      <c r="F190" s="51"/>
      <c r="G190" s="51" t="s">
        <v>613</v>
      </c>
      <c r="H190" s="50"/>
      <c r="I190" s="50"/>
      <c r="J190" s="50"/>
      <c r="K190" s="50"/>
      <c r="L190" s="195" t="str">
        <f t="shared" si="6"/>
        <v xml:space="preserve">   </v>
      </c>
      <c r="M190" s="50"/>
      <c r="N190" s="71" t="str">
        <f t="shared" si="7"/>
        <v/>
      </c>
      <c r="O190" s="50"/>
      <c r="P190" s="71" t="str">
        <f t="shared" si="8"/>
        <v/>
      </c>
      <c r="Q190" s="50"/>
      <c r="R190" s="71"/>
      <c r="S190" s="50"/>
      <c r="T190" s="50"/>
    </row>
    <row r="191" spans="2:20" s="34" customFormat="1" ht="150" customHeight="1" x14ac:dyDescent="0.25">
      <c r="B191" s="51"/>
      <c r="C191" s="40"/>
      <c r="D191" s="25"/>
      <c r="E191" s="40"/>
      <c r="F191" s="51"/>
      <c r="G191" s="51" t="s">
        <v>614</v>
      </c>
      <c r="H191" s="50"/>
      <c r="I191" s="50"/>
      <c r="J191" s="50"/>
      <c r="K191" s="50"/>
      <c r="L191" s="195" t="str">
        <f t="shared" si="6"/>
        <v xml:space="preserve">   </v>
      </c>
      <c r="M191" s="50"/>
      <c r="N191" s="71" t="str">
        <f t="shared" si="7"/>
        <v/>
      </c>
      <c r="O191" s="50"/>
      <c r="P191" s="71" t="str">
        <f t="shared" si="8"/>
        <v/>
      </c>
      <c r="Q191" s="50"/>
      <c r="R191" s="71"/>
      <c r="S191" s="50"/>
      <c r="T191" s="50"/>
    </row>
    <row r="192" spans="2:20" s="34" customFormat="1" ht="150" customHeight="1" x14ac:dyDescent="0.25">
      <c r="B192" s="51"/>
      <c r="C192" s="40"/>
      <c r="D192" s="25"/>
      <c r="E192" s="40"/>
      <c r="F192" s="51"/>
      <c r="G192" s="51" t="s">
        <v>615</v>
      </c>
      <c r="H192" s="50"/>
      <c r="I192" s="50"/>
      <c r="J192" s="50"/>
      <c r="K192" s="50"/>
      <c r="L192" s="195" t="str">
        <f t="shared" si="6"/>
        <v xml:space="preserve">   </v>
      </c>
      <c r="M192" s="50"/>
      <c r="N192" s="71" t="str">
        <f t="shared" si="7"/>
        <v/>
      </c>
      <c r="O192" s="50"/>
      <c r="P192" s="71" t="str">
        <f t="shared" si="8"/>
        <v/>
      </c>
      <c r="Q192" s="50"/>
      <c r="R192" s="71"/>
      <c r="S192" s="50"/>
      <c r="T192" s="50"/>
    </row>
    <row r="193" spans="2:20" s="34" customFormat="1" ht="150" customHeight="1" x14ac:dyDescent="0.25">
      <c r="B193" s="51"/>
      <c r="C193" s="40"/>
      <c r="D193" s="25"/>
      <c r="E193" s="40"/>
      <c r="F193" s="51"/>
      <c r="G193" s="51" t="s">
        <v>616</v>
      </c>
      <c r="H193" s="50"/>
      <c r="I193" s="50"/>
      <c r="J193" s="50"/>
      <c r="K193" s="50"/>
      <c r="L193" s="195" t="str">
        <f t="shared" si="6"/>
        <v xml:space="preserve">   </v>
      </c>
      <c r="M193" s="50"/>
      <c r="N193" s="71" t="str">
        <f t="shared" si="7"/>
        <v/>
      </c>
      <c r="O193" s="50"/>
      <c r="P193" s="71" t="str">
        <f t="shared" si="8"/>
        <v/>
      </c>
      <c r="Q193" s="50"/>
      <c r="R193" s="71"/>
      <c r="S193" s="50"/>
      <c r="T193" s="50"/>
    </row>
    <row r="194" spans="2:20" s="34" customFormat="1" ht="150" customHeight="1" x14ac:dyDescent="0.25">
      <c r="B194" s="51"/>
      <c r="C194" s="40"/>
      <c r="D194" s="25"/>
      <c r="E194" s="40"/>
      <c r="F194" s="51"/>
      <c r="G194" s="51" t="s">
        <v>617</v>
      </c>
      <c r="H194" s="50"/>
      <c r="I194" s="50"/>
      <c r="J194" s="50"/>
      <c r="K194" s="50"/>
      <c r="L194" s="195" t="str">
        <f t="shared" si="6"/>
        <v xml:space="preserve">   </v>
      </c>
      <c r="M194" s="50"/>
      <c r="N194" s="71" t="str">
        <f t="shared" si="7"/>
        <v/>
      </c>
      <c r="O194" s="50"/>
      <c r="P194" s="71" t="str">
        <f t="shared" si="8"/>
        <v/>
      </c>
      <c r="Q194" s="50"/>
      <c r="R194" s="71"/>
      <c r="S194" s="50"/>
      <c r="T194" s="50"/>
    </row>
    <row r="195" spans="2:20" s="34" customFormat="1" ht="150" customHeight="1" x14ac:dyDescent="0.25">
      <c r="B195" s="51"/>
      <c r="C195" s="40"/>
      <c r="D195" s="25"/>
      <c r="E195" s="40"/>
      <c r="F195" s="51"/>
      <c r="G195" s="51" t="s">
        <v>618</v>
      </c>
      <c r="H195" s="50"/>
      <c r="I195" s="50"/>
      <c r="J195" s="50"/>
      <c r="K195" s="50"/>
      <c r="L195" s="195" t="str">
        <f t="shared" si="6"/>
        <v xml:space="preserve">   </v>
      </c>
      <c r="M195" s="50"/>
      <c r="N195" s="71" t="str">
        <f t="shared" si="7"/>
        <v/>
      </c>
      <c r="O195" s="50"/>
      <c r="P195" s="71" t="str">
        <f t="shared" si="8"/>
        <v/>
      </c>
      <c r="Q195" s="50"/>
      <c r="R195" s="71"/>
      <c r="S195" s="50"/>
      <c r="T195" s="50"/>
    </row>
    <row r="196" spans="2:20" s="34" customFormat="1" ht="150" customHeight="1" x14ac:dyDescent="0.25">
      <c r="B196" s="51"/>
      <c r="C196" s="40"/>
      <c r="D196" s="25"/>
      <c r="E196" s="40"/>
      <c r="F196" s="51"/>
      <c r="G196" s="51" t="s">
        <v>619</v>
      </c>
      <c r="H196" s="50"/>
      <c r="I196" s="50"/>
      <c r="J196" s="50"/>
      <c r="K196" s="50"/>
      <c r="L196" s="195" t="str">
        <f t="shared" si="6"/>
        <v xml:space="preserve">   </v>
      </c>
      <c r="M196" s="50"/>
      <c r="N196" s="71" t="str">
        <f t="shared" si="7"/>
        <v/>
      </c>
      <c r="O196" s="50"/>
      <c r="P196" s="71" t="str">
        <f t="shared" si="8"/>
        <v/>
      </c>
      <c r="Q196" s="50"/>
      <c r="R196" s="71"/>
      <c r="S196" s="50"/>
      <c r="T196" s="50"/>
    </row>
    <row r="197" spans="2:20" s="34" customFormat="1" ht="150" customHeight="1" x14ac:dyDescent="0.25">
      <c r="B197" s="51"/>
      <c r="C197" s="40"/>
      <c r="D197" s="25"/>
      <c r="E197" s="40"/>
      <c r="F197" s="51"/>
      <c r="G197" s="51" t="s">
        <v>620</v>
      </c>
      <c r="H197" s="50"/>
      <c r="I197" s="50"/>
      <c r="J197" s="50"/>
      <c r="K197" s="50"/>
      <c r="L197" s="195" t="str">
        <f t="shared" si="6"/>
        <v xml:space="preserve">   </v>
      </c>
      <c r="M197" s="50"/>
      <c r="N197" s="71" t="str">
        <f t="shared" si="7"/>
        <v/>
      </c>
      <c r="O197" s="50"/>
      <c r="P197" s="71" t="str">
        <f t="shared" si="8"/>
        <v/>
      </c>
      <c r="Q197" s="50"/>
      <c r="R197" s="71"/>
      <c r="S197" s="50"/>
      <c r="T197" s="50"/>
    </row>
    <row r="198" spans="2:20" s="34" customFormat="1" ht="150" customHeight="1" x14ac:dyDescent="0.25">
      <c r="B198" s="51"/>
      <c r="C198" s="40"/>
      <c r="D198" s="25"/>
      <c r="E198" s="40"/>
      <c r="F198" s="51"/>
      <c r="G198" s="51" t="s">
        <v>621</v>
      </c>
      <c r="H198" s="50"/>
      <c r="I198" s="50"/>
      <c r="J198" s="50"/>
      <c r="K198" s="50"/>
      <c r="L198" s="195" t="str">
        <f t="shared" si="6"/>
        <v xml:space="preserve">   </v>
      </c>
      <c r="M198" s="50"/>
      <c r="N198" s="71" t="str">
        <f t="shared" si="7"/>
        <v/>
      </c>
      <c r="O198" s="50"/>
      <c r="P198" s="71" t="str">
        <f t="shared" si="8"/>
        <v/>
      </c>
      <c r="Q198" s="50"/>
      <c r="R198" s="71"/>
      <c r="S198" s="50"/>
      <c r="T198" s="50"/>
    </row>
    <row r="199" spans="2:20" s="34" customFormat="1" ht="150" customHeight="1" x14ac:dyDescent="0.25">
      <c r="B199" s="51"/>
      <c r="C199" s="40"/>
      <c r="D199" s="25"/>
      <c r="E199" s="40"/>
      <c r="F199" s="51"/>
      <c r="G199" s="51" t="s">
        <v>622</v>
      </c>
      <c r="H199" s="50"/>
      <c r="I199" s="50"/>
      <c r="J199" s="50"/>
      <c r="K199" s="50"/>
      <c r="L199" s="195" t="str">
        <f t="shared" si="6"/>
        <v xml:space="preserve">   </v>
      </c>
      <c r="M199" s="50"/>
      <c r="N199" s="71" t="str">
        <f t="shared" si="7"/>
        <v/>
      </c>
      <c r="O199" s="50"/>
      <c r="P199" s="71" t="str">
        <f t="shared" si="8"/>
        <v/>
      </c>
      <c r="Q199" s="50"/>
      <c r="R199" s="71"/>
      <c r="S199" s="50"/>
      <c r="T199" s="50"/>
    </row>
    <row r="200" spans="2:20" s="34" customFormat="1" ht="150" customHeight="1" x14ac:dyDescent="0.25">
      <c r="B200" s="51"/>
      <c r="C200" s="40"/>
      <c r="D200" s="25"/>
      <c r="E200" s="40"/>
      <c r="F200" s="51"/>
      <c r="G200" s="51" t="s">
        <v>623</v>
      </c>
      <c r="H200" s="50"/>
      <c r="I200" s="50"/>
      <c r="J200" s="50"/>
      <c r="K200" s="50"/>
      <c r="L200" s="195" t="str">
        <f t="shared" si="6"/>
        <v xml:space="preserve">   </v>
      </c>
      <c r="M200" s="50"/>
      <c r="N200" s="71" t="str">
        <f t="shared" si="7"/>
        <v/>
      </c>
      <c r="O200" s="50"/>
      <c r="P200" s="71" t="str">
        <f t="shared" si="8"/>
        <v/>
      </c>
      <c r="Q200" s="50"/>
      <c r="R200" s="71"/>
      <c r="S200" s="50"/>
      <c r="T200" s="50"/>
    </row>
    <row r="201" spans="2:20" s="34" customFormat="1" ht="150" customHeight="1" x14ac:dyDescent="0.25">
      <c r="B201" s="51"/>
      <c r="C201" s="40"/>
      <c r="D201" s="25"/>
      <c r="E201" s="40"/>
      <c r="F201" s="51"/>
      <c r="G201" s="51" t="s">
        <v>624</v>
      </c>
      <c r="H201" s="50"/>
      <c r="I201" s="50"/>
      <c r="J201" s="50"/>
      <c r="K201" s="50"/>
      <c r="L201" s="195" t="str">
        <f t="shared" si="6"/>
        <v xml:space="preserve">   </v>
      </c>
      <c r="M201" s="50"/>
      <c r="N201" s="71" t="str">
        <f t="shared" si="7"/>
        <v/>
      </c>
      <c r="O201" s="50"/>
      <c r="P201" s="71" t="str">
        <f t="shared" si="8"/>
        <v/>
      </c>
      <c r="Q201" s="50"/>
      <c r="R201" s="71"/>
      <c r="S201" s="50"/>
      <c r="T201" s="50"/>
    </row>
    <row r="202" spans="2:20" s="34" customFormat="1" ht="150" customHeight="1" x14ac:dyDescent="0.25">
      <c r="B202" s="51"/>
      <c r="C202" s="40"/>
      <c r="D202" s="25"/>
      <c r="E202" s="40"/>
      <c r="F202" s="51"/>
      <c r="G202" s="51" t="s">
        <v>625</v>
      </c>
      <c r="H202" s="50"/>
      <c r="I202" s="50"/>
      <c r="J202" s="50"/>
      <c r="K202" s="50"/>
      <c r="L202" s="195" t="str">
        <f t="shared" si="6"/>
        <v xml:space="preserve">   </v>
      </c>
      <c r="M202" s="50"/>
      <c r="N202" s="71" t="str">
        <f t="shared" si="7"/>
        <v/>
      </c>
      <c r="O202" s="50"/>
      <c r="P202" s="71" t="str">
        <f t="shared" si="8"/>
        <v/>
      </c>
      <c r="Q202" s="50"/>
      <c r="R202" s="71"/>
      <c r="S202" s="50"/>
      <c r="T202" s="50"/>
    </row>
    <row r="203" spans="2:20" s="34" customFormat="1" ht="150" customHeight="1" x14ac:dyDescent="0.25">
      <c r="B203" s="51"/>
      <c r="C203" s="40"/>
      <c r="D203" s="25"/>
      <c r="E203" s="40"/>
      <c r="F203" s="51"/>
      <c r="G203" s="51" t="s">
        <v>626</v>
      </c>
      <c r="H203" s="50"/>
      <c r="I203" s="50"/>
      <c r="J203" s="50"/>
      <c r="K203" s="50"/>
      <c r="L203" s="195" t="str">
        <f t="shared" ref="L203:L240" si="9">CONCATENATE(H203," ",I203," ",J203," ",K203)</f>
        <v xml:space="preserve">   </v>
      </c>
      <c r="M203" s="50"/>
      <c r="N203" s="71" t="str">
        <f t="shared" ref="N203:N240" si="10">IF(OR(M203="Correctivo",M203="Detectivo"),"Impacto",IF(M203="Preventivo","Probabilidad",""))</f>
        <v/>
      </c>
      <c r="O203" s="50"/>
      <c r="P203" s="71" t="str">
        <f t="shared" ref="P203:P240" si="11">IF(AND(M203="Preventivo",O203="Automático"),"50%",IF(AND(M203="Preventivo",O203="Manual"),"40%",IF(AND(M203="Detectivo",O203="Automático"),"40%",IF(AND(M203="Detectivo",O203="Manual"),"30%",IF(AND(M203="Correctivo",O203="Automático"),"35%",IF(AND(M203="Correctivo",O203="Manual"),"25%",""))))))</f>
        <v/>
      </c>
      <c r="Q203" s="50"/>
      <c r="R203" s="71"/>
      <c r="S203" s="50"/>
      <c r="T203" s="50"/>
    </row>
    <row r="204" spans="2:20" s="34" customFormat="1" ht="150" customHeight="1" x14ac:dyDescent="0.25">
      <c r="B204" s="51"/>
      <c r="C204" s="40"/>
      <c r="D204" s="25"/>
      <c r="E204" s="40"/>
      <c r="F204" s="51"/>
      <c r="G204" s="51" t="s">
        <v>627</v>
      </c>
      <c r="H204" s="50"/>
      <c r="I204" s="50"/>
      <c r="J204" s="50"/>
      <c r="K204" s="50"/>
      <c r="L204" s="195" t="str">
        <f t="shared" si="9"/>
        <v xml:space="preserve">   </v>
      </c>
      <c r="M204" s="50"/>
      <c r="N204" s="71" t="str">
        <f t="shared" si="10"/>
        <v/>
      </c>
      <c r="O204" s="50"/>
      <c r="P204" s="71" t="str">
        <f t="shared" si="11"/>
        <v/>
      </c>
      <c r="Q204" s="50"/>
      <c r="R204" s="71"/>
      <c r="S204" s="50"/>
      <c r="T204" s="50"/>
    </row>
    <row r="205" spans="2:20" s="34" customFormat="1" ht="150" customHeight="1" x14ac:dyDescent="0.25">
      <c r="B205" s="51"/>
      <c r="C205" s="40"/>
      <c r="D205" s="25"/>
      <c r="E205" s="40"/>
      <c r="F205" s="51"/>
      <c r="G205" s="51" t="s">
        <v>628</v>
      </c>
      <c r="H205" s="50"/>
      <c r="I205" s="50"/>
      <c r="J205" s="50"/>
      <c r="K205" s="50"/>
      <c r="L205" s="195" t="str">
        <f t="shared" si="9"/>
        <v xml:space="preserve">   </v>
      </c>
      <c r="M205" s="50"/>
      <c r="N205" s="71" t="str">
        <f t="shared" si="10"/>
        <v/>
      </c>
      <c r="O205" s="50"/>
      <c r="P205" s="71" t="str">
        <f t="shared" si="11"/>
        <v/>
      </c>
      <c r="Q205" s="50"/>
      <c r="R205" s="71"/>
      <c r="S205" s="50"/>
      <c r="T205" s="50"/>
    </row>
    <row r="206" spans="2:20" s="34" customFormat="1" ht="150" customHeight="1" x14ac:dyDescent="0.25">
      <c r="B206" s="51"/>
      <c r="C206" s="40"/>
      <c r="D206" s="25"/>
      <c r="E206" s="40"/>
      <c r="F206" s="51"/>
      <c r="G206" s="51" t="s">
        <v>629</v>
      </c>
      <c r="H206" s="50"/>
      <c r="I206" s="50"/>
      <c r="J206" s="50"/>
      <c r="K206" s="50"/>
      <c r="L206" s="195" t="str">
        <f t="shared" si="9"/>
        <v xml:space="preserve">   </v>
      </c>
      <c r="M206" s="50"/>
      <c r="N206" s="71" t="str">
        <f t="shared" si="10"/>
        <v/>
      </c>
      <c r="O206" s="50"/>
      <c r="P206" s="71" t="str">
        <f t="shared" si="11"/>
        <v/>
      </c>
      <c r="Q206" s="50"/>
      <c r="R206" s="71"/>
      <c r="S206" s="50"/>
      <c r="T206" s="50"/>
    </row>
    <row r="207" spans="2:20" s="34" customFormat="1" ht="150" customHeight="1" x14ac:dyDescent="0.25">
      <c r="B207" s="51"/>
      <c r="C207" s="40"/>
      <c r="D207" s="25"/>
      <c r="E207" s="40"/>
      <c r="F207" s="51"/>
      <c r="G207" s="51" t="s">
        <v>630</v>
      </c>
      <c r="H207" s="50"/>
      <c r="I207" s="50"/>
      <c r="J207" s="50"/>
      <c r="K207" s="50"/>
      <c r="L207" s="195" t="str">
        <f t="shared" si="9"/>
        <v xml:space="preserve">   </v>
      </c>
      <c r="M207" s="50"/>
      <c r="N207" s="71" t="str">
        <f t="shared" si="10"/>
        <v/>
      </c>
      <c r="O207" s="50"/>
      <c r="P207" s="71" t="str">
        <f t="shared" si="11"/>
        <v/>
      </c>
      <c r="Q207" s="50"/>
      <c r="R207" s="71"/>
      <c r="S207" s="50"/>
      <c r="T207" s="50"/>
    </row>
    <row r="208" spans="2:20" s="34" customFormat="1" ht="150" customHeight="1" x14ac:dyDescent="0.25">
      <c r="B208" s="51"/>
      <c r="C208" s="40"/>
      <c r="D208" s="25"/>
      <c r="E208" s="40"/>
      <c r="F208" s="51"/>
      <c r="G208" s="51" t="s">
        <v>631</v>
      </c>
      <c r="H208" s="50"/>
      <c r="I208" s="50"/>
      <c r="J208" s="50"/>
      <c r="K208" s="50"/>
      <c r="L208" s="195" t="str">
        <f t="shared" si="9"/>
        <v xml:space="preserve">   </v>
      </c>
      <c r="M208" s="50"/>
      <c r="N208" s="71" t="str">
        <f t="shared" si="10"/>
        <v/>
      </c>
      <c r="O208" s="50"/>
      <c r="P208" s="71" t="str">
        <f t="shared" si="11"/>
        <v/>
      </c>
      <c r="Q208" s="50"/>
      <c r="R208" s="71"/>
      <c r="S208" s="50"/>
      <c r="T208" s="50"/>
    </row>
    <row r="209" spans="2:20" s="34" customFormat="1" ht="150" customHeight="1" x14ac:dyDescent="0.25">
      <c r="B209" s="51"/>
      <c r="C209" s="40"/>
      <c r="D209" s="25"/>
      <c r="E209" s="40"/>
      <c r="F209" s="51"/>
      <c r="G209" s="51" t="s">
        <v>632</v>
      </c>
      <c r="H209" s="50"/>
      <c r="I209" s="50"/>
      <c r="J209" s="50"/>
      <c r="K209" s="50"/>
      <c r="L209" s="195" t="str">
        <f t="shared" si="9"/>
        <v xml:space="preserve">   </v>
      </c>
      <c r="M209" s="50"/>
      <c r="N209" s="71" t="str">
        <f t="shared" si="10"/>
        <v/>
      </c>
      <c r="O209" s="50"/>
      <c r="P209" s="71" t="str">
        <f t="shared" si="11"/>
        <v/>
      </c>
      <c r="Q209" s="50"/>
      <c r="R209" s="71"/>
      <c r="S209" s="50"/>
      <c r="T209" s="50"/>
    </row>
    <row r="210" spans="2:20" s="34" customFormat="1" ht="150" customHeight="1" x14ac:dyDescent="0.25">
      <c r="B210" s="51"/>
      <c r="C210" s="40"/>
      <c r="D210" s="25"/>
      <c r="E210" s="40"/>
      <c r="F210" s="51"/>
      <c r="G210" s="51" t="s">
        <v>633</v>
      </c>
      <c r="H210" s="50"/>
      <c r="I210" s="50"/>
      <c r="J210" s="50"/>
      <c r="K210" s="50"/>
      <c r="L210" s="195" t="str">
        <f t="shared" si="9"/>
        <v xml:space="preserve">   </v>
      </c>
      <c r="M210" s="50"/>
      <c r="N210" s="71" t="str">
        <f t="shared" si="10"/>
        <v/>
      </c>
      <c r="O210" s="50"/>
      <c r="P210" s="71" t="str">
        <f t="shared" si="11"/>
        <v/>
      </c>
      <c r="Q210" s="50"/>
      <c r="R210" s="71"/>
      <c r="S210" s="50"/>
      <c r="T210" s="50"/>
    </row>
    <row r="211" spans="2:20" s="34" customFormat="1" ht="150" customHeight="1" x14ac:dyDescent="0.25">
      <c r="B211" s="51"/>
      <c r="C211" s="40"/>
      <c r="D211" s="25"/>
      <c r="E211" s="40"/>
      <c r="F211" s="51"/>
      <c r="G211" s="51" t="s">
        <v>634</v>
      </c>
      <c r="H211" s="50"/>
      <c r="I211" s="50"/>
      <c r="J211" s="50"/>
      <c r="K211" s="50"/>
      <c r="L211" s="195" t="str">
        <f t="shared" si="9"/>
        <v xml:space="preserve">   </v>
      </c>
      <c r="M211" s="50"/>
      <c r="N211" s="71" t="str">
        <f t="shared" si="10"/>
        <v/>
      </c>
      <c r="O211" s="50"/>
      <c r="P211" s="71" t="str">
        <f t="shared" si="11"/>
        <v/>
      </c>
      <c r="Q211" s="50"/>
      <c r="R211" s="71"/>
      <c r="S211" s="50"/>
      <c r="T211" s="50"/>
    </row>
    <row r="212" spans="2:20" s="34" customFormat="1" ht="150" customHeight="1" x14ac:dyDescent="0.25">
      <c r="B212" s="51"/>
      <c r="C212" s="40"/>
      <c r="D212" s="25"/>
      <c r="E212" s="40"/>
      <c r="F212" s="51"/>
      <c r="G212" s="51" t="s">
        <v>635</v>
      </c>
      <c r="H212" s="50"/>
      <c r="I212" s="50"/>
      <c r="J212" s="50"/>
      <c r="K212" s="50"/>
      <c r="L212" s="195" t="str">
        <f t="shared" si="9"/>
        <v xml:space="preserve">   </v>
      </c>
      <c r="M212" s="50"/>
      <c r="N212" s="71" t="str">
        <f t="shared" si="10"/>
        <v/>
      </c>
      <c r="O212" s="50"/>
      <c r="P212" s="71" t="str">
        <f t="shared" si="11"/>
        <v/>
      </c>
      <c r="Q212" s="50"/>
      <c r="R212" s="71"/>
      <c r="S212" s="50"/>
      <c r="T212" s="50"/>
    </row>
    <row r="213" spans="2:20" s="34" customFormat="1" ht="150" customHeight="1" x14ac:dyDescent="0.25">
      <c r="B213" s="51"/>
      <c r="C213" s="40"/>
      <c r="D213" s="25"/>
      <c r="E213" s="40"/>
      <c r="F213" s="51"/>
      <c r="G213" s="51" t="s">
        <v>636</v>
      </c>
      <c r="H213" s="50"/>
      <c r="I213" s="50"/>
      <c r="J213" s="50"/>
      <c r="K213" s="50"/>
      <c r="L213" s="195" t="str">
        <f t="shared" si="9"/>
        <v xml:space="preserve">   </v>
      </c>
      <c r="M213" s="50"/>
      <c r="N213" s="71" t="str">
        <f t="shared" si="10"/>
        <v/>
      </c>
      <c r="O213" s="50"/>
      <c r="P213" s="71" t="str">
        <f t="shared" si="11"/>
        <v/>
      </c>
      <c r="Q213" s="50"/>
      <c r="R213" s="71"/>
      <c r="S213" s="50"/>
      <c r="T213" s="50"/>
    </row>
    <row r="214" spans="2:20" s="34" customFormat="1" ht="150" customHeight="1" x14ac:dyDescent="0.25">
      <c r="B214" s="51"/>
      <c r="C214" s="40"/>
      <c r="D214" s="25"/>
      <c r="E214" s="40"/>
      <c r="F214" s="51"/>
      <c r="G214" s="51" t="s">
        <v>637</v>
      </c>
      <c r="H214" s="50"/>
      <c r="I214" s="50"/>
      <c r="J214" s="50"/>
      <c r="K214" s="50"/>
      <c r="L214" s="195" t="str">
        <f t="shared" si="9"/>
        <v xml:space="preserve">   </v>
      </c>
      <c r="M214" s="50"/>
      <c r="N214" s="71" t="str">
        <f t="shared" si="10"/>
        <v/>
      </c>
      <c r="O214" s="50"/>
      <c r="P214" s="71" t="str">
        <f t="shared" si="11"/>
        <v/>
      </c>
      <c r="Q214" s="50"/>
      <c r="R214" s="71"/>
      <c r="S214" s="50"/>
      <c r="T214" s="50"/>
    </row>
    <row r="215" spans="2:20" s="34" customFormat="1" ht="150" customHeight="1" x14ac:dyDescent="0.25">
      <c r="B215" s="51"/>
      <c r="C215" s="40"/>
      <c r="D215" s="25"/>
      <c r="E215" s="40"/>
      <c r="F215" s="51"/>
      <c r="G215" s="51" t="s">
        <v>638</v>
      </c>
      <c r="H215" s="50"/>
      <c r="I215" s="50"/>
      <c r="J215" s="50"/>
      <c r="K215" s="50"/>
      <c r="L215" s="195" t="str">
        <f t="shared" si="9"/>
        <v xml:space="preserve">   </v>
      </c>
      <c r="M215" s="50"/>
      <c r="N215" s="71" t="str">
        <f t="shared" si="10"/>
        <v/>
      </c>
      <c r="O215" s="50"/>
      <c r="P215" s="71" t="str">
        <f t="shared" si="11"/>
        <v/>
      </c>
      <c r="Q215" s="50"/>
      <c r="R215" s="71"/>
      <c r="S215" s="50"/>
      <c r="T215" s="50"/>
    </row>
    <row r="216" spans="2:20" s="34" customFormat="1" ht="150" customHeight="1" x14ac:dyDescent="0.25">
      <c r="B216" s="51"/>
      <c r="C216" s="40"/>
      <c r="D216" s="25"/>
      <c r="E216" s="40"/>
      <c r="F216" s="51"/>
      <c r="G216" s="51" t="s">
        <v>639</v>
      </c>
      <c r="H216" s="50"/>
      <c r="I216" s="50"/>
      <c r="J216" s="50"/>
      <c r="K216" s="50"/>
      <c r="L216" s="195" t="str">
        <f t="shared" si="9"/>
        <v xml:space="preserve">   </v>
      </c>
      <c r="M216" s="50"/>
      <c r="N216" s="71" t="str">
        <f t="shared" si="10"/>
        <v/>
      </c>
      <c r="O216" s="50"/>
      <c r="P216" s="71" t="str">
        <f t="shared" si="11"/>
        <v/>
      </c>
      <c r="Q216" s="50"/>
      <c r="R216" s="71"/>
      <c r="S216" s="50"/>
      <c r="T216" s="50"/>
    </row>
    <row r="217" spans="2:20" s="34" customFormat="1" ht="150" customHeight="1" x14ac:dyDescent="0.25">
      <c r="B217" s="51"/>
      <c r="C217" s="40"/>
      <c r="D217" s="25"/>
      <c r="E217" s="40"/>
      <c r="F217" s="51"/>
      <c r="G217" s="51" t="s">
        <v>640</v>
      </c>
      <c r="H217" s="50"/>
      <c r="I217" s="50"/>
      <c r="J217" s="50"/>
      <c r="K217" s="50"/>
      <c r="L217" s="195" t="str">
        <f t="shared" si="9"/>
        <v xml:space="preserve">   </v>
      </c>
      <c r="M217" s="50"/>
      <c r="N217" s="71" t="str">
        <f t="shared" si="10"/>
        <v/>
      </c>
      <c r="O217" s="50"/>
      <c r="P217" s="71" t="str">
        <f t="shared" si="11"/>
        <v/>
      </c>
      <c r="Q217" s="50"/>
      <c r="R217" s="71"/>
      <c r="S217" s="50"/>
      <c r="T217" s="50"/>
    </row>
    <row r="218" spans="2:20" s="34" customFormat="1" ht="150" customHeight="1" x14ac:dyDescent="0.25">
      <c r="B218" s="51"/>
      <c r="C218" s="40"/>
      <c r="D218" s="25"/>
      <c r="E218" s="40"/>
      <c r="F218" s="51"/>
      <c r="G218" s="51" t="s">
        <v>641</v>
      </c>
      <c r="H218" s="50"/>
      <c r="I218" s="50"/>
      <c r="J218" s="50"/>
      <c r="K218" s="50"/>
      <c r="L218" s="195" t="str">
        <f t="shared" si="9"/>
        <v xml:space="preserve">   </v>
      </c>
      <c r="M218" s="50"/>
      <c r="N218" s="71" t="str">
        <f t="shared" si="10"/>
        <v/>
      </c>
      <c r="O218" s="50"/>
      <c r="P218" s="71" t="str">
        <f t="shared" si="11"/>
        <v/>
      </c>
      <c r="Q218" s="50"/>
      <c r="R218" s="71"/>
      <c r="S218" s="50"/>
      <c r="T218" s="50"/>
    </row>
    <row r="219" spans="2:20" s="34" customFormat="1" ht="150" customHeight="1" x14ac:dyDescent="0.25">
      <c r="B219" s="51"/>
      <c r="C219" s="40"/>
      <c r="D219" s="25"/>
      <c r="E219" s="40"/>
      <c r="F219" s="51"/>
      <c r="G219" s="51" t="s">
        <v>642</v>
      </c>
      <c r="H219" s="50"/>
      <c r="I219" s="50"/>
      <c r="J219" s="50"/>
      <c r="K219" s="50"/>
      <c r="L219" s="195" t="str">
        <f t="shared" si="9"/>
        <v xml:space="preserve">   </v>
      </c>
      <c r="M219" s="50"/>
      <c r="N219" s="71" t="str">
        <f t="shared" si="10"/>
        <v/>
      </c>
      <c r="O219" s="50"/>
      <c r="P219" s="71" t="str">
        <f t="shared" si="11"/>
        <v/>
      </c>
      <c r="Q219" s="50"/>
      <c r="R219" s="71"/>
      <c r="S219" s="50"/>
      <c r="T219" s="50"/>
    </row>
    <row r="220" spans="2:20" s="34" customFormat="1" ht="150" customHeight="1" x14ac:dyDescent="0.25">
      <c r="B220" s="51"/>
      <c r="C220" s="40"/>
      <c r="D220" s="25"/>
      <c r="E220" s="40"/>
      <c r="F220" s="51"/>
      <c r="G220" s="51" t="s">
        <v>643</v>
      </c>
      <c r="H220" s="50"/>
      <c r="I220" s="50"/>
      <c r="J220" s="50"/>
      <c r="K220" s="50"/>
      <c r="L220" s="195" t="str">
        <f t="shared" si="9"/>
        <v xml:space="preserve">   </v>
      </c>
      <c r="M220" s="50"/>
      <c r="N220" s="71" t="str">
        <f t="shared" si="10"/>
        <v/>
      </c>
      <c r="O220" s="50"/>
      <c r="P220" s="71" t="str">
        <f t="shared" si="11"/>
        <v/>
      </c>
      <c r="Q220" s="50"/>
      <c r="R220" s="71"/>
      <c r="S220" s="50"/>
      <c r="T220" s="50"/>
    </row>
    <row r="221" spans="2:20" s="34" customFormat="1" ht="150" customHeight="1" x14ac:dyDescent="0.25">
      <c r="B221" s="51"/>
      <c r="C221" s="40"/>
      <c r="D221" s="25"/>
      <c r="E221" s="40"/>
      <c r="F221" s="51"/>
      <c r="G221" s="51" t="s">
        <v>644</v>
      </c>
      <c r="H221" s="50"/>
      <c r="I221" s="50"/>
      <c r="J221" s="50"/>
      <c r="K221" s="50"/>
      <c r="L221" s="195" t="str">
        <f t="shared" si="9"/>
        <v xml:space="preserve">   </v>
      </c>
      <c r="M221" s="50"/>
      <c r="N221" s="71" t="str">
        <f t="shared" si="10"/>
        <v/>
      </c>
      <c r="O221" s="50"/>
      <c r="P221" s="71" t="str">
        <f t="shared" si="11"/>
        <v/>
      </c>
      <c r="Q221" s="50"/>
      <c r="R221" s="71"/>
      <c r="S221" s="50"/>
      <c r="T221" s="50"/>
    </row>
    <row r="222" spans="2:20" s="34" customFormat="1" ht="150" customHeight="1" x14ac:dyDescent="0.25">
      <c r="B222" s="51"/>
      <c r="C222" s="40"/>
      <c r="D222" s="25"/>
      <c r="E222" s="40"/>
      <c r="F222" s="51"/>
      <c r="G222" s="51" t="s">
        <v>645</v>
      </c>
      <c r="H222" s="50"/>
      <c r="I222" s="50"/>
      <c r="J222" s="50"/>
      <c r="K222" s="50"/>
      <c r="L222" s="195" t="str">
        <f t="shared" si="9"/>
        <v xml:space="preserve">   </v>
      </c>
      <c r="M222" s="50"/>
      <c r="N222" s="71" t="str">
        <f t="shared" si="10"/>
        <v/>
      </c>
      <c r="O222" s="50"/>
      <c r="P222" s="71" t="str">
        <f t="shared" si="11"/>
        <v/>
      </c>
      <c r="Q222" s="50"/>
      <c r="R222" s="71"/>
      <c r="S222" s="50"/>
      <c r="T222" s="50"/>
    </row>
    <row r="223" spans="2:20" s="34" customFormat="1" ht="150" customHeight="1" x14ac:dyDescent="0.25">
      <c r="B223" s="51"/>
      <c r="C223" s="40"/>
      <c r="D223" s="25"/>
      <c r="E223" s="40"/>
      <c r="F223" s="51"/>
      <c r="G223" s="51" t="s">
        <v>646</v>
      </c>
      <c r="H223" s="50"/>
      <c r="I223" s="50"/>
      <c r="J223" s="50"/>
      <c r="K223" s="50"/>
      <c r="L223" s="195" t="str">
        <f t="shared" si="9"/>
        <v xml:space="preserve">   </v>
      </c>
      <c r="M223" s="50"/>
      <c r="N223" s="71" t="str">
        <f t="shared" si="10"/>
        <v/>
      </c>
      <c r="O223" s="50"/>
      <c r="P223" s="71" t="str">
        <f t="shared" si="11"/>
        <v/>
      </c>
      <c r="Q223" s="50"/>
      <c r="R223" s="71"/>
      <c r="S223" s="50"/>
      <c r="T223" s="50"/>
    </row>
    <row r="224" spans="2:20" s="34" customFormat="1" ht="150" customHeight="1" x14ac:dyDescent="0.25">
      <c r="B224" s="51"/>
      <c r="C224" s="40"/>
      <c r="D224" s="25"/>
      <c r="E224" s="40"/>
      <c r="F224" s="51"/>
      <c r="G224" s="51" t="s">
        <v>647</v>
      </c>
      <c r="H224" s="50"/>
      <c r="I224" s="50"/>
      <c r="J224" s="50"/>
      <c r="K224" s="50"/>
      <c r="L224" s="195" t="str">
        <f t="shared" si="9"/>
        <v xml:space="preserve">   </v>
      </c>
      <c r="M224" s="50"/>
      <c r="N224" s="71" t="str">
        <f t="shared" si="10"/>
        <v/>
      </c>
      <c r="O224" s="50"/>
      <c r="P224" s="71" t="str">
        <f t="shared" si="11"/>
        <v/>
      </c>
      <c r="Q224" s="50"/>
      <c r="R224" s="71"/>
      <c r="S224" s="50"/>
      <c r="T224" s="50"/>
    </row>
    <row r="225" spans="2:20" s="34" customFormat="1" ht="150" customHeight="1" x14ac:dyDescent="0.25">
      <c r="B225" s="51"/>
      <c r="C225" s="40"/>
      <c r="D225" s="25"/>
      <c r="E225" s="40"/>
      <c r="F225" s="51"/>
      <c r="G225" s="51" t="s">
        <v>648</v>
      </c>
      <c r="H225" s="50"/>
      <c r="I225" s="50"/>
      <c r="J225" s="50"/>
      <c r="K225" s="50"/>
      <c r="L225" s="195" t="str">
        <f t="shared" si="9"/>
        <v xml:space="preserve">   </v>
      </c>
      <c r="M225" s="50"/>
      <c r="N225" s="71" t="str">
        <f t="shared" si="10"/>
        <v/>
      </c>
      <c r="O225" s="50"/>
      <c r="P225" s="71" t="str">
        <f t="shared" si="11"/>
        <v/>
      </c>
      <c r="Q225" s="50"/>
      <c r="R225" s="71"/>
      <c r="S225" s="50"/>
      <c r="T225" s="50"/>
    </row>
    <row r="226" spans="2:20" s="34" customFormat="1" ht="150" customHeight="1" x14ac:dyDescent="0.25">
      <c r="B226" s="51"/>
      <c r="C226" s="40"/>
      <c r="D226" s="25"/>
      <c r="E226" s="40"/>
      <c r="F226" s="51"/>
      <c r="G226" s="51" t="s">
        <v>649</v>
      </c>
      <c r="H226" s="50"/>
      <c r="I226" s="50"/>
      <c r="J226" s="50"/>
      <c r="K226" s="50"/>
      <c r="L226" s="195" t="str">
        <f t="shared" si="9"/>
        <v xml:space="preserve">   </v>
      </c>
      <c r="M226" s="50"/>
      <c r="N226" s="71" t="str">
        <f t="shared" si="10"/>
        <v/>
      </c>
      <c r="O226" s="50"/>
      <c r="P226" s="71" t="str">
        <f t="shared" si="11"/>
        <v/>
      </c>
      <c r="Q226" s="50"/>
      <c r="R226" s="71"/>
      <c r="S226" s="50"/>
      <c r="T226" s="50"/>
    </row>
    <row r="227" spans="2:20" s="34" customFormat="1" ht="150" customHeight="1" x14ac:dyDescent="0.25">
      <c r="B227" s="51"/>
      <c r="C227" s="40"/>
      <c r="D227" s="25"/>
      <c r="E227" s="40"/>
      <c r="F227" s="51"/>
      <c r="G227" s="51" t="s">
        <v>650</v>
      </c>
      <c r="H227" s="50"/>
      <c r="I227" s="50"/>
      <c r="J227" s="50"/>
      <c r="K227" s="50"/>
      <c r="L227" s="195" t="str">
        <f t="shared" si="9"/>
        <v xml:space="preserve">   </v>
      </c>
      <c r="M227" s="50"/>
      <c r="N227" s="71" t="str">
        <f t="shared" si="10"/>
        <v/>
      </c>
      <c r="O227" s="50"/>
      <c r="P227" s="71" t="str">
        <f t="shared" si="11"/>
        <v/>
      </c>
      <c r="Q227" s="50"/>
      <c r="R227" s="71"/>
      <c r="S227" s="50"/>
      <c r="T227" s="50"/>
    </row>
    <row r="228" spans="2:20" s="34" customFormat="1" ht="150" customHeight="1" x14ac:dyDescent="0.25">
      <c r="B228" s="51"/>
      <c r="C228" s="40"/>
      <c r="D228" s="25"/>
      <c r="E228" s="40"/>
      <c r="F228" s="51"/>
      <c r="G228" s="51" t="s">
        <v>651</v>
      </c>
      <c r="H228" s="50"/>
      <c r="I228" s="50"/>
      <c r="J228" s="50"/>
      <c r="K228" s="50"/>
      <c r="L228" s="195" t="str">
        <f t="shared" si="9"/>
        <v xml:space="preserve">   </v>
      </c>
      <c r="M228" s="50"/>
      <c r="N228" s="71" t="str">
        <f t="shared" si="10"/>
        <v/>
      </c>
      <c r="O228" s="50"/>
      <c r="P228" s="71" t="str">
        <f t="shared" si="11"/>
        <v/>
      </c>
      <c r="Q228" s="50"/>
      <c r="R228" s="71"/>
      <c r="S228" s="50"/>
      <c r="T228" s="50"/>
    </row>
    <row r="229" spans="2:20" s="34" customFormat="1" ht="150" customHeight="1" x14ac:dyDescent="0.25">
      <c r="B229" s="51"/>
      <c r="C229" s="40"/>
      <c r="D229" s="25"/>
      <c r="E229" s="40"/>
      <c r="F229" s="51"/>
      <c r="G229" s="51" t="s">
        <v>652</v>
      </c>
      <c r="H229" s="50"/>
      <c r="I229" s="50"/>
      <c r="J229" s="50"/>
      <c r="K229" s="50"/>
      <c r="L229" s="195" t="str">
        <f t="shared" si="9"/>
        <v xml:space="preserve">   </v>
      </c>
      <c r="M229" s="50"/>
      <c r="N229" s="71" t="str">
        <f t="shared" si="10"/>
        <v/>
      </c>
      <c r="O229" s="50"/>
      <c r="P229" s="71" t="str">
        <f t="shared" si="11"/>
        <v/>
      </c>
      <c r="Q229" s="50"/>
      <c r="R229" s="71"/>
      <c r="S229" s="50"/>
      <c r="T229" s="50"/>
    </row>
    <row r="230" spans="2:20" s="34" customFormat="1" ht="150" customHeight="1" x14ac:dyDescent="0.25">
      <c r="B230" s="51"/>
      <c r="C230" s="40"/>
      <c r="D230" s="25"/>
      <c r="E230" s="40"/>
      <c r="F230" s="51"/>
      <c r="G230" s="51" t="s">
        <v>653</v>
      </c>
      <c r="H230" s="50"/>
      <c r="I230" s="50"/>
      <c r="J230" s="50"/>
      <c r="K230" s="50"/>
      <c r="L230" s="195" t="str">
        <f t="shared" si="9"/>
        <v xml:space="preserve">   </v>
      </c>
      <c r="M230" s="50"/>
      <c r="N230" s="71" t="str">
        <f t="shared" si="10"/>
        <v/>
      </c>
      <c r="O230" s="50"/>
      <c r="P230" s="71" t="str">
        <f t="shared" si="11"/>
        <v/>
      </c>
      <c r="Q230" s="50"/>
      <c r="R230" s="71"/>
      <c r="S230" s="50"/>
      <c r="T230" s="50"/>
    </row>
    <row r="231" spans="2:20" s="34" customFormat="1" ht="150" customHeight="1" x14ac:dyDescent="0.25">
      <c r="B231" s="51"/>
      <c r="C231" s="40"/>
      <c r="D231" s="25"/>
      <c r="E231" s="40"/>
      <c r="F231" s="51"/>
      <c r="G231" s="51" t="s">
        <v>654</v>
      </c>
      <c r="H231" s="50"/>
      <c r="I231" s="50"/>
      <c r="J231" s="50"/>
      <c r="K231" s="50"/>
      <c r="L231" s="195" t="str">
        <f t="shared" si="9"/>
        <v xml:space="preserve">   </v>
      </c>
      <c r="M231" s="50"/>
      <c r="N231" s="71" t="str">
        <f t="shared" si="10"/>
        <v/>
      </c>
      <c r="O231" s="50"/>
      <c r="P231" s="71" t="str">
        <f t="shared" si="11"/>
        <v/>
      </c>
      <c r="Q231" s="50"/>
      <c r="R231" s="71"/>
      <c r="S231" s="50"/>
      <c r="T231" s="50"/>
    </row>
    <row r="232" spans="2:20" s="34" customFormat="1" ht="150" customHeight="1" x14ac:dyDescent="0.25">
      <c r="B232" s="51"/>
      <c r="C232" s="40"/>
      <c r="D232" s="25"/>
      <c r="E232" s="40"/>
      <c r="F232" s="51"/>
      <c r="G232" s="51" t="s">
        <v>655</v>
      </c>
      <c r="H232" s="50"/>
      <c r="I232" s="50"/>
      <c r="J232" s="50"/>
      <c r="K232" s="50"/>
      <c r="L232" s="195" t="str">
        <f t="shared" si="9"/>
        <v xml:space="preserve">   </v>
      </c>
      <c r="M232" s="50"/>
      <c r="N232" s="71" t="str">
        <f t="shared" si="10"/>
        <v/>
      </c>
      <c r="O232" s="50"/>
      <c r="P232" s="71" t="str">
        <f t="shared" si="11"/>
        <v/>
      </c>
      <c r="Q232" s="50"/>
      <c r="R232" s="71"/>
      <c r="S232" s="50"/>
      <c r="T232" s="50"/>
    </row>
    <row r="233" spans="2:20" s="34" customFormat="1" ht="150" customHeight="1" x14ac:dyDescent="0.25">
      <c r="B233" s="51"/>
      <c r="C233" s="40"/>
      <c r="D233" s="25"/>
      <c r="E233" s="40"/>
      <c r="F233" s="51"/>
      <c r="G233" s="51" t="s">
        <v>656</v>
      </c>
      <c r="H233" s="50"/>
      <c r="I233" s="50"/>
      <c r="J233" s="50"/>
      <c r="K233" s="50"/>
      <c r="L233" s="195" t="str">
        <f t="shared" si="9"/>
        <v xml:space="preserve">   </v>
      </c>
      <c r="M233" s="50"/>
      <c r="N233" s="71" t="str">
        <f t="shared" si="10"/>
        <v/>
      </c>
      <c r="O233" s="50"/>
      <c r="P233" s="71" t="str">
        <f t="shared" si="11"/>
        <v/>
      </c>
      <c r="Q233" s="50"/>
      <c r="R233" s="71"/>
      <c r="S233" s="50"/>
      <c r="T233" s="50"/>
    </row>
    <row r="234" spans="2:20" s="34" customFormat="1" ht="150" customHeight="1" x14ac:dyDescent="0.25">
      <c r="B234" s="51"/>
      <c r="C234" s="40"/>
      <c r="D234" s="25"/>
      <c r="E234" s="40"/>
      <c r="F234" s="51"/>
      <c r="G234" s="51" t="s">
        <v>657</v>
      </c>
      <c r="H234" s="50"/>
      <c r="I234" s="50"/>
      <c r="J234" s="50"/>
      <c r="K234" s="50"/>
      <c r="L234" s="195" t="str">
        <f t="shared" si="9"/>
        <v xml:space="preserve">   </v>
      </c>
      <c r="M234" s="50"/>
      <c r="N234" s="71" t="str">
        <f t="shared" si="10"/>
        <v/>
      </c>
      <c r="O234" s="50"/>
      <c r="P234" s="71" t="str">
        <f t="shared" si="11"/>
        <v/>
      </c>
      <c r="Q234" s="50"/>
      <c r="R234" s="71"/>
      <c r="S234" s="50"/>
      <c r="T234" s="50"/>
    </row>
    <row r="235" spans="2:20" s="34" customFormat="1" ht="150" customHeight="1" x14ac:dyDescent="0.25">
      <c r="B235" s="51"/>
      <c r="C235" s="40"/>
      <c r="D235" s="25"/>
      <c r="E235" s="40"/>
      <c r="F235" s="51"/>
      <c r="G235" s="51" t="s">
        <v>658</v>
      </c>
      <c r="H235" s="50"/>
      <c r="I235" s="50"/>
      <c r="J235" s="50"/>
      <c r="K235" s="50"/>
      <c r="L235" s="195" t="str">
        <f t="shared" si="9"/>
        <v xml:space="preserve">   </v>
      </c>
      <c r="M235" s="50"/>
      <c r="N235" s="71" t="str">
        <f t="shared" si="10"/>
        <v/>
      </c>
      <c r="O235" s="50"/>
      <c r="P235" s="71" t="str">
        <f t="shared" si="11"/>
        <v/>
      </c>
      <c r="Q235" s="50"/>
      <c r="R235" s="71"/>
      <c r="S235" s="50"/>
      <c r="T235" s="50"/>
    </row>
    <row r="236" spans="2:20" s="34" customFormat="1" ht="150" customHeight="1" x14ac:dyDescent="0.25">
      <c r="B236" s="51"/>
      <c r="C236" s="40"/>
      <c r="D236" s="25"/>
      <c r="E236" s="40"/>
      <c r="F236" s="51"/>
      <c r="G236" s="51" t="s">
        <v>659</v>
      </c>
      <c r="H236" s="50"/>
      <c r="I236" s="50"/>
      <c r="J236" s="50"/>
      <c r="K236" s="50"/>
      <c r="L236" s="195" t="str">
        <f t="shared" si="9"/>
        <v xml:space="preserve">   </v>
      </c>
      <c r="M236" s="50"/>
      <c r="N236" s="71" t="str">
        <f t="shared" si="10"/>
        <v/>
      </c>
      <c r="O236" s="50"/>
      <c r="P236" s="71" t="str">
        <f t="shared" si="11"/>
        <v/>
      </c>
      <c r="Q236" s="50"/>
      <c r="R236" s="71"/>
      <c r="S236" s="50"/>
      <c r="T236" s="50"/>
    </row>
    <row r="237" spans="2:20" s="34" customFormat="1" ht="150" customHeight="1" x14ac:dyDescent="0.25">
      <c r="B237" s="51"/>
      <c r="C237" s="40"/>
      <c r="D237" s="25"/>
      <c r="E237" s="40"/>
      <c r="F237" s="51"/>
      <c r="G237" s="51" t="s">
        <v>660</v>
      </c>
      <c r="H237" s="50"/>
      <c r="I237" s="50"/>
      <c r="J237" s="50"/>
      <c r="K237" s="50"/>
      <c r="L237" s="195" t="str">
        <f t="shared" si="9"/>
        <v xml:space="preserve">   </v>
      </c>
      <c r="M237" s="50"/>
      <c r="N237" s="71" t="str">
        <f t="shared" si="10"/>
        <v/>
      </c>
      <c r="O237" s="50"/>
      <c r="P237" s="71" t="str">
        <f t="shared" si="11"/>
        <v/>
      </c>
      <c r="Q237" s="50"/>
      <c r="R237" s="71"/>
      <c r="S237" s="50"/>
      <c r="T237" s="50"/>
    </row>
    <row r="238" spans="2:20" s="34" customFormat="1" ht="150" customHeight="1" x14ac:dyDescent="0.25">
      <c r="B238" s="41"/>
      <c r="C238" s="42"/>
      <c r="D238" s="25"/>
      <c r="E238" s="40"/>
      <c r="F238" s="51"/>
      <c r="G238" s="51" t="s">
        <v>661</v>
      </c>
      <c r="H238" s="50"/>
      <c r="I238" s="50"/>
      <c r="J238" s="50"/>
      <c r="K238" s="50"/>
      <c r="L238" s="195" t="str">
        <f t="shared" si="9"/>
        <v xml:space="preserve">   </v>
      </c>
      <c r="M238" s="50"/>
      <c r="N238" s="71" t="str">
        <f t="shared" si="10"/>
        <v/>
      </c>
      <c r="O238" s="50"/>
      <c r="P238" s="71" t="str">
        <f t="shared" si="11"/>
        <v/>
      </c>
      <c r="Q238" s="50"/>
      <c r="R238" s="71"/>
      <c r="S238" s="50"/>
      <c r="T238" s="50"/>
    </row>
    <row r="239" spans="2:20" s="34" customFormat="1" ht="150" customHeight="1" x14ac:dyDescent="0.25">
      <c r="B239" s="41"/>
      <c r="C239" s="42"/>
      <c r="D239" s="25"/>
      <c r="E239" s="40"/>
      <c r="F239" s="51"/>
      <c r="G239" s="51" t="s">
        <v>662</v>
      </c>
      <c r="H239" s="50"/>
      <c r="I239" s="50"/>
      <c r="J239" s="50"/>
      <c r="K239" s="50"/>
      <c r="L239" s="195" t="str">
        <f t="shared" si="9"/>
        <v xml:space="preserve">   </v>
      </c>
      <c r="M239" s="50"/>
      <c r="N239" s="71" t="str">
        <f t="shared" si="10"/>
        <v/>
      </c>
      <c r="O239" s="50"/>
      <c r="P239" s="71" t="str">
        <f t="shared" si="11"/>
        <v/>
      </c>
      <c r="Q239" s="50"/>
      <c r="R239" s="71"/>
      <c r="S239" s="50"/>
      <c r="T239" s="50"/>
    </row>
    <row r="240" spans="2:20" s="34" customFormat="1" ht="150" customHeight="1" x14ac:dyDescent="0.25">
      <c r="B240" s="41"/>
      <c r="C240" s="42"/>
      <c r="D240" s="25"/>
      <c r="E240" s="40"/>
      <c r="F240" s="51"/>
      <c r="G240" s="51" t="s">
        <v>663</v>
      </c>
      <c r="H240" s="50"/>
      <c r="I240" s="50"/>
      <c r="J240" s="50"/>
      <c r="K240" s="50"/>
      <c r="L240" s="195" t="str">
        <f t="shared" si="9"/>
        <v xml:space="preserve">   </v>
      </c>
      <c r="M240" s="50"/>
      <c r="N240" s="71" t="str">
        <f t="shared" si="10"/>
        <v/>
      </c>
      <c r="O240" s="50"/>
      <c r="P240" s="71" t="str">
        <f t="shared" si="11"/>
        <v/>
      </c>
      <c r="Q240" s="50"/>
      <c r="R240" s="71"/>
      <c r="S240" s="50"/>
      <c r="T240" s="50"/>
    </row>
  </sheetData>
  <sheetProtection autoFilter="0" pivotTables="0"/>
  <autoFilter ref="B9:S240" xr:uid="{E78F0D57-4CC8-4BD6-AEF0-BDE085C4E3AF}"/>
  <dataConsolidate link="1"/>
  <mergeCells count="14">
    <mergeCell ref="G8:L8"/>
    <mergeCell ref="B7:T7"/>
    <mergeCell ref="M8:T8"/>
    <mergeCell ref="B2:C4"/>
    <mergeCell ref="E2:R2"/>
    <mergeCell ref="E3:R3"/>
    <mergeCell ref="E4:R4"/>
    <mergeCell ref="B5:T5"/>
    <mergeCell ref="B6:T6"/>
    <mergeCell ref="D8:D9"/>
    <mergeCell ref="C8:C9"/>
    <mergeCell ref="E8:E9"/>
    <mergeCell ref="F8:F9"/>
    <mergeCell ref="B8:B9"/>
  </mergeCells>
  <conditionalFormatting sqref="H10:K10">
    <cfRule type="containsBlanks" dxfId="1705" priority="1548">
      <formula>LEN(TRIM(H10))=0</formula>
    </cfRule>
  </conditionalFormatting>
  <conditionalFormatting sqref="K11">
    <cfRule type="notContainsBlanks" dxfId="1704" priority="1544">
      <formula>LEN(TRIM(K11))&gt;0</formula>
    </cfRule>
    <cfRule type="cellIs" dxfId="1703" priority="1547" operator="notEqual">
      <formula>H11</formula>
    </cfRule>
  </conditionalFormatting>
  <conditionalFormatting sqref="I11:J11">
    <cfRule type="notContainsBlanks" dxfId="1702" priority="1545">
      <formula>LEN(TRIM(I11))&gt;0</formula>
    </cfRule>
    <cfRule type="cellIs" dxfId="1701" priority="1546" operator="notEqual">
      <formula>H11</formula>
    </cfRule>
  </conditionalFormatting>
  <conditionalFormatting sqref="K12">
    <cfRule type="notContainsBlanks" dxfId="1700" priority="1540">
      <formula>LEN(TRIM(K12))&gt;0</formula>
    </cfRule>
    <cfRule type="cellIs" dxfId="1699" priority="1543" operator="notEqual">
      <formula>H12</formula>
    </cfRule>
  </conditionalFormatting>
  <conditionalFormatting sqref="I12:J12">
    <cfRule type="notContainsBlanks" dxfId="1698" priority="1541">
      <formula>LEN(TRIM(I12))&gt;0</formula>
    </cfRule>
    <cfRule type="cellIs" dxfId="1697" priority="1542" operator="notEqual">
      <formula>H12</formula>
    </cfRule>
  </conditionalFormatting>
  <conditionalFormatting sqref="H16:K16">
    <cfRule type="containsBlanks" dxfId="1696" priority="1539">
      <formula>LEN(TRIM(H16))=0</formula>
    </cfRule>
  </conditionalFormatting>
  <conditionalFormatting sqref="K17">
    <cfRule type="notContainsBlanks" dxfId="1695" priority="1535">
      <formula>LEN(TRIM(K17))&gt;0</formula>
    </cfRule>
    <cfRule type="cellIs" dxfId="1694" priority="1538" operator="notEqual">
      <formula>H17</formula>
    </cfRule>
  </conditionalFormatting>
  <conditionalFormatting sqref="I17:J17">
    <cfRule type="notContainsBlanks" dxfId="1693" priority="1536">
      <formula>LEN(TRIM(I17))&gt;0</formula>
    </cfRule>
    <cfRule type="cellIs" dxfId="1692" priority="1537" operator="notEqual">
      <formula>H17</formula>
    </cfRule>
  </conditionalFormatting>
  <conditionalFormatting sqref="K18">
    <cfRule type="notContainsBlanks" dxfId="1691" priority="1531">
      <formula>LEN(TRIM(K18))&gt;0</formula>
    </cfRule>
    <cfRule type="cellIs" dxfId="1690" priority="1534" operator="notEqual">
      <formula>H18</formula>
    </cfRule>
  </conditionalFormatting>
  <conditionalFormatting sqref="I18:J18">
    <cfRule type="notContainsBlanks" dxfId="1689" priority="1532">
      <formula>LEN(TRIM(I18))&gt;0</formula>
    </cfRule>
    <cfRule type="cellIs" dxfId="1688" priority="1533" operator="notEqual">
      <formula>H18</formula>
    </cfRule>
  </conditionalFormatting>
  <conditionalFormatting sqref="H19:K19">
    <cfRule type="containsBlanks" dxfId="1687" priority="1530">
      <formula>LEN(TRIM(H19))=0</formula>
    </cfRule>
  </conditionalFormatting>
  <conditionalFormatting sqref="K20">
    <cfRule type="notContainsBlanks" dxfId="1686" priority="1526">
      <formula>LEN(TRIM(K20))&gt;0</formula>
    </cfRule>
    <cfRule type="cellIs" dxfId="1685" priority="1529" operator="notEqual">
      <formula>H20</formula>
    </cfRule>
  </conditionalFormatting>
  <conditionalFormatting sqref="I20:J20">
    <cfRule type="notContainsBlanks" dxfId="1684" priority="1527">
      <formula>LEN(TRIM(I20))&gt;0</formula>
    </cfRule>
    <cfRule type="cellIs" dxfId="1683" priority="1528" operator="notEqual">
      <formula>H20</formula>
    </cfRule>
  </conditionalFormatting>
  <conditionalFormatting sqref="K21">
    <cfRule type="notContainsBlanks" dxfId="1682" priority="1522">
      <formula>LEN(TRIM(K21))&gt;0</formula>
    </cfRule>
    <cfRule type="cellIs" dxfId="1681" priority="1525" operator="notEqual">
      <formula>H21</formula>
    </cfRule>
  </conditionalFormatting>
  <conditionalFormatting sqref="I21:J21">
    <cfRule type="notContainsBlanks" dxfId="1680" priority="1523">
      <formula>LEN(TRIM(I21))&gt;0</formula>
    </cfRule>
    <cfRule type="cellIs" dxfId="1679" priority="1524" operator="notEqual">
      <formula>H21</formula>
    </cfRule>
  </conditionalFormatting>
  <conditionalFormatting sqref="H22:K22">
    <cfRule type="containsBlanks" dxfId="1678" priority="1521">
      <formula>LEN(TRIM(H22))=0</formula>
    </cfRule>
  </conditionalFormatting>
  <conditionalFormatting sqref="K23">
    <cfRule type="notContainsBlanks" dxfId="1677" priority="1517">
      <formula>LEN(TRIM(K23))&gt;0</formula>
    </cfRule>
    <cfRule type="cellIs" dxfId="1676" priority="1520" operator="notEqual">
      <formula>H23</formula>
    </cfRule>
  </conditionalFormatting>
  <conditionalFormatting sqref="I23:J23">
    <cfRule type="notContainsBlanks" dxfId="1675" priority="1518">
      <formula>LEN(TRIM(I23))&gt;0</formula>
    </cfRule>
    <cfRule type="cellIs" dxfId="1674" priority="1519" operator="notEqual">
      <formula>H23</formula>
    </cfRule>
  </conditionalFormatting>
  <conditionalFormatting sqref="K24">
    <cfRule type="notContainsBlanks" dxfId="1673" priority="1513">
      <formula>LEN(TRIM(K24))&gt;0</formula>
    </cfRule>
    <cfRule type="cellIs" dxfId="1672" priority="1516" operator="notEqual">
      <formula>H24</formula>
    </cfRule>
  </conditionalFormatting>
  <conditionalFormatting sqref="I24:J24">
    <cfRule type="notContainsBlanks" dxfId="1671" priority="1514">
      <formula>LEN(TRIM(I24))&gt;0</formula>
    </cfRule>
    <cfRule type="cellIs" dxfId="1670" priority="1515" operator="notEqual">
      <formula>H24</formula>
    </cfRule>
  </conditionalFormatting>
  <conditionalFormatting sqref="H25:K25">
    <cfRule type="containsBlanks" dxfId="1669" priority="1512">
      <formula>LEN(TRIM(H25))=0</formula>
    </cfRule>
  </conditionalFormatting>
  <conditionalFormatting sqref="K26">
    <cfRule type="notContainsBlanks" dxfId="1668" priority="1508">
      <formula>LEN(TRIM(K26))&gt;0</formula>
    </cfRule>
    <cfRule type="cellIs" dxfId="1667" priority="1511" operator="notEqual">
      <formula>H26</formula>
    </cfRule>
  </conditionalFormatting>
  <conditionalFormatting sqref="I26:J26">
    <cfRule type="notContainsBlanks" dxfId="1666" priority="1509">
      <formula>LEN(TRIM(I26))&gt;0</formula>
    </cfRule>
    <cfRule type="cellIs" dxfId="1665" priority="1510" operator="notEqual">
      <formula>H26</formula>
    </cfRule>
  </conditionalFormatting>
  <conditionalFormatting sqref="K27">
    <cfRule type="notContainsBlanks" dxfId="1664" priority="1504">
      <formula>LEN(TRIM(K27))&gt;0</formula>
    </cfRule>
    <cfRule type="cellIs" dxfId="1663" priority="1507" operator="notEqual">
      <formula>H27</formula>
    </cfRule>
  </conditionalFormatting>
  <conditionalFormatting sqref="I27:J27">
    <cfRule type="notContainsBlanks" dxfId="1662" priority="1505">
      <formula>LEN(TRIM(I27))&gt;0</formula>
    </cfRule>
    <cfRule type="cellIs" dxfId="1661" priority="1506" operator="notEqual">
      <formula>H27</formula>
    </cfRule>
  </conditionalFormatting>
  <conditionalFormatting sqref="H28:K28">
    <cfRule type="containsBlanks" dxfId="1660" priority="1503">
      <formula>LEN(TRIM(H28))=0</formula>
    </cfRule>
  </conditionalFormatting>
  <conditionalFormatting sqref="K29">
    <cfRule type="notContainsBlanks" dxfId="1659" priority="1499">
      <formula>LEN(TRIM(K29))&gt;0</formula>
    </cfRule>
    <cfRule type="cellIs" dxfId="1658" priority="1502" operator="notEqual">
      <formula>H29</formula>
    </cfRule>
  </conditionalFormatting>
  <conditionalFormatting sqref="I29:J29">
    <cfRule type="notContainsBlanks" dxfId="1657" priority="1500">
      <formula>LEN(TRIM(I29))&gt;0</formula>
    </cfRule>
    <cfRule type="cellIs" dxfId="1656" priority="1501" operator="notEqual">
      <formula>H29</formula>
    </cfRule>
  </conditionalFormatting>
  <conditionalFormatting sqref="K30">
    <cfRule type="notContainsBlanks" dxfId="1655" priority="1495">
      <formula>LEN(TRIM(K30))&gt;0</formula>
    </cfRule>
    <cfRule type="cellIs" dxfId="1654" priority="1498" operator="notEqual">
      <formula>H30</formula>
    </cfRule>
  </conditionalFormatting>
  <conditionalFormatting sqref="I30:J30">
    <cfRule type="notContainsBlanks" dxfId="1653" priority="1496">
      <formula>LEN(TRIM(I30))&gt;0</formula>
    </cfRule>
    <cfRule type="cellIs" dxfId="1652" priority="1497" operator="notEqual">
      <formula>H30</formula>
    </cfRule>
  </conditionalFormatting>
  <conditionalFormatting sqref="H31:K31">
    <cfRule type="containsBlanks" dxfId="1651" priority="1494">
      <formula>LEN(TRIM(H31))=0</formula>
    </cfRule>
  </conditionalFormatting>
  <conditionalFormatting sqref="K32">
    <cfRule type="notContainsBlanks" dxfId="1650" priority="1490">
      <formula>LEN(TRIM(K32))&gt;0</formula>
    </cfRule>
    <cfRule type="cellIs" dxfId="1649" priority="1493" operator="notEqual">
      <formula>H32</formula>
    </cfRule>
  </conditionalFormatting>
  <conditionalFormatting sqref="I32:J32">
    <cfRule type="notContainsBlanks" dxfId="1648" priority="1491">
      <formula>LEN(TRIM(I32))&gt;0</formula>
    </cfRule>
    <cfRule type="cellIs" dxfId="1647" priority="1492" operator="notEqual">
      <formula>H32</formula>
    </cfRule>
  </conditionalFormatting>
  <conditionalFormatting sqref="K33">
    <cfRule type="notContainsBlanks" dxfId="1646" priority="1486">
      <formula>LEN(TRIM(K33))&gt;0</formula>
    </cfRule>
    <cfRule type="cellIs" dxfId="1645" priority="1489" operator="notEqual">
      <formula>H33</formula>
    </cfRule>
  </conditionalFormatting>
  <conditionalFormatting sqref="I33:J33">
    <cfRule type="notContainsBlanks" dxfId="1644" priority="1487">
      <formula>LEN(TRIM(I33))&gt;0</formula>
    </cfRule>
    <cfRule type="cellIs" dxfId="1643" priority="1488" operator="notEqual">
      <formula>H33</formula>
    </cfRule>
  </conditionalFormatting>
  <conditionalFormatting sqref="H34:K34">
    <cfRule type="containsBlanks" dxfId="1642" priority="1485">
      <formula>LEN(TRIM(H34))=0</formula>
    </cfRule>
  </conditionalFormatting>
  <conditionalFormatting sqref="K35">
    <cfRule type="notContainsBlanks" dxfId="1641" priority="1481">
      <formula>LEN(TRIM(K35))&gt;0</formula>
    </cfRule>
    <cfRule type="cellIs" dxfId="1640" priority="1484" operator="notEqual">
      <formula>H35</formula>
    </cfRule>
  </conditionalFormatting>
  <conditionalFormatting sqref="I35:J35">
    <cfRule type="notContainsBlanks" dxfId="1639" priority="1482">
      <formula>LEN(TRIM(I35))&gt;0</formula>
    </cfRule>
    <cfRule type="cellIs" dxfId="1638" priority="1483" operator="notEqual">
      <formula>H35</formula>
    </cfRule>
  </conditionalFormatting>
  <conditionalFormatting sqref="K36">
    <cfRule type="notContainsBlanks" dxfId="1637" priority="1477">
      <formula>LEN(TRIM(K36))&gt;0</formula>
    </cfRule>
    <cfRule type="cellIs" dxfId="1636" priority="1480" operator="notEqual">
      <formula>H36</formula>
    </cfRule>
  </conditionalFormatting>
  <conditionalFormatting sqref="I36:J36">
    <cfRule type="notContainsBlanks" dxfId="1635" priority="1478">
      <formula>LEN(TRIM(I36))&gt;0</formula>
    </cfRule>
    <cfRule type="cellIs" dxfId="1634" priority="1479" operator="notEqual">
      <formula>H36</formula>
    </cfRule>
  </conditionalFormatting>
  <conditionalFormatting sqref="H37:K37">
    <cfRule type="containsBlanks" dxfId="1633" priority="1476">
      <formula>LEN(TRIM(H37))=0</formula>
    </cfRule>
  </conditionalFormatting>
  <conditionalFormatting sqref="K38">
    <cfRule type="notContainsBlanks" dxfId="1632" priority="1472">
      <formula>LEN(TRIM(K38))&gt;0</formula>
    </cfRule>
    <cfRule type="cellIs" dxfId="1631" priority="1475" operator="notEqual">
      <formula>H38</formula>
    </cfRule>
  </conditionalFormatting>
  <conditionalFormatting sqref="I38:J38">
    <cfRule type="notContainsBlanks" dxfId="1630" priority="1473">
      <formula>LEN(TRIM(I38))&gt;0</formula>
    </cfRule>
    <cfRule type="cellIs" dxfId="1629" priority="1474" operator="notEqual">
      <formula>H38</formula>
    </cfRule>
  </conditionalFormatting>
  <conditionalFormatting sqref="K39">
    <cfRule type="notContainsBlanks" dxfId="1628" priority="1468">
      <formula>LEN(TRIM(K39))&gt;0</formula>
    </cfRule>
    <cfRule type="cellIs" dxfId="1627" priority="1471" operator="notEqual">
      <formula>H39</formula>
    </cfRule>
  </conditionalFormatting>
  <conditionalFormatting sqref="I39:J39">
    <cfRule type="notContainsBlanks" dxfId="1626" priority="1469">
      <formula>LEN(TRIM(I39))&gt;0</formula>
    </cfRule>
    <cfRule type="cellIs" dxfId="1625" priority="1470" operator="notEqual">
      <formula>H39</formula>
    </cfRule>
  </conditionalFormatting>
  <conditionalFormatting sqref="H40:K40">
    <cfRule type="containsBlanks" dxfId="1624" priority="1467">
      <formula>LEN(TRIM(H40))=0</formula>
    </cfRule>
  </conditionalFormatting>
  <conditionalFormatting sqref="K41">
    <cfRule type="notContainsBlanks" dxfId="1623" priority="1463">
      <formula>LEN(TRIM(K41))&gt;0</formula>
    </cfRule>
    <cfRule type="cellIs" dxfId="1622" priority="1466" operator="notEqual">
      <formula>H41</formula>
    </cfRule>
  </conditionalFormatting>
  <conditionalFormatting sqref="I41:J41">
    <cfRule type="notContainsBlanks" dxfId="1621" priority="1464">
      <formula>LEN(TRIM(I41))&gt;0</formula>
    </cfRule>
    <cfRule type="cellIs" dxfId="1620" priority="1465" operator="notEqual">
      <formula>H41</formula>
    </cfRule>
  </conditionalFormatting>
  <conditionalFormatting sqref="K42">
    <cfRule type="notContainsBlanks" dxfId="1619" priority="1459">
      <formula>LEN(TRIM(K42))&gt;0</formula>
    </cfRule>
    <cfRule type="cellIs" dxfId="1618" priority="1462" operator="notEqual">
      <formula>H42</formula>
    </cfRule>
  </conditionalFormatting>
  <conditionalFormatting sqref="I42:J42">
    <cfRule type="notContainsBlanks" dxfId="1617" priority="1460">
      <formula>LEN(TRIM(I42))&gt;0</formula>
    </cfRule>
    <cfRule type="cellIs" dxfId="1616" priority="1461" operator="notEqual">
      <formula>H42</formula>
    </cfRule>
  </conditionalFormatting>
  <conditionalFormatting sqref="H43:K43">
    <cfRule type="containsBlanks" dxfId="1615" priority="1458">
      <formula>LEN(TRIM(H43))=0</formula>
    </cfRule>
  </conditionalFormatting>
  <conditionalFormatting sqref="K44">
    <cfRule type="notContainsBlanks" dxfId="1614" priority="1454">
      <formula>LEN(TRIM(K44))&gt;0</formula>
    </cfRule>
    <cfRule type="cellIs" dxfId="1613" priority="1457" operator="notEqual">
      <formula>H44</formula>
    </cfRule>
  </conditionalFormatting>
  <conditionalFormatting sqref="I44:J44">
    <cfRule type="notContainsBlanks" dxfId="1612" priority="1455">
      <formula>LEN(TRIM(I44))&gt;0</formula>
    </cfRule>
    <cfRule type="cellIs" dxfId="1611" priority="1456" operator="notEqual">
      <formula>H44</formula>
    </cfRule>
  </conditionalFormatting>
  <conditionalFormatting sqref="K45">
    <cfRule type="notContainsBlanks" dxfId="1610" priority="1450">
      <formula>LEN(TRIM(K45))&gt;0</formula>
    </cfRule>
    <cfRule type="cellIs" dxfId="1609" priority="1453" operator="notEqual">
      <formula>H45</formula>
    </cfRule>
  </conditionalFormatting>
  <conditionalFormatting sqref="I45:J45">
    <cfRule type="notContainsBlanks" dxfId="1608" priority="1451">
      <formula>LEN(TRIM(I45))&gt;0</formula>
    </cfRule>
    <cfRule type="cellIs" dxfId="1607" priority="1452" operator="notEqual">
      <formula>H45</formula>
    </cfRule>
  </conditionalFormatting>
  <conditionalFormatting sqref="H46:K46">
    <cfRule type="containsBlanks" dxfId="1606" priority="1449">
      <formula>LEN(TRIM(H46))=0</formula>
    </cfRule>
  </conditionalFormatting>
  <conditionalFormatting sqref="K47">
    <cfRule type="notContainsBlanks" dxfId="1605" priority="1445">
      <formula>LEN(TRIM(K47))&gt;0</formula>
    </cfRule>
    <cfRule type="cellIs" dxfId="1604" priority="1448" operator="notEqual">
      <formula>H47</formula>
    </cfRule>
  </conditionalFormatting>
  <conditionalFormatting sqref="I47:J47">
    <cfRule type="notContainsBlanks" dxfId="1603" priority="1446">
      <formula>LEN(TRIM(I47))&gt;0</formula>
    </cfRule>
    <cfRule type="cellIs" dxfId="1602" priority="1447" operator="notEqual">
      <formula>H47</formula>
    </cfRule>
  </conditionalFormatting>
  <conditionalFormatting sqref="K48">
    <cfRule type="notContainsBlanks" dxfId="1601" priority="1441">
      <formula>LEN(TRIM(K48))&gt;0</formula>
    </cfRule>
    <cfRule type="cellIs" dxfId="1600" priority="1444" operator="notEqual">
      <formula>H48</formula>
    </cfRule>
  </conditionalFormatting>
  <conditionalFormatting sqref="I48:J48">
    <cfRule type="notContainsBlanks" dxfId="1599" priority="1442">
      <formula>LEN(TRIM(I48))&gt;0</formula>
    </cfRule>
    <cfRule type="cellIs" dxfId="1598" priority="1443" operator="notEqual">
      <formula>H48</formula>
    </cfRule>
  </conditionalFormatting>
  <conditionalFormatting sqref="H49:K49">
    <cfRule type="containsBlanks" dxfId="1597" priority="1440">
      <formula>LEN(TRIM(H49))=0</formula>
    </cfRule>
  </conditionalFormatting>
  <conditionalFormatting sqref="K50">
    <cfRule type="notContainsBlanks" dxfId="1596" priority="1436">
      <formula>LEN(TRIM(K50))&gt;0</formula>
    </cfRule>
    <cfRule type="cellIs" dxfId="1595" priority="1439" operator="notEqual">
      <formula>H50</formula>
    </cfRule>
  </conditionalFormatting>
  <conditionalFormatting sqref="I50:J50">
    <cfRule type="notContainsBlanks" dxfId="1594" priority="1437">
      <formula>LEN(TRIM(I50))&gt;0</formula>
    </cfRule>
    <cfRule type="cellIs" dxfId="1593" priority="1438" operator="notEqual">
      <formula>H50</formula>
    </cfRule>
  </conditionalFormatting>
  <conditionalFormatting sqref="K51">
    <cfRule type="notContainsBlanks" dxfId="1592" priority="1432">
      <formula>LEN(TRIM(K51))&gt;0</formula>
    </cfRule>
    <cfRule type="cellIs" dxfId="1591" priority="1435" operator="notEqual">
      <formula>H51</formula>
    </cfRule>
  </conditionalFormatting>
  <conditionalFormatting sqref="I51:J51">
    <cfRule type="notContainsBlanks" dxfId="1590" priority="1433">
      <formula>LEN(TRIM(I51))&gt;0</formula>
    </cfRule>
    <cfRule type="cellIs" dxfId="1589" priority="1434" operator="notEqual">
      <formula>H51</formula>
    </cfRule>
  </conditionalFormatting>
  <conditionalFormatting sqref="H52:K52">
    <cfRule type="containsBlanks" dxfId="1588" priority="1431">
      <formula>LEN(TRIM(H52))=0</formula>
    </cfRule>
  </conditionalFormatting>
  <conditionalFormatting sqref="K53">
    <cfRule type="notContainsBlanks" dxfId="1587" priority="1427">
      <formula>LEN(TRIM(K53))&gt;0</formula>
    </cfRule>
    <cfRule type="cellIs" dxfId="1586" priority="1430" operator="notEqual">
      <formula>H53</formula>
    </cfRule>
  </conditionalFormatting>
  <conditionalFormatting sqref="I53:J53">
    <cfRule type="notContainsBlanks" dxfId="1585" priority="1428">
      <formula>LEN(TRIM(I53))&gt;0</formula>
    </cfRule>
    <cfRule type="cellIs" dxfId="1584" priority="1429" operator="notEqual">
      <formula>H53</formula>
    </cfRule>
  </conditionalFormatting>
  <conditionalFormatting sqref="K54">
    <cfRule type="notContainsBlanks" dxfId="1583" priority="1423">
      <formula>LEN(TRIM(K54))&gt;0</formula>
    </cfRule>
    <cfRule type="cellIs" dxfId="1582" priority="1426" operator="notEqual">
      <formula>H54</formula>
    </cfRule>
  </conditionalFormatting>
  <conditionalFormatting sqref="I54:J54">
    <cfRule type="notContainsBlanks" dxfId="1581" priority="1424">
      <formula>LEN(TRIM(I54))&gt;0</formula>
    </cfRule>
    <cfRule type="cellIs" dxfId="1580" priority="1425" operator="notEqual">
      <formula>H54</formula>
    </cfRule>
  </conditionalFormatting>
  <conditionalFormatting sqref="H55:K55">
    <cfRule type="containsBlanks" dxfId="1579" priority="1422">
      <formula>LEN(TRIM(H55))=0</formula>
    </cfRule>
  </conditionalFormatting>
  <conditionalFormatting sqref="K56">
    <cfRule type="notContainsBlanks" dxfId="1578" priority="1418">
      <formula>LEN(TRIM(K56))&gt;0</formula>
    </cfRule>
    <cfRule type="cellIs" dxfId="1577" priority="1421" operator="notEqual">
      <formula>H56</formula>
    </cfRule>
  </conditionalFormatting>
  <conditionalFormatting sqref="I56:J56">
    <cfRule type="notContainsBlanks" dxfId="1576" priority="1419">
      <formula>LEN(TRIM(I56))&gt;0</formula>
    </cfRule>
    <cfRule type="cellIs" dxfId="1575" priority="1420" operator="notEqual">
      <formula>H56</formula>
    </cfRule>
  </conditionalFormatting>
  <conditionalFormatting sqref="K57">
    <cfRule type="notContainsBlanks" dxfId="1574" priority="1414">
      <formula>LEN(TRIM(K57))&gt;0</formula>
    </cfRule>
    <cfRule type="cellIs" dxfId="1573" priority="1417" operator="notEqual">
      <formula>H57</formula>
    </cfRule>
  </conditionalFormatting>
  <conditionalFormatting sqref="I57:J57">
    <cfRule type="notContainsBlanks" dxfId="1572" priority="1415">
      <formula>LEN(TRIM(I57))&gt;0</formula>
    </cfRule>
    <cfRule type="cellIs" dxfId="1571" priority="1416" operator="notEqual">
      <formula>H57</formula>
    </cfRule>
  </conditionalFormatting>
  <conditionalFormatting sqref="H58:K58">
    <cfRule type="containsBlanks" dxfId="1570" priority="1413">
      <formula>LEN(TRIM(H58))=0</formula>
    </cfRule>
  </conditionalFormatting>
  <conditionalFormatting sqref="K59">
    <cfRule type="notContainsBlanks" dxfId="1569" priority="1409">
      <formula>LEN(TRIM(K59))&gt;0</formula>
    </cfRule>
    <cfRule type="cellIs" dxfId="1568" priority="1412" operator="notEqual">
      <formula>H59</formula>
    </cfRule>
  </conditionalFormatting>
  <conditionalFormatting sqref="I59:J59">
    <cfRule type="notContainsBlanks" dxfId="1567" priority="1410">
      <formula>LEN(TRIM(I59))&gt;0</formula>
    </cfRule>
    <cfRule type="cellIs" dxfId="1566" priority="1411" operator="notEqual">
      <formula>H59</formula>
    </cfRule>
  </conditionalFormatting>
  <conditionalFormatting sqref="K60">
    <cfRule type="notContainsBlanks" dxfId="1565" priority="1405">
      <formula>LEN(TRIM(K60))&gt;0</formula>
    </cfRule>
    <cfRule type="cellIs" dxfId="1564" priority="1408" operator="notEqual">
      <formula>H60</formula>
    </cfRule>
  </conditionalFormatting>
  <conditionalFormatting sqref="I60:J60">
    <cfRule type="notContainsBlanks" dxfId="1563" priority="1406">
      <formula>LEN(TRIM(I60))&gt;0</formula>
    </cfRule>
    <cfRule type="cellIs" dxfId="1562" priority="1407" operator="notEqual">
      <formula>H60</formula>
    </cfRule>
  </conditionalFormatting>
  <conditionalFormatting sqref="H61:K61">
    <cfRule type="containsBlanks" dxfId="1561" priority="1404">
      <formula>LEN(TRIM(H61))=0</formula>
    </cfRule>
  </conditionalFormatting>
  <conditionalFormatting sqref="K62">
    <cfRule type="notContainsBlanks" dxfId="1560" priority="1400">
      <formula>LEN(TRIM(K62))&gt;0</formula>
    </cfRule>
    <cfRule type="cellIs" dxfId="1559" priority="1403" operator="notEqual">
      <formula>H62</formula>
    </cfRule>
  </conditionalFormatting>
  <conditionalFormatting sqref="I62:J62">
    <cfRule type="notContainsBlanks" dxfId="1558" priority="1401">
      <formula>LEN(TRIM(I62))&gt;0</formula>
    </cfRule>
    <cfRule type="cellIs" dxfId="1557" priority="1402" operator="notEqual">
      <formula>H62</formula>
    </cfRule>
  </conditionalFormatting>
  <conditionalFormatting sqref="K63">
    <cfRule type="notContainsBlanks" dxfId="1556" priority="1396">
      <formula>LEN(TRIM(K63))&gt;0</formula>
    </cfRule>
    <cfRule type="cellIs" dxfId="1555" priority="1399" operator="notEqual">
      <formula>H63</formula>
    </cfRule>
  </conditionalFormatting>
  <conditionalFormatting sqref="I63:J63">
    <cfRule type="notContainsBlanks" dxfId="1554" priority="1397">
      <formula>LEN(TRIM(I63))&gt;0</formula>
    </cfRule>
    <cfRule type="cellIs" dxfId="1553" priority="1398" operator="notEqual">
      <formula>H63</formula>
    </cfRule>
  </conditionalFormatting>
  <conditionalFormatting sqref="H64:K64">
    <cfRule type="containsBlanks" dxfId="1552" priority="1395">
      <formula>LEN(TRIM(H64))=0</formula>
    </cfRule>
  </conditionalFormatting>
  <conditionalFormatting sqref="K65">
    <cfRule type="notContainsBlanks" dxfId="1551" priority="1391">
      <formula>LEN(TRIM(K65))&gt;0</formula>
    </cfRule>
    <cfRule type="cellIs" dxfId="1550" priority="1394" operator="notEqual">
      <formula>H65</formula>
    </cfRule>
  </conditionalFormatting>
  <conditionalFormatting sqref="I65:J65">
    <cfRule type="notContainsBlanks" dxfId="1549" priority="1392">
      <formula>LEN(TRIM(I65))&gt;0</formula>
    </cfRule>
    <cfRule type="cellIs" dxfId="1548" priority="1393" operator="notEqual">
      <formula>H65</formula>
    </cfRule>
  </conditionalFormatting>
  <conditionalFormatting sqref="K66">
    <cfRule type="notContainsBlanks" dxfId="1547" priority="1387">
      <formula>LEN(TRIM(K66))&gt;0</formula>
    </cfRule>
    <cfRule type="cellIs" dxfId="1546" priority="1390" operator="notEqual">
      <formula>H66</formula>
    </cfRule>
  </conditionalFormatting>
  <conditionalFormatting sqref="I66:J66">
    <cfRule type="notContainsBlanks" dxfId="1545" priority="1388">
      <formula>LEN(TRIM(I66))&gt;0</formula>
    </cfRule>
    <cfRule type="cellIs" dxfId="1544" priority="1389" operator="notEqual">
      <formula>H66</formula>
    </cfRule>
  </conditionalFormatting>
  <conditionalFormatting sqref="H67:K67">
    <cfRule type="containsBlanks" dxfId="1543" priority="1386">
      <formula>LEN(TRIM(H67))=0</formula>
    </cfRule>
  </conditionalFormatting>
  <conditionalFormatting sqref="K68">
    <cfRule type="notContainsBlanks" dxfId="1542" priority="1382">
      <formula>LEN(TRIM(K68))&gt;0</formula>
    </cfRule>
    <cfRule type="cellIs" dxfId="1541" priority="1385" operator="notEqual">
      <formula>H68</formula>
    </cfRule>
  </conditionalFormatting>
  <conditionalFormatting sqref="I68:J68">
    <cfRule type="notContainsBlanks" dxfId="1540" priority="1383">
      <formula>LEN(TRIM(I68))&gt;0</formula>
    </cfRule>
    <cfRule type="cellIs" dxfId="1539" priority="1384" operator="notEqual">
      <formula>H68</formula>
    </cfRule>
  </conditionalFormatting>
  <conditionalFormatting sqref="K69">
    <cfRule type="notContainsBlanks" dxfId="1538" priority="1378">
      <formula>LEN(TRIM(K69))&gt;0</formula>
    </cfRule>
    <cfRule type="cellIs" dxfId="1537" priority="1381" operator="notEqual">
      <formula>H69</formula>
    </cfRule>
  </conditionalFormatting>
  <conditionalFormatting sqref="I69:J69">
    <cfRule type="notContainsBlanks" dxfId="1536" priority="1379">
      <formula>LEN(TRIM(I69))&gt;0</formula>
    </cfRule>
    <cfRule type="cellIs" dxfId="1535" priority="1380" operator="notEqual">
      <formula>H69</formula>
    </cfRule>
  </conditionalFormatting>
  <conditionalFormatting sqref="H70:K70">
    <cfRule type="containsBlanks" dxfId="1534" priority="1377">
      <formula>LEN(TRIM(H70))=0</formula>
    </cfRule>
  </conditionalFormatting>
  <conditionalFormatting sqref="K71">
    <cfRule type="notContainsBlanks" dxfId="1533" priority="1373">
      <formula>LEN(TRIM(K71))&gt;0</formula>
    </cfRule>
    <cfRule type="cellIs" dxfId="1532" priority="1376" operator="notEqual">
      <formula>H71</formula>
    </cfRule>
  </conditionalFormatting>
  <conditionalFormatting sqref="I71:J71">
    <cfRule type="notContainsBlanks" dxfId="1531" priority="1374">
      <formula>LEN(TRIM(I71))&gt;0</formula>
    </cfRule>
    <cfRule type="cellIs" dxfId="1530" priority="1375" operator="notEqual">
      <formula>H71</formula>
    </cfRule>
  </conditionalFormatting>
  <conditionalFormatting sqref="K72">
    <cfRule type="notContainsBlanks" dxfId="1529" priority="1369">
      <formula>LEN(TRIM(K72))&gt;0</formula>
    </cfRule>
    <cfRule type="cellIs" dxfId="1528" priority="1372" operator="notEqual">
      <formula>H72</formula>
    </cfRule>
  </conditionalFormatting>
  <conditionalFormatting sqref="I72:J72">
    <cfRule type="notContainsBlanks" dxfId="1527" priority="1370">
      <formula>LEN(TRIM(I72))&gt;0</formula>
    </cfRule>
    <cfRule type="cellIs" dxfId="1526" priority="1371" operator="notEqual">
      <formula>H72</formula>
    </cfRule>
  </conditionalFormatting>
  <conditionalFormatting sqref="H73:K73">
    <cfRule type="containsBlanks" dxfId="1525" priority="1368">
      <formula>LEN(TRIM(H73))=0</formula>
    </cfRule>
  </conditionalFormatting>
  <conditionalFormatting sqref="K74">
    <cfRule type="notContainsBlanks" dxfId="1524" priority="1364">
      <formula>LEN(TRIM(K74))&gt;0</formula>
    </cfRule>
    <cfRule type="cellIs" dxfId="1523" priority="1367" operator="notEqual">
      <formula>H74</formula>
    </cfRule>
  </conditionalFormatting>
  <conditionalFormatting sqref="I74:J74">
    <cfRule type="notContainsBlanks" dxfId="1522" priority="1365">
      <formula>LEN(TRIM(I74))&gt;0</formula>
    </cfRule>
    <cfRule type="cellIs" dxfId="1521" priority="1366" operator="notEqual">
      <formula>H74</formula>
    </cfRule>
  </conditionalFormatting>
  <conditionalFormatting sqref="K75">
    <cfRule type="notContainsBlanks" dxfId="1520" priority="1360">
      <formula>LEN(TRIM(K75))&gt;0</formula>
    </cfRule>
    <cfRule type="cellIs" dxfId="1519" priority="1363" operator="notEqual">
      <formula>H75</formula>
    </cfRule>
  </conditionalFormatting>
  <conditionalFormatting sqref="I75:J75">
    <cfRule type="notContainsBlanks" dxfId="1518" priority="1361">
      <formula>LEN(TRIM(I75))&gt;0</formula>
    </cfRule>
    <cfRule type="cellIs" dxfId="1517" priority="1362" operator="notEqual">
      <formula>H75</formula>
    </cfRule>
  </conditionalFormatting>
  <conditionalFormatting sqref="H76:K76">
    <cfRule type="containsBlanks" dxfId="1516" priority="1359">
      <formula>LEN(TRIM(H76))=0</formula>
    </cfRule>
  </conditionalFormatting>
  <conditionalFormatting sqref="K77">
    <cfRule type="notContainsBlanks" dxfId="1515" priority="1355">
      <formula>LEN(TRIM(K77))&gt;0</formula>
    </cfRule>
    <cfRule type="cellIs" dxfId="1514" priority="1358" operator="notEqual">
      <formula>H77</formula>
    </cfRule>
  </conditionalFormatting>
  <conditionalFormatting sqref="I77:J77">
    <cfRule type="notContainsBlanks" dxfId="1513" priority="1356">
      <formula>LEN(TRIM(I77))&gt;0</formula>
    </cfRule>
    <cfRule type="cellIs" dxfId="1512" priority="1357" operator="notEqual">
      <formula>H77</formula>
    </cfRule>
  </conditionalFormatting>
  <conditionalFormatting sqref="K78">
    <cfRule type="notContainsBlanks" dxfId="1511" priority="1351">
      <formula>LEN(TRIM(K78))&gt;0</formula>
    </cfRule>
    <cfRule type="cellIs" dxfId="1510" priority="1354" operator="notEqual">
      <formula>H78</formula>
    </cfRule>
  </conditionalFormatting>
  <conditionalFormatting sqref="I78:J78">
    <cfRule type="notContainsBlanks" dxfId="1509" priority="1352">
      <formula>LEN(TRIM(I78))&gt;0</formula>
    </cfRule>
    <cfRule type="cellIs" dxfId="1508" priority="1353" operator="notEqual">
      <formula>H78</formula>
    </cfRule>
  </conditionalFormatting>
  <conditionalFormatting sqref="H79:K79">
    <cfRule type="containsBlanks" dxfId="1507" priority="1350">
      <formula>LEN(TRIM(H79))=0</formula>
    </cfRule>
  </conditionalFormatting>
  <conditionalFormatting sqref="K80">
    <cfRule type="notContainsBlanks" dxfId="1506" priority="1346">
      <formula>LEN(TRIM(K80))&gt;0</formula>
    </cfRule>
    <cfRule type="cellIs" dxfId="1505" priority="1349" operator="notEqual">
      <formula>H80</formula>
    </cfRule>
  </conditionalFormatting>
  <conditionalFormatting sqref="I80:J80">
    <cfRule type="notContainsBlanks" dxfId="1504" priority="1347">
      <formula>LEN(TRIM(I80))&gt;0</formula>
    </cfRule>
    <cfRule type="cellIs" dxfId="1503" priority="1348" operator="notEqual">
      <formula>H80</formula>
    </cfRule>
  </conditionalFormatting>
  <conditionalFormatting sqref="K81">
    <cfRule type="notContainsBlanks" dxfId="1502" priority="1342">
      <formula>LEN(TRIM(K81))&gt;0</formula>
    </cfRule>
    <cfRule type="cellIs" dxfId="1501" priority="1345" operator="notEqual">
      <formula>H81</formula>
    </cfRule>
  </conditionalFormatting>
  <conditionalFormatting sqref="I81:J81">
    <cfRule type="notContainsBlanks" dxfId="1500" priority="1343">
      <formula>LEN(TRIM(I81))&gt;0</formula>
    </cfRule>
    <cfRule type="cellIs" dxfId="1499" priority="1344" operator="notEqual">
      <formula>H81</formula>
    </cfRule>
  </conditionalFormatting>
  <conditionalFormatting sqref="H82:K82">
    <cfRule type="containsBlanks" dxfId="1498" priority="1341">
      <formula>LEN(TRIM(H82))=0</formula>
    </cfRule>
  </conditionalFormatting>
  <conditionalFormatting sqref="K83">
    <cfRule type="notContainsBlanks" dxfId="1497" priority="1337">
      <formula>LEN(TRIM(K83))&gt;0</formula>
    </cfRule>
    <cfRule type="cellIs" dxfId="1496" priority="1340" operator="notEqual">
      <formula>H83</formula>
    </cfRule>
  </conditionalFormatting>
  <conditionalFormatting sqref="I83:J83">
    <cfRule type="notContainsBlanks" dxfId="1495" priority="1338">
      <formula>LEN(TRIM(I83))&gt;0</formula>
    </cfRule>
    <cfRule type="cellIs" dxfId="1494" priority="1339" operator="notEqual">
      <formula>H83</formula>
    </cfRule>
  </conditionalFormatting>
  <conditionalFormatting sqref="K84">
    <cfRule type="notContainsBlanks" dxfId="1493" priority="1333">
      <formula>LEN(TRIM(K84))&gt;0</formula>
    </cfRule>
    <cfRule type="cellIs" dxfId="1492" priority="1336" operator="notEqual">
      <formula>H84</formula>
    </cfRule>
  </conditionalFormatting>
  <conditionalFormatting sqref="I84:J84">
    <cfRule type="notContainsBlanks" dxfId="1491" priority="1334">
      <formula>LEN(TRIM(I84))&gt;0</formula>
    </cfRule>
    <cfRule type="cellIs" dxfId="1490" priority="1335" operator="notEqual">
      <formula>H84</formula>
    </cfRule>
  </conditionalFormatting>
  <conditionalFormatting sqref="H85:K85">
    <cfRule type="containsBlanks" dxfId="1489" priority="1332">
      <formula>LEN(TRIM(H85))=0</formula>
    </cfRule>
  </conditionalFormatting>
  <conditionalFormatting sqref="K86">
    <cfRule type="notContainsBlanks" dxfId="1488" priority="1328">
      <formula>LEN(TRIM(K86))&gt;0</formula>
    </cfRule>
    <cfRule type="cellIs" dxfId="1487" priority="1331" operator="notEqual">
      <formula>H86</formula>
    </cfRule>
  </conditionalFormatting>
  <conditionalFormatting sqref="I86:J86">
    <cfRule type="notContainsBlanks" dxfId="1486" priority="1329">
      <formula>LEN(TRIM(I86))&gt;0</formula>
    </cfRule>
    <cfRule type="cellIs" dxfId="1485" priority="1330" operator="notEqual">
      <formula>H86</formula>
    </cfRule>
  </conditionalFormatting>
  <conditionalFormatting sqref="K87">
    <cfRule type="notContainsBlanks" dxfId="1484" priority="1324">
      <formula>LEN(TRIM(K87))&gt;0</formula>
    </cfRule>
    <cfRule type="cellIs" dxfId="1483" priority="1327" operator="notEqual">
      <formula>H87</formula>
    </cfRule>
  </conditionalFormatting>
  <conditionalFormatting sqref="I87:J87">
    <cfRule type="notContainsBlanks" dxfId="1482" priority="1325">
      <formula>LEN(TRIM(I87))&gt;0</formula>
    </cfRule>
    <cfRule type="cellIs" dxfId="1481" priority="1326" operator="notEqual">
      <formula>H87</formula>
    </cfRule>
  </conditionalFormatting>
  <conditionalFormatting sqref="H88:K88">
    <cfRule type="containsBlanks" dxfId="1480" priority="1323">
      <formula>LEN(TRIM(H88))=0</formula>
    </cfRule>
  </conditionalFormatting>
  <conditionalFormatting sqref="K89">
    <cfRule type="notContainsBlanks" dxfId="1479" priority="1319">
      <formula>LEN(TRIM(K89))&gt;0</formula>
    </cfRule>
    <cfRule type="cellIs" dxfId="1478" priority="1322" operator="notEqual">
      <formula>H89</formula>
    </cfRule>
  </conditionalFormatting>
  <conditionalFormatting sqref="I89:J89">
    <cfRule type="notContainsBlanks" dxfId="1477" priority="1320">
      <formula>LEN(TRIM(I89))&gt;0</formula>
    </cfRule>
    <cfRule type="cellIs" dxfId="1476" priority="1321" operator="notEqual">
      <formula>H89</formula>
    </cfRule>
  </conditionalFormatting>
  <conditionalFormatting sqref="K90">
    <cfRule type="notContainsBlanks" dxfId="1475" priority="1315">
      <formula>LEN(TRIM(K90))&gt;0</formula>
    </cfRule>
    <cfRule type="cellIs" dxfId="1474" priority="1318" operator="notEqual">
      <formula>H90</formula>
    </cfRule>
  </conditionalFormatting>
  <conditionalFormatting sqref="I90:J90">
    <cfRule type="notContainsBlanks" dxfId="1473" priority="1316">
      <formula>LEN(TRIM(I90))&gt;0</formula>
    </cfRule>
    <cfRule type="cellIs" dxfId="1472" priority="1317" operator="notEqual">
      <formula>H90</formula>
    </cfRule>
  </conditionalFormatting>
  <conditionalFormatting sqref="H91:K91">
    <cfRule type="containsBlanks" dxfId="1471" priority="1314">
      <formula>LEN(TRIM(H91))=0</formula>
    </cfRule>
  </conditionalFormatting>
  <conditionalFormatting sqref="K92">
    <cfRule type="notContainsBlanks" dxfId="1470" priority="1310">
      <formula>LEN(TRIM(K92))&gt;0</formula>
    </cfRule>
    <cfRule type="cellIs" dxfId="1469" priority="1313" operator="notEqual">
      <formula>H92</formula>
    </cfRule>
  </conditionalFormatting>
  <conditionalFormatting sqref="I92:J92">
    <cfRule type="notContainsBlanks" dxfId="1468" priority="1311">
      <formula>LEN(TRIM(I92))&gt;0</formula>
    </cfRule>
    <cfRule type="cellIs" dxfId="1467" priority="1312" operator="notEqual">
      <formula>H92</formula>
    </cfRule>
  </conditionalFormatting>
  <conditionalFormatting sqref="K93">
    <cfRule type="notContainsBlanks" dxfId="1466" priority="1306">
      <formula>LEN(TRIM(K93))&gt;0</formula>
    </cfRule>
    <cfRule type="cellIs" dxfId="1465" priority="1309" operator="notEqual">
      <formula>H93</formula>
    </cfRule>
  </conditionalFormatting>
  <conditionalFormatting sqref="I93:J93">
    <cfRule type="notContainsBlanks" dxfId="1464" priority="1307">
      <formula>LEN(TRIM(I93))&gt;0</formula>
    </cfRule>
    <cfRule type="cellIs" dxfId="1463" priority="1308" operator="notEqual">
      <formula>H93</formula>
    </cfRule>
  </conditionalFormatting>
  <conditionalFormatting sqref="H94:K94">
    <cfRule type="containsBlanks" dxfId="1462" priority="1305">
      <formula>LEN(TRIM(H94))=0</formula>
    </cfRule>
  </conditionalFormatting>
  <conditionalFormatting sqref="K95">
    <cfRule type="notContainsBlanks" dxfId="1461" priority="1301">
      <formula>LEN(TRIM(K95))&gt;0</formula>
    </cfRule>
    <cfRule type="cellIs" dxfId="1460" priority="1304" operator="notEqual">
      <formula>H95</formula>
    </cfRule>
  </conditionalFormatting>
  <conditionalFormatting sqref="I95:J95">
    <cfRule type="notContainsBlanks" dxfId="1459" priority="1302">
      <formula>LEN(TRIM(I95))&gt;0</formula>
    </cfRule>
    <cfRule type="cellIs" dxfId="1458" priority="1303" operator="notEqual">
      <formula>H95</formula>
    </cfRule>
  </conditionalFormatting>
  <conditionalFormatting sqref="K96">
    <cfRule type="notContainsBlanks" dxfId="1457" priority="1297">
      <formula>LEN(TRIM(K96))&gt;0</formula>
    </cfRule>
    <cfRule type="cellIs" dxfId="1456" priority="1300" operator="notEqual">
      <formula>H96</formula>
    </cfRule>
  </conditionalFormatting>
  <conditionalFormatting sqref="I96:J96">
    <cfRule type="notContainsBlanks" dxfId="1455" priority="1298">
      <formula>LEN(TRIM(I96))&gt;0</formula>
    </cfRule>
    <cfRule type="cellIs" dxfId="1454" priority="1299" operator="notEqual">
      <formula>H96</formula>
    </cfRule>
  </conditionalFormatting>
  <conditionalFormatting sqref="H97:K97">
    <cfRule type="containsBlanks" dxfId="1453" priority="1296">
      <formula>LEN(TRIM(H97))=0</formula>
    </cfRule>
  </conditionalFormatting>
  <conditionalFormatting sqref="K98">
    <cfRule type="notContainsBlanks" dxfId="1452" priority="1292">
      <formula>LEN(TRIM(K98))&gt;0</formula>
    </cfRule>
    <cfRule type="cellIs" dxfId="1451" priority="1295" operator="notEqual">
      <formula>H98</formula>
    </cfRule>
  </conditionalFormatting>
  <conditionalFormatting sqref="I98:J98">
    <cfRule type="notContainsBlanks" dxfId="1450" priority="1293">
      <formula>LEN(TRIM(I98))&gt;0</formula>
    </cfRule>
    <cfRule type="cellIs" dxfId="1449" priority="1294" operator="notEqual">
      <formula>H98</formula>
    </cfRule>
  </conditionalFormatting>
  <conditionalFormatting sqref="K99">
    <cfRule type="notContainsBlanks" dxfId="1448" priority="1288">
      <formula>LEN(TRIM(K99))&gt;0</formula>
    </cfRule>
    <cfRule type="cellIs" dxfId="1447" priority="1291" operator="notEqual">
      <formula>H99</formula>
    </cfRule>
  </conditionalFormatting>
  <conditionalFormatting sqref="I99:J99">
    <cfRule type="notContainsBlanks" dxfId="1446" priority="1289">
      <formula>LEN(TRIM(I99))&gt;0</formula>
    </cfRule>
    <cfRule type="cellIs" dxfId="1445" priority="1290" operator="notEqual">
      <formula>H99</formula>
    </cfRule>
  </conditionalFormatting>
  <conditionalFormatting sqref="H100:K100">
    <cfRule type="containsBlanks" dxfId="1444" priority="1287">
      <formula>LEN(TRIM(H100))=0</formula>
    </cfRule>
  </conditionalFormatting>
  <conditionalFormatting sqref="K101">
    <cfRule type="notContainsBlanks" dxfId="1443" priority="1283">
      <formula>LEN(TRIM(K101))&gt;0</formula>
    </cfRule>
    <cfRule type="cellIs" dxfId="1442" priority="1286" operator="notEqual">
      <formula>H101</formula>
    </cfRule>
  </conditionalFormatting>
  <conditionalFormatting sqref="I101:J101">
    <cfRule type="notContainsBlanks" dxfId="1441" priority="1284">
      <formula>LEN(TRIM(I101))&gt;0</formula>
    </cfRule>
    <cfRule type="cellIs" dxfId="1440" priority="1285" operator="notEqual">
      <formula>H101</formula>
    </cfRule>
  </conditionalFormatting>
  <conditionalFormatting sqref="K102">
    <cfRule type="notContainsBlanks" dxfId="1439" priority="1279">
      <formula>LEN(TRIM(K102))&gt;0</formula>
    </cfRule>
    <cfRule type="cellIs" dxfId="1438" priority="1282" operator="notEqual">
      <formula>H102</formula>
    </cfRule>
  </conditionalFormatting>
  <conditionalFormatting sqref="I102:J102">
    <cfRule type="notContainsBlanks" dxfId="1437" priority="1280">
      <formula>LEN(TRIM(I102))&gt;0</formula>
    </cfRule>
    <cfRule type="cellIs" dxfId="1436" priority="1281" operator="notEqual">
      <formula>H102</formula>
    </cfRule>
  </conditionalFormatting>
  <conditionalFormatting sqref="H103:K103">
    <cfRule type="containsBlanks" dxfId="1435" priority="1278">
      <formula>LEN(TRIM(H103))=0</formula>
    </cfRule>
  </conditionalFormatting>
  <conditionalFormatting sqref="K104">
    <cfRule type="notContainsBlanks" dxfId="1434" priority="1274">
      <formula>LEN(TRIM(K104))&gt;0</formula>
    </cfRule>
    <cfRule type="cellIs" dxfId="1433" priority="1277" operator="notEqual">
      <formula>H104</formula>
    </cfRule>
  </conditionalFormatting>
  <conditionalFormatting sqref="I104:J104">
    <cfRule type="notContainsBlanks" dxfId="1432" priority="1275">
      <formula>LEN(TRIM(I104))&gt;0</formula>
    </cfRule>
    <cfRule type="cellIs" dxfId="1431" priority="1276" operator="notEqual">
      <formula>H104</formula>
    </cfRule>
  </conditionalFormatting>
  <conditionalFormatting sqref="K105">
    <cfRule type="notContainsBlanks" dxfId="1430" priority="1270">
      <formula>LEN(TRIM(K105))&gt;0</formula>
    </cfRule>
    <cfRule type="cellIs" dxfId="1429" priority="1273" operator="notEqual">
      <formula>H105</formula>
    </cfRule>
  </conditionalFormatting>
  <conditionalFormatting sqref="I105:J105">
    <cfRule type="notContainsBlanks" dxfId="1428" priority="1271">
      <formula>LEN(TRIM(I105))&gt;0</formula>
    </cfRule>
    <cfRule type="cellIs" dxfId="1427" priority="1272" operator="notEqual">
      <formula>H105</formula>
    </cfRule>
  </conditionalFormatting>
  <conditionalFormatting sqref="H106:K106">
    <cfRule type="containsBlanks" dxfId="1426" priority="1269">
      <formula>LEN(TRIM(H106))=0</formula>
    </cfRule>
  </conditionalFormatting>
  <conditionalFormatting sqref="K107">
    <cfRule type="notContainsBlanks" dxfId="1425" priority="1265">
      <formula>LEN(TRIM(K107))&gt;0</formula>
    </cfRule>
    <cfRule type="cellIs" dxfId="1424" priority="1268" operator="notEqual">
      <formula>H107</formula>
    </cfRule>
  </conditionalFormatting>
  <conditionalFormatting sqref="I107:J107">
    <cfRule type="notContainsBlanks" dxfId="1423" priority="1266">
      <formula>LEN(TRIM(I107))&gt;0</formula>
    </cfRule>
    <cfRule type="cellIs" dxfId="1422" priority="1267" operator="notEqual">
      <formula>H107</formula>
    </cfRule>
  </conditionalFormatting>
  <conditionalFormatting sqref="K108">
    <cfRule type="notContainsBlanks" dxfId="1421" priority="1261">
      <formula>LEN(TRIM(K108))&gt;0</formula>
    </cfRule>
    <cfRule type="cellIs" dxfId="1420" priority="1264" operator="notEqual">
      <formula>H108</formula>
    </cfRule>
  </conditionalFormatting>
  <conditionalFormatting sqref="I108:J108">
    <cfRule type="notContainsBlanks" dxfId="1419" priority="1262">
      <formula>LEN(TRIM(I108))&gt;0</formula>
    </cfRule>
    <cfRule type="cellIs" dxfId="1418" priority="1263" operator="notEqual">
      <formula>H108</formula>
    </cfRule>
  </conditionalFormatting>
  <conditionalFormatting sqref="H109:K109">
    <cfRule type="containsBlanks" dxfId="1417" priority="1260">
      <formula>LEN(TRIM(H109))=0</formula>
    </cfRule>
  </conditionalFormatting>
  <conditionalFormatting sqref="K110">
    <cfRule type="notContainsBlanks" dxfId="1416" priority="1256">
      <formula>LEN(TRIM(K110))&gt;0</formula>
    </cfRule>
    <cfRule type="cellIs" dxfId="1415" priority="1259" operator="notEqual">
      <formula>H110</formula>
    </cfRule>
  </conditionalFormatting>
  <conditionalFormatting sqref="I110:J110">
    <cfRule type="notContainsBlanks" dxfId="1414" priority="1257">
      <formula>LEN(TRIM(I110))&gt;0</formula>
    </cfRule>
    <cfRule type="cellIs" dxfId="1413" priority="1258" operator="notEqual">
      <formula>H110</formula>
    </cfRule>
  </conditionalFormatting>
  <conditionalFormatting sqref="K111">
    <cfRule type="notContainsBlanks" dxfId="1412" priority="1252">
      <formula>LEN(TRIM(K111))&gt;0</formula>
    </cfRule>
    <cfRule type="cellIs" dxfId="1411" priority="1255" operator="notEqual">
      <formula>H111</formula>
    </cfRule>
  </conditionalFormatting>
  <conditionalFormatting sqref="I111:J111">
    <cfRule type="notContainsBlanks" dxfId="1410" priority="1253">
      <formula>LEN(TRIM(I111))&gt;0</formula>
    </cfRule>
    <cfRule type="cellIs" dxfId="1409" priority="1254" operator="notEqual">
      <formula>H111</formula>
    </cfRule>
  </conditionalFormatting>
  <conditionalFormatting sqref="H112:K112">
    <cfRule type="containsBlanks" dxfId="1408" priority="1251">
      <formula>LEN(TRIM(H112))=0</formula>
    </cfRule>
  </conditionalFormatting>
  <conditionalFormatting sqref="K113">
    <cfRule type="notContainsBlanks" dxfId="1407" priority="1247">
      <formula>LEN(TRIM(K113))&gt;0</formula>
    </cfRule>
    <cfRule type="cellIs" dxfId="1406" priority="1250" operator="notEqual">
      <formula>H113</formula>
    </cfRule>
  </conditionalFormatting>
  <conditionalFormatting sqref="I113:J113">
    <cfRule type="notContainsBlanks" dxfId="1405" priority="1248">
      <formula>LEN(TRIM(I113))&gt;0</formula>
    </cfRule>
    <cfRule type="cellIs" dxfId="1404" priority="1249" operator="notEqual">
      <formula>H113</formula>
    </cfRule>
  </conditionalFormatting>
  <conditionalFormatting sqref="K114">
    <cfRule type="notContainsBlanks" dxfId="1403" priority="1243">
      <formula>LEN(TRIM(K114))&gt;0</formula>
    </cfRule>
    <cfRule type="cellIs" dxfId="1402" priority="1246" operator="notEqual">
      <formula>H114</formula>
    </cfRule>
  </conditionalFormatting>
  <conditionalFormatting sqref="I114:J114">
    <cfRule type="notContainsBlanks" dxfId="1401" priority="1244">
      <formula>LEN(TRIM(I114))&gt;0</formula>
    </cfRule>
    <cfRule type="cellIs" dxfId="1400" priority="1245" operator="notEqual">
      <formula>H114</formula>
    </cfRule>
  </conditionalFormatting>
  <conditionalFormatting sqref="H115:K115">
    <cfRule type="containsBlanks" dxfId="1399" priority="1242">
      <formula>LEN(TRIM(H115))=0</formula>
    </cfRule>
  </conditionalFormatting>
  <conditionalFormatting sqref="K116">
    <cfRule type="notContainsBlanks" dxfId="1398" priority="1238">
      <formula>LEN(TRIM(K116))&gt;0</formula>
    </cfRule>
    <cfRule type="cellIs" dxfId="1397" priority="1241" operator="notEqual">
      <formula>H116</formula>
    </cfRule>
  </conditionalFormatting>
  <conditionalFormatting sqref="I116:J116">
    <cfRule type="notContainsBlanks" dxfId="1396" priority="1239">
      <formula>LEN(TRIM(I116))&gt;0</formula>
    </cfRule>
    <cfRule type="cellIs" dxfId="1395" priority="1240" operator="notEqual">
      <formula>H116</formula>
    </cfRule>
  </conditionalFormatting>
  <conditionalFormatting sqref="K117">
    <cfRule type="notContainsBlanks" dxfId="1394" priority="1234">
      <formula>LEN(TRIM(K117))&gt;0</formula>
    </cfRule>
    <cfRule type="cellIs" dxfId="1393" priority="1237" operator="notEqual">
      <formula>H117</formula>
    </cfRule>
  </conditionalFormatting>
  <conditionalFormatting sqref="I117:J117">
    <cfRule type="notContainsBlanks" dxfId="1392" priority="1235">
      <formula>LEN(TRIM(I117))&gt;0</formula>
    </cfRule>
    <cfRule type="cellIs" dxfId="1391" priority="1236" operator="notEqual">
      <formula>H117</formula>
    </cfRule>
  </conditionalFormatting>
  <conditionalFormatting sqref="H118:K118">
    <cfRule type="containsBlanks" dxfId="1390" priority="1233">
      <formula>LEN(TRIM(H118))=0</formula>
    </cfRule>
  </conditionalFormatting>
  <conditionalFormatting sqref="K119">
    <cfRule type="notContainsBlanks" dxfId="1389" priority="1229">
      <formula>LEN(TRIM(K119))&gt;0</formula>
    </cfRule>
    <cfRule type="cellIs" dxfId="1388" priority="1232" operator="notEqual">
      <formula>H119</formula>
    </cfRule>
  </conditionalFormatting>
  <conditionalFormatting sqref="I119:J119">
    <cfRule type="notContainsBlanks" dxfId="1387" priority="1230">
      <formula>LEN(TRIM(I119))&gt;0</formula>
    </cfRule>
    <cfRule type="cellIs" dxfId="1386" priority="1231" operator="notEqual">
      <formula>H119</formula>
    </cfRule>
  </conditionalFormatting>
  <conditionalFormatting sqref="K120">
    <cfRule type="notContainsBlanks" dxfId="1385" priority="1225">
      <formula>LEN(TRIM(K120))&gt;0</formula>
    </cfRule>
    <cfRule type="cellIs" dxfId="1384" priority="1228" operator="notEqual">
      <formula>H120</formula>
    </cfRule>
  </conditionalFormatting>
  <conditionalFormatting sqref="I120:J120">
    <cfRule type="notContainsBlanks" dxfId="1383" priority="1226">
      <formula>LEN(TRIM(I120))&gt;0</formula>
    </cfRule>
    <cfRule type="cellIs" dxfId="1382" priority="1227" operator="notEqual">
      <formula>H120</formula>
    </cfRule>
  </conditionalFormatting>
  <conditionalFormatting sqref="H121:K121">
    <cfRule type="containsBlanks" dxfId="1381" priority="1224">
      <formula>LEN(TRIM(H121))=0</formula>
    </cfRule>
  </conditionalFormatting>
  <conditionalFormatting sqref="K122">
    <cfRule type="notContainsBlanks" dxfId="1380" priority="1220">
      <formula>LEN(TRIM(K122))&gt;0</formula>
    </cfRule>
    <cfRule type="cellIs" dxfId="1379" priority="1223" operator="notEqual">
      <formula>H122</formula>
    </cfRule>
  </conditionalFormatting>
  <conditionalFormatting sqref="I122:J122">
    <cfRule type="notContainsBlanks" dxfId="1378" priority="1221">
      <formula>LEN(TRIM(I122))&gt;0</formula>
    </cfRule>
    <cfRule type="cellIs" dxfId="1377" priority="1222" operator="notEqual">
      <formula>H122</formula>
    </cfRule>
  </conditionalFormatting>
  <conditionalFormatting sqref="K123">
    <cfRule type="notContainsBlanks" dxfId="1376" priority="1216">
      <formula>LEN(TRIM(K123))&gt;0</formula>
    </cfRule>
    <cfRule type="cellIs" dxfId="1375" priority="1219" operator="notEqual">
      <formula>H123</formula>
    </cfRule>
  </conditionalFormatting>
  <conditionalFormatting sqref="I123:J123">
    <cfRule type="notContainsBlanks" dxfId="1374" priority="1217">
      <formula>LEN(TRIM(I123))&gt;0</formula>
    </cfRule>
    <cfRule type="cellIs" dxfId="1373" priority="1218" operator="notEqual">
      <formula>H123</formula>
    </cfRule>
  </conditionalFormatting>
  <conditionalFormatting sqref="H124:K124">
    <cfRule type="containsBlanks" dxfId="1372" priority="1215">
      <formula>LEN(TRIM(H124))=0</formula>
    </cfRule>
  </conditionalFormatting>
  <conditionalFormatting sqref="K125">
    <cfRule type="notContainsBlanks" dxfId="1371" priority="1211">
      <formula>LEN(TRIM(K125))&gt;0</formula>
    </cfRule>
    <cfRule type="cellIs" dxfId="1370" priority="1214" operator="notEqual">
      <formula>H125</formula>
    </cfRule>
  </conditionalFormatting>
  <conditionalFormatting sqref="I125:J125">
    <cfRule type="notContainsBlanks" dxfId="1369" priority="1212">
      <formula>LEN(TRIM(I125))&gt;0</formula>
    </cfRule>
    <cfRule type="cellIs" dxfId="1368" priority="1213" operator="notEqual">
      <formula>H125</formula>
    </cfRule>
  </conditionalFormatting>
  <conditionalFormatting sqref="K126">
    <cfRule type="notContainsBlanks" dxfId="1367" priority="1207">
      <formula>LEN(TRIM(K126))&gt;0</formula>
    </cfRule>
    <cfRule type="cellIs" dxfId="1366" priority="1210" operator="notEqual">
      <formula>H126</formula>
    </cfRule>
  </conditionalFormatting>
  <conditionalFormatting sqref="I126:J126">
    <cfRule type="notContainsBlanks" dxfId="1365" priority="1208">
      <formula>LEN(TRIM(I126))&gt;0</formula>
    </cfRule>
    <cfRule type="cellIs" dxfId="1364" priority="1209" operator="notEqual">
      <formula>H126</formula>
    </cfRule>
  </conditionalFormatting>
  <conditionalFormatting sqref="H127:K127">
    <cfRule type="containsBlanks" dxfId="1363" priority="1206">
      <formula>LEN(TRIM(H127))=0</formula>
    </cfRule>
  </conditionalFormatting>
  <conditionalFormatting sqref="K128">
    <cfRule type="notContainsBlanks" dxfId="1362" priority="1202">
      <formula>LEN(TRIM(K128))&gt;0</formula>
    </cfRule>
    <cfRule type="cellIs" dxfId="1361" priority="1205" operator="notEqual">
      <formula>H128</formula>
    </cfRule>
  </conditionalFormatting>
  <conditionalFormatting sqref="I128:J128">
    <cfRule type="notContainsBlanks" dxfId="1360" priority="1203">
      <formula>LEN(TRIM(I128))&gt;0</formula>
    </cfRule>
    <cfRule type="cellIs" dxfId="1359" priority="1204" operator="notEqual">
      <formula>H128</formula>
    </cfRule>
  </conditionalFormatting>
  <conditionalFormatting sqref="K129">
    <cfRule type="notContainsBlanks" dxfId="1358" priority="1198">
      <formula>LEN(TRIM(K129))&gt;0</formula>
    </cfRule>
    <cfRule type="cellIs" dxfId="1357" priority="1201" operator="notEqual">
      <formula>H129</formula>
    </cfRule>
  </conditionalFormatting>
  <conditionalFormatting sqref="I129:J129">
    <cfRule type="notContainsBlanks" dxfId="1356" priority="1199">
      <formula>LEN(TRIM(I129))&gt;0</formula>
    </cfRule>
    <cfRule type="cellIs" dxfId="1355" priority="1200" operator="notEqual">
      <formula>H129</formula>
    </cfRule>
  </conditionalFormatting>
  <conditionalFormatting sqref="H130:K130">
    <cfRule type="containsBlanks" dxfId="1354" priority="1197">
      <formula>LEN(TRIM(H130))=0</formula>
    </cfRule>
  </conditionalFormatting>
  <conditionalFormatting sqref="K131">
    <cfRule type="notContainsBlanks" dxfId="1353" priority="1193">
      <formula>LEN(TRIM(K131))&gt;0</formula>
    </cfRule>
    <cfRule type="cellIs" dxfId="1352" priority="1196" operator="notEqual">
      <formula>H131</formula>
    </cfRule>
  </conditionalFormatting>
  <conditionalFormatting sqref="I131:J131">
    <cfRule type="notContainsBlanks" dxfId="1351" priority="1194">
      <formula>LEN(TRIM(I131))&gt;0</formula>
    </cfRule>
    <cfRule type="cellIs" dxfId="1350" priority="1195" operator="notEqual">
      <formula>H131</formula>
    </cfRule>
  </conditionalFormatting>
  <conditionalFormatting sqref="K132">
    <cfRule type="notContainsBlanks" dxfId="1349" priority="1189">
      <formula>LEN(TRIM(K132))&gt;0</formula>
    </cfRule>
    <cfRule type="cellIs" dxfId="1348" priority="1192" operator="notEqual">
      <formula>H132</formula>
    </cfRule>
  </conditionalFormatting>
  <conditionalFormatting sqref="I132:J132">
    <cfRule type="notContainsBlanks" dxfId="1347" priority="1190">
      <formula>LEN(TRIM(I132))&gt;0</formula>
    </cfRule>
    <cfRule type="cellIs" dxfId="1346" priority="1191" operator="notEqual">
      <formula>H132</formula>
    </cfRule>
  </conditionalFormatting>
  <conditionalFormatting sqref="H133:K133">
    <cfRule type="containsBlanks" dxfId="1345" priority="1188">
      <formula>LEN(TRIM(H133))=0</formula>
    </cfRule>
  </conditionalFormatting>
  <conditionalFormatting sqref="K134">
    <cfRule type="notContainsBlanks" dxfId="1344" priority="1184">
      <formula>LEN(TRIM(K134))&gt;0</formula>
    </cfRule>
    <cfRule type="cellIs" dxfId="1343" priority="1187" operator="notEqual">
      <formula>H134</formula>
    </cfRule>
  </conditionalFormatting>
  <conditionalFormatting sqref="I134:J134">
    <cfRule type="notContainsBlanks" dxfId="1342" priority="1185">
      <formula>LEN(TRIM(I134))&gt;0</formula>
    </cfRule>
    <cfRule type="cellIs" dxfId="1341" priority="1186" operator="notEqual">
      <formula>H134</formula>
    </cfRule>
  </conditionalFormatting>
  <conditionalFormatting sqref="K135">
    <cfRule type="notContainsBlanks" dxfId="1340" priority="1180">
      <formula>LEN(TRIM(K135))&gt;0</formula>
    </cfRule>
    <cfRule type="cellIs" dxfId="1339" priority="1183" operator="notEqual">
      <formula>H135</formula>
    </cfRule>
  </conditionalFormatting>
  <conditionalFormatting sqref="I135:J135">
    <cfRule type="notContainsBlanks" dxfId="1338" priority="1181">
      <formula>LEN(TRIM(I135))&gt;0</formula>
    </cfRule>
    <cfRule type="cellIs" dxfId="1337" priority="1182" operator="notEqual">
      <formula>H135</formula>
    </cfRule>
  </conditionalFormatting>
  <conditionalFormatting sqref="H136:K136">
    <cfRule type="containsBlanks" dxfId="1336" priority="1179">
      <formula>LEN(TRIM(H136))=0</formula>
    </cfRule>
  </conditionalFormatting>
  <conditionalFormatting sqref="K137">
    <cfRule type="notContainsBlanks" dxfId="1335" priority="1175">
      <formula>LEN(TRIM(K137))&gt;0</formula>
    </cfRule>
    <cfRule type="cellIs" dxfId="1334" priority="1178" operator="notEqual">
      <formula>H137</formula>
    </cfRule>
  </conditionalFormatting>
  <conditionalFormatting sqref="I137:J137">
    <cfRule type="notContainsBlanks" dxfId="1333" priority="1176">
      <formula>LEN(TRIM(I137))&gt;0</formula>
    </cfRule>
    <cfRule type="cellIs" dxfId="1332" priority="1177" operator="notEqual">
      <formula>H137</formula>
    </cfRule>
  </conditionalFormatting>
  <conditionalFormatting sqref="K138">
    <cfRule type="notContainsBlanks" dxfId="1331" priority="1171">
      <formula>LEN(TRIM(K138))&gt;0</formula>
    </cfRule>
    <cfRule type="cellIs" dxfId="1330" priority="1174" operator="notEqual">
      <formula>H138</formula>
    </cfRule>
  </conditionalFormatting>
  <conditionalFormatting sqref="I138:J138">
    <cfRule type="notContainsBlanks" dxfId="1329" priority="1172">
      <formula>LEN(TRIM(I138))&gt;0</formula>
    </cfRule>
    <cfRule type="cellIs" dxfId="1328" priority="1173" operator="notEqual">
      <formula>H138</formula>
    </cfRule>
  </conditionalFormatting>
  <conditionalFormatting sqref="H139:K139">
    <cfRule type="containsBlanks" dxfId="1327" priority="1170">
      <formula>LEN(TRIM(H139))=0</formula>
    </cfRule>
  </conditionalFormatting>
  <conditionalFormatting sqref="K140">
    <cfRule type="notContainsBlanks" dxfId="1326" priority="1166">
      <formula>LEN(TRIM(K140))&gt;0</formula>
    </cfRule>
    <cfRule type="cellIs" dxfId="1325" priority="1169" operator="notEqual">
      <formula>H140</formula>
    </cfRule>
  </conditionalFormatting>
  <conditionalFormatting sqref="I140:J140">
    <cfRule type="notContainsBlanks" dxfId="1324" priority="1167">
      <formula>LEN(TRIM(I140))&gt;0</formula>
    </cfRule>
    <cfRule type="cellIs" dxfId="1323" priority="1168" operator="notEqual">
      <formula>H140</formula>
    </cfRule>
  </conditionalFormatting>
  <conditionalFormatting sqref="K141">
    <cfRule type="notContainsBlanks" dxfId="1322" priority="1162">
      <formula>LEN(TRIM(K141))&gt;0</formula>
    </cfRule>
    <cfRule type="cellIs" dxfId="1321" priority="1165" operator="notEqual">
      <formula>H141</formula>
    </cfRule>
  </conditionalFormatting>
  <conditionalFormatting sqref="I141:J141">
    <cfRule type="notContainsBlanks" dxfId="1320" priority="1163">
      <formula>LEN(TRIM(I141))&gt;0</formula>
    </cfRule>
    <cfRule type="cellIs" dxfId="1319" priority="1164" operator="notEqual">
      <formula>H141</formula>
    </cfRule>
  </conditionalFormatting>
  <conditionalFormatting sqref="H142:K142">
    <cfRule type="containsBlanks" dxfId="1318" priority="1161">
      <formula>LEN(TRIM(H142))=0</formula>
    </cfRule>
  </conditionalFormatting>
  <conditionalFormatting sqref="K143">
    <cfRule type="notContainsBlanks" dxfId="1317" priority="1157">
      <formula>LEN(TRIM(K143))&gt;0</formula>
    </cfRule>
    <cfRule type="cellIs" dxfId="1316" priority="1160" operator="notEqual">
      <formula>H143</formula>
    </cfRule>
  </conditionalFormatting>
  <conditionalFormatting sqref="I143:J143">
    <cfRule type="notContainsBlanks" dxfId="1315" priority="1158">
      <formula>LEN(TRIM(I143))&gt;0</formula>
    </cfRule>
    <cfRule type="cellIs" dxfId="1314" priority="1159" operator="notEqual">
      <formula>H143</formula>
    </cfRule>
  </conditionalFormatting>
  <conditionalFormatting sqref="K144">
    <cfRule type="notContainsBlanks" dxfId="1313" priority="1153">
      <formula>LEN(TRIM(K144))&gt;0</formula>
    </cfRule>
    <cfRule type="cellIs" dxfId="1312" priority="1156" operator="notEqual">
      <formula>H144</formula>
    </cfRule>
  </conditionalFormatting>
  <conditionalFormatting sqref="I144:J144">
    <cfRule type="notContainsBlanks" dxfId="1311" priority="1154">
      <formula>LEN(TRIM(I144))&gt;0</formula>
    </cfRule>
    <cfRule type="cellIs" dxfId="1310" priority="1155" operator="notEqual">
      <formula>H144</formula>
    </cfRule>
  </conditionalFormatting>
  <conditionalFormatting sqref="H145:K145">
    <cfRule type="containsBlanks" dxfId="1309" priority="1152">
      <formula>LEN(TRIM(H145))=0</formula>
    </cfRule>
  </conditionalFormatting>
  <conditionalFormatting sqref="K146">
    <cfRule type="notContainsBlanks" dxfId="1308" priority="1148">
      <formula>LEN(TRIM(K146))&gt;0</formula>
    </cfRule>
    <cfRule type="cellIs" dxfId="1307" priority="1151" operator="notEqual">
      <formula>H146</formula>
    </cfRule>
  </conditionalFormatting>
  <conditionalFormatting sqref="I146:J146">
    <cfRule type="notContainsBlanks" dxfId="1306" priority="1149">
      <formula>LEN(TRIM(I146))&gt;0</formula>
    </cfRule>
    <cfRule type="cellIs" dxfId="1305" priority="1150" operator="notEqual">
      <formula>H146</formula>
    </cfRule>
  </conditionalFormatting>
  <conditionalFormatting sqref="K147">
    <cfRule type="notContainsBlanks" dxfId="1304" priority="1144">
      <formula>LEN(TRIM(K147))&gt;0</formula>
    </cfRule>
    <cfRule type="cellIs" dxfId="1303" priority="1147" operator="notEqual">
      <formula>H147</formula>
    </cfRule>
  </conditionalFormatting>
  <conditionalFormatting sqref="I147:J147">
    <cfRule type="notContainsBlanks" dxfId="1302" priority="1145">
      <formula>LEN(TRIM(I147))&gt;0</formula>
    </cfRule>
    <cfRule type="cellIs" dxfId="1301" priority="1146" operator="notEqual">
      <formula>H147</formula>
    </cfRule>
  </conditionalFormatting>
  <conditionalFormatting sqref="H148:K148">
    <cfRule type="containsBlanks" dxfId="1300" priority="1143">
      <formula>LEN(TRIM(H148))=0</formula>
    </cfRule>
  </conditionalFormatting>
  <conditionalFormatting sqref="K149">
    <cfRule type="notContainsBlanks" dxfId="1299" priority="1139">
      <formula>LEN(TRIM(K149))&gt;0</formula>
    </cfRule>
    <cfRule type="cellIs" dxfId="1298" priority="1142" operator="notEqual">
      <formula>H149</formula>
    </cfRule>
  </conditionalFormatting>
  <conditionalFormatting sqref="I149:J149">
    <cfRule type="notContainsBlanks" dxfId="1297" priority="1140">
      <formula>LEN(TRIM(I149))&gt;0</formula>
    </cfRule>
    <cfRule type="cellIs" dxfId="1296" priority="1141" operator="notEqual">
      <formula>H149</formula>
    </cfRule>
  </conditionalFormatting>
  <conditionalFormatting sqref="K150">
    <cfRule type="notContainsBlanks" dxfId="1295" priority="1135">
      <formula>LEN(TRIM(K150))&gt;0</formula>
    </cfRule>
    <cfRule type="cellIs" dxfId="1294" priority="1138" operator="notEqual">
      <formula>H150</formula>
    </cfRule>
  </conditionalFormatting>
  <conditionalFormatting sqref="I150:J150">
    <cfRule type="notContainsBlanks" dxfId="1293" priority="1136">
      <formula>LEN(TRIM(I150))&gt;0</formula>
    </cfRule>
    <cfRule type="cellIs" dxfId="1292" priority="1137" operator="notEqual">
      <formula>H150</formula>
    </cfRule>
  </conditionalFormatting>
  <conditionalFormatting sqref="H151:K151">
    <cfRule type="containsBlanks" dxfId="1291" priority="1134">
      <formula>LEN(TRIM(H151))=0</formula>
    </cfRule>
  </conditionalFormatting>
  <conditionalFormatting sqref="K152">
    <cfRule type="notContainsBlanks" dxfId="1290" priority="1130">
      <formula>LEN(TRIM(K152))&gt;0</formula>
    </cfRule>
    <cfRule type="cellIs" dxfId="1289" priority="1133" operator="notEqual">
      <formula>H152</formula>
    </cfRule>
  </conditionalFormatting>
  <conditionalFormatting sqref="I152:J152">
    <cfRule type="notContainsBlanks" dxfId="1288" priority="1131">
      <formula>LEN(TRIM(I152))&gt;0</formula>
    </cfRule>
    <cfRule type="cellIs" dxfId="1287" priority="1132" operator="notEqual">
      <formula>H152</formula>
    </cfRule>
  </conditionalFormatting>
  <conditionalFormatting sqref="K153">
    <cfRule type="notContainsBlanks" dxfId="1286" priority="1126">
      <formula>LEN(TRIM(K153))&gt;0</formula>
    </cfRule>
    <cfRule type="cellIs" dxfId="1285" priority="1129" operator="notEqual">
      <formula>H153</formula>
    </cfRule>
  </conditionalFormatting>
  <conditionalFormatting sqref="I153:J153">
    <cfRule type="notContainsBlanks" dxfId="1284" priority="1127">
      <formula>LEN(TRIM(I153))&gt;0</formula>
    </cfRule>
    <cfRule type="cellIs" dxfId="1283" priority="1128" operator="notEqual">
      <formula>H153</formula>
    </cfRule>
  </conditionalFormatting>
  <conditionalFormatting sqref="H154:K154">
    <cfRule type="containsBlanks" dxfId="1282" priority="1125">
      <formula>LEN(TRIM(H154))=0</formula>
    </cfRule>
  </conditionalFormatting>
  <conditionalFormatting sqref="K155">
    <cfRule type="notContainsBlanks" dxfId="1281" priority="1121">
      <formula>LEN(TRIM(K155))&gt;0</formula>
    </cfRule>
    <cfRule type="cellIs" dxfId="1280" priority="1124" operator="notEqual">
      <formula>H155</formula>
    </cfRule>
  </conditionalFormatting>
  <conditionalFormatting sqref="I155:J155">
    <cfRule type="notContainsBlanks" dxfId="1279" priority="1122">
      <formula>LEN(TRIM(I155))&gt;0</formula>
    </cfRule>
    <cfRule type="cellIs" dxfId="1278" priority="1123" operator="notEqual">
      <formula>H155</formula>
    </cfRule>
  </conditionalFormatting>
  <conditionalFormatting sqref="K156">
    <cfRule type="notContainsBlanks" dxfId="1277" priority="1117">
      <formula>LEN(TRIM(K156))&gt;0</formula>
    </cfRule>
    <cfRule type="cellIs" dxfId="1276" priority="1120" operator="notEqual">
      <formula>H156</formula>
    </cfRule>
  </conditionalFormatting>
  <conditionalFormatting sqref="I156:J156">
    <cfRule type="notContainsBlanks" dxfId="1275" priority="1118">
      <formula>LEN(TRIM(I156))&gt;0</formula>
    </cfRule>
    <cfRule type="cellIs" dxfId="1274" priority="1119" operator="notEqual">
      <formula>H156</formula>
    </cfRule>
  </conditionalFormatting>
  <conditionalFormatting sqref="H157:K157">
    <cfRule type="containsBlanks" dxfId="1273" priority="1116">
      <formula>LEN(TRIM(H157))=0</formula>
    </cfRule>
  </conditionalFormatting>
  <conditionalFormatting sqref="K158">
    <cfRule type="notContainsBlanks" dxfId="1272" priority="1112">
      <formula>LEN(TRIM(K158))&gt;0</formula>
    </cfRule>
    <cfRule type="cellIs" dxfId="1271" priority="1115" operator="notEqual">
      <formula>H158</formula>
    </cfRule>
  </conditionalFormatting>
  <conditionalFormatting sqref="I158:J158">
    <cfRule type="notContainsBlanks" dxfId="1270" priority="1113">
      <formula>LEN(TRIM(I158))&gt;0</formula>
    </cfRule>
    <cfRule type="cellIs" dxfId="1269" priority="1114" operator="notEqual">
      <formula>H158</formula>
    </cfRule>
  </conditionalFormatting>
  <conditionalFormatting sqref="K159">
    <cfRule type="notContainsBlanks" dxfId="1268" priority="1108">
      <formula>LEN(TRIM(K159))&gt;0</formula>
    </cfRule>
    <cfRule type="cellIs" dxfId="1267" priority="1111" operator="notEqual">
      <formula>H159</formula>
    </cfRule>
  </conditionalFormatting>
  <conditionalFormatting sqref="I159:J159">
    <cfRule type="notContainsBlanks" dxfId="1266" priority="1109">
      <formula>LEN(TRIM(I159))&gt;0</formula>
    </cfRule>
    <cfRule type="cellIs" dxfId="1265" priority="1110" operator="notEqual">
      <formula>H159</formula>
    </cfRule>
  </conditionalFormatting>
  <conditionalFormatting sqref="H160:K160">
    <cfRule type="containsBlanks" dxfId="1264" priority="1107">
      <formula>LEN(TRIM(H160))=0</formula>
    </cfRule>
  </conditionalFormatting>
  <conditionalFormatting sqref="K161">
    <cfRule type="notContainsBlanks" dxfId="1263" priority="1103">
      <formula>LEN(TRIM(K161))&gt;0</formula>
    </cfRule>
    <cfRule type="cellIs" dxfId="1262" priority="1106" operator="notEqual">
      <formula>H161</formula>
    </cfRule>
  </conditionalFormatting>
  <conditionalFormatting sqref="I161:J161">
    <cfRule type="notContainsBlanks" dxfId="1261" priority="1104">
      <formula>LEN(TRIM(I161))&gt;0</formula>
    </cfRule>
    <cfRule type="cellIs" dxfId="1260" priority="1105" operator="notEqual">
      <formula>H161</formula>
    </cfRule>
  </conditionalFormatting>
  <conditionalFormatting sqref="K162">
    <cfRule type="notContainsBlanks" dxfId="1259" priority="1099">
      <formula>LEN(TRIM(K162))&gt;0</formula>
    </cfRule>
    <cfRule type="cellIs" dxfId="1258" priority="1102" operator="notEqual">
      <formula>H162</formula>
    </cfRule>
  </conditionalFormatting>
  <conditionalFormatting sqref="I162:J162">
    <cfRule type="notContainsBlanks" dxfId="1257" priority="1100">
      <formula>LEN(TRIM(I162))&gt;0</formula>
    </cfRule>
    <cfRule type="cellIs" dxfId="1256" priority="1101" operator="notEqual">
      <formula>H162</formula>
    </cfRule>
  </conditionalFormatting>
  <conditionalFormatting sqref="H163:K163">
    <cfRule type="containsBlanks" dxfId="1255" priority="1098">
      <formula>LEN(TRIM(H163))=0</formula>
    </cfRule>
  </conditionalFormatting>
  <conditionalFormatting sqref="K164">
    <cfRule type="notContainsBlanks" dxfId="1254" priority="1094">
      <formula>LEN(TRIM(K164))&gt;0</formula>
    </cfRule>
    <cfRule type="cellIs" dxfId="1253" priority="1097" operator="notEqual">
      <formula>H164</formula>
    </cfRule>
  </conditionalFormatting>
  <conditionalFormatting sqref="I164:J164">
    <cfRule type="notContainsBlanks" dxfId="1252" priority="1095">
      <formula>LEN(TRIM(I164))&gt;0</formula>
    </cfRule>
    <cfRule type="cellIs" dxfId="1251" priority="1096" operator="notEqual">
      <formula>H164</formula>
    </cfRule>
  </conditionalFormatting>
  <conditionalFormatting sqref="K165">
    <cfRule type="notContainsBlanks" dxfId="1250" priority="1090">
      <formula>LEN(TRIM(K165))&gt;0</formula>
    </cfRule>
    <cfRule type="cellIs" dxfId="1249" priority="1093" operator="notEqual">
      <formula>H165</formula>
    </cfRule>
  </conditionalFormatting>
  <conditionalFormatting sqref="I165:J165">
    <cfRule type="notContainsBlanks" dxfId="1248" priority="1091">
      <formula>LEN(TRIM(I165))&gt;0</formula>
    </cfRule>
    <cfRule type="cellIs" dxfId="1247" priority="1092" operator="notEqual">
      <formula>H165</formula>
    </cfRule>
  </conditionalFormatting>
  <conditionalFormatting sqref="H166:K166">
    <cfRule type="containsBlanks" dxfId="1246" priority="1089">
      <formula>LEN(TRIM(H166))=0</formula>
    </cfRule>
  </conditionalFormatting>
  <conditionalFormatting sqref="K167">
    <cfRule type="notContainsBlanks" dxfId="1245" priority="1085">
      <formula>LEN(TRIM(K167))&gt;0</formula>
    </cfRule>
    <cfRule type="cellIs" dxfId="1244" priority="1088" operator="notEqual">
      <formula>H167</formula>
    </cfRule>
  </conditionalFormatting>
  <conditionalFormatting sqref="I167:J167">
    <cfRule type="notContainsBlanks" dxfId="1243" priority="1086">
      <formula>LEN(TRIM(I167))&gt;0</formula>
    </cfRule>
    <cfRule type="cellIs" dxfId="1242" priority="1087" operator="notEqual">
      <formula>H167</formula>
    </cfRule>
  </conditionalFormatting>
  <conditionalFormatting sqref="K168">
    <cfRule type="notContainsBlanks" dxfId="1241" priority="1081">
      <formula>LEN(TRIM(K168))&gt;0</formula>
    </cfRule>
    <cfRule type="cellIs" dxfId="1240" priority="1084" operator="notEqual">
      <formula>H168</formula>
    </cfRule>
  </conditionalFormatting>
  <conditionalFormatting sqref="I168:J168">
    <cfRule type="notContainsBlanks" dxfId="1239" priority="1082">
      <formula>LEN(TRIM(I168))&gt;0</formula>
    </cfRule>
    <cfRule type="cellIs" dxfId="1238" priority="1083" operator="notEqual">
      <formula>H168</formula>
    </cfRule>
  </conditionalFormatting>
  <conditionalFormatting sqref="H169:K169">
    <cfRule type="containsBlanks" dxfId="1237" priority="1080">
      <formula>LEN(TRIM(H169))=0</formula>
    </cfRule>
  </conditionalFormatting>
  <conditionalFormatting sqref="K170">
    <cfRule type="notContainsBlanks" dxfId="1236" priority="1076">
      <formula>LEN(TRIM(K170))&gt;0</formula>
    </cfRule>
    <cfRule type="cellIs" dxfId="1235" priority="1079" operator="notEqual">
      <formula>H170</formula>
    </cfRule>
  </conditionalFormatting>
  <conditionalFormatting sqref="I170:J170">
    <cfRule type="notContainsBlanks" dxfId="1234" priority="1077">
      <formula>LEN(TRIM(I170))&gt;0</formula>
    </cfRule>
    <cfRule type="cellIs" dxfId="1233" priority="1078" operator="notEqual">
      <formula>H170</formula>
    </cfRule>
  </conditionalFormatting>
  <conditionalFormatting sqref="K171">
    <cfRule type="notContainsBlanks" dxfId="1232" priority="1072">
      <formula>LEN(TRIM(K171))&gt;0</formula>
    </cfRule>
    <cfRule type="cellIs" dxfId="1231" priority="1075" operator="notEqual">
      <formula>H171</formula>
    </cfRule>
  </conditionalFormatting>
  <conditionalFormatting sqref="I171:J171">
    <cfRule type="notContainsBlanks" dxfId="1230" priority="1073">
      <formula>LEN(TRIM(I171))&gt;0</formula>
    </cfRule>
    <cfRule type="cellIs" dxfId="1229" priority="1074" operator="notEqual">
      <formula>H171</formula>
    </cfRule>
  </conditionalFormatting>
  <conditionalFormatting sqref="H172:K172">
    <cfRule type="containsBlanks" dxfId="1228" priority="1071">
      <formula>LEN(TRIM(H172))=0</formula>
    </cfRule>
  </conditionalFormatting>
  <conditionalFormatting sqref="K173">
    <cfRule type="notContainsBlanks" dxfId="1227" priority="1067">
      <formula>LEN(TRIM(K173))&gt;0</formula>
    </cfRule>
    <cfRule type="cellIs" dxfId="1226" priority="1070" operator="notEqual">
      <formula>H173</formula>
    </cfRule>
  </conditionalFormatting>
  <conditionalFormatting sqref="I173:J173">
    <cfRule type="notContainsBlanks" dxfId="1225" priority="1068">
      <formula>LEN(TRIM(I173))&gt;0</formula>
    </cfRule>
    <cfRule type="cellIs" dxfId="1224" priority="1069" operator="notEqual">
      <formula>H173</formula>
    </cfRule>
  </conditionalFormatting>
  <conditionalFormatting sqref="K174">
    <cfRule type="notContainsBlanks" dxfId="1223" priority="1063">
      <formula>LEN(TRIM(K174))&gt;0</formula>
    </cfRule>
    <cfRule type="cellIs" dxfId="1222" priority="1066" operator="notEqual">
      <formula>H174</formula>
    </cfRule>
  </conditionalFormatting>
  <conditionalFormatting sqref="I174:J174">
    <cfRule type="notContainsBlanks" dxfId="1221" priority="1064">
      <formula>LEN(TRIM(I174))&gt;0</formula>
    </cfRule>
    <cfRule type="cellIs" dxfId="1220" priority="1065" operator="notEqual">
      <formula>H174</formula>
    </cfRule>
  </conditionalFormatting>
  <conditionalFormatting sqref="H175:K175">
    <cfRule type="containsBlanks" dxfId="1219" priority="1062">
      <formula>LEN(TRIM(H175))=0</formula>
    </cfRule>
  </conditionalFormatting>
  <conditionalFormatting sqref="K176">
    <cfRule type="notContainsBlanks" dxfId="1218" priority="1058">
      <formula>LEN(TRIM(K176))&gt;0</formula>
    </cfRule>
    <cfRule type="cellIs" dxfId="1217" priority="1061" operator="notEqual">
      <formula>H176</formula>
    </cfRule>
  </conditionalFormatting>
  <conditionalFormatting sqref="I176:J176">
    <cfRule type="notContainsBlanks" dxfId="1216" priority="1059">
      <formula>LEN(TRIM(I176))&gt;0</formula>
    </cfRule>
    <cfRule type="cellIs" dxfId="1215" priority="1060" operator="notEqual">
      <formula>H176</formula>
    </cfRule>
  </conditionalFormatting>
  <conditionalFormatting sqref="K177">
    <cfRule type="notContainsBlanks" dxfId="1214" priority="1054">
      <formula>LEN(TRIM(K177))&gt;0</formula>
    </cfRule>
    <cfRule type="cellIs" dxfId="1213" priority="1057" operator="notEqual">
      <formula>H177</formula>
    </cfRule>
  </conditionalFormatting>
  <conditionalFormatting sqref="I177:J177">
    <cfRule type="notContainsBlanks" dxfId="1212" priority="1055">
      <formula>LEN(TRIM(I177))&gt;0</formula>
    </cfRule>
    <cfRule type="cellIs" dxfId="1211" priority="1056" operator="notEqual">
      <formula>H177</formula>
    </cfRule>
  </conditionalFormatting>
  <conditionalFormatting sqref="H178:K178">
    <cfRule type="containsBlanks" dxfId="1210" priority="1053">
      <formula>LEN(TRIM(H178))=0</formula>
    </cfRule>
  </conditionalFormatting>
  <conditionalFormatting sqref="K179">
    <cfRule type="notContainsBlanks" dxfId="1209" priority="1049">
      <formula>LEN(TRIM(K179))&gt;0</formula>
    </cfRule>
    <cfRule type="cellIs" dxfId="1208" priority="1052" operator="notEqual">
      <formula>H179</formula>
    </cfRule>
  </conditionalFormatting>
  <conditionalFormatting sqref="I179:J179">
    <cfRule type="notContainsBlanks" dxfId="1207" priority="1050">
      <formula>LEN(TRIM(I179))&gt;0</formula>
    </cfRule>
    <cfRule type="cellIs" dxfId="1206" priority="1051" operator="notEqual">
      <formula>H179</formula>
    </cfRule>
  </conditionalFormatting>
  <conditionalFormatting sqref="K180">
    <cfRule type="notContainsBlanks" dxfId="1205" priority="1045">
      <formula>LEN(TRIM(K180))&gt;0</formula>
    </cfRule>
    <cfRule type="cellIs" dxfId="1204" priority="1048" operator="notEqual">
      <formula>H180</formula>
    </cfRule>
  </conditionalFormatting>
  <conditionalFormatting sqref="I180:J180">
    <cfRule type="notContainsBlanks" dxfId="1203" priority="1046">
      <formula>LEN(TRIM(I180))&gt;0</formula>
    </cfRule>
    <cfRule type="cellIs" dxfId="1202" priority="1047" operator="notEqual">
      <formula>H180</formula>
    </cfRule>
  </conditionalFormatting>
  <conditionalFormatting sqref="H181:K181">
    <cfRule type="containsBlanks" dxfId="1201" priority="1044">
      <formula>LEN(TRIM(H181))=0</formula>
    </cfRule>
  </conditionalFormatting>
  <conditionalFormatting sqref="K182">
    <cfRule type="notContainsBlanks" dxfId="1200" priority="1040">
      <formula>LEN(TRIM(K182))&gt;0</formula>
    </cfRule>
    <cfRule type="cellIs" dxfId="1199" priority="1043" operator="notEqual">
      <formula>H182</formula>
    </cfRule>
  </conditionalFormatting>
  <conditionalFormatting sqref="I182:J182">
    <cfRule type="notContainsBlanks" dxfId="1198" priority="1041">
      <formula>LEN(TRIM(I182))&gt;0</formula>
    </cfRule>
    <cfRule type="cellIs" dxfId="1197" priority="1042" operator="notEqual">
      <formula>H182</formula>
    </cfRule>
  </conditionalFormatting>
  <conditionalFormatting sqref="K183">
    <cfRule type="notContainsBlanks" dxfId="1196" priority="1036">
      <formula>LEN(TRIM(K183))&gt;0</formula>
    </cfRule>
    <cfRule type="cellIs" dxfId="1195" priority="1039" operator="notEqual">
      <formula>H183</formula>
    </cfRule>
  </conditionalFormatting>
  <conditionalFormatting sqref="I183:J183">
    <cfRule type="notContainsBlanks" dxfId="1194" priority="1037">
      <formula>LEN(TRIM(I183))&gt;0</formula>
    </cfRule>
    <cfRule type="cellIs" dxfId="1193" priority="1038" operator="notEqual">
      <formula>H183</formula>
    </cfRule>
  </conditionalFormatting>
  <conditionalFormatting sqref="H184:K184">
    <cfRule type="containsBlanks" dxfId="1192" priority="1035">
      <formula>LEN(TRIM(H184))=0</formula>
    </cfRule>
  </conditionalFormatting>
  <conditionalFormatting sqref="K185">
    <cfRule type="notContainsBlanks" dxfId="1191" priority="1031">
      <formula>LEN(TRIM(K185))&gt;0</formula>
    </cfRule>
    <cfRule type="cellIs" dxfId="1190" priority="1034" operator="notEqual">
      <formula>H185</formula>
    </cfRule>
  </conditionalFormatting>
  <conditionalFormatting sqref="I185:J185">
    <cfRule type="notContainsBlanks" dxfId="1189" priority="1032">
      <formula>LEN(TRIM(I185))&gt;0</formula>
    </cfRule>
    <cfRule type="cellIs" dxfId="1188" priority="1033" operator="notEqual">
      <formula>H185</formula>
    </cfRule>
  </conditionalFormatting>
  <conditionalFormatting sqref="K186">
    <cfRule type="notContainsBlanks" dxfId="1187" priority="1027">
      <formula>LEN(TRIM(K186))&gt;0</formula>
    </cfRule>
    <cfRule type="cellIs" dxfId="1186" priority="1030" operator="notEqual">
      <formula>H186</formula>
    </cfRule>
  </conditionalFormatting>
  <conditionalFormatting sqref="I186:J186">
    <cfRule type="notContainsBlanks" dxfId="1185" priority="1028">
      <formula>LEN(TRIM(I186))&gt;0</formula>
    </cfRule>
    <cfRule type="cellIs" dxfId="1184" priority="1029" operator="notEqual">
      <formula>H186</formula>
    </cfRule>
  </conditionalFormatting>
  <conditionalFormatting sqref="H187:K187">
    <cfRule type="containsBlanks" dxfId="1183" priority="1026">
      <formula>LEN(TRIM(H187))=0</formula>
    </cfRule>
  </conditionalFormatting>
  <conditionalFormatting sqref="K188">
    <cfRule type="notContainsBlanks" dxfId="1182" priority="1022">
      <formula>LEN(TRIM(K188))&gt;0</formula>
    </cfRule>
    <cfRule type="cellIs" dxfId="1181" priority="1025" operator="notEqual">
      <formula>H188</formula>
    </cfRule>
  </conditionalFormatting>
  <conditionalFormatting sqref="I188:J188">
    <cfRule type="notContainsBlanks" dxfId="1180" priority="1023">
      <formula>LEN(TRIM(I188))&gt;0</formula>
    </cfRule>
    <cfRule type="cellIs" dxfId="1179" priority="1024" operator="notEqual">
      <formula>H188</formula>
    </cfRule>
  </conditionalFormatting>
  <conditionalFormatting sqref="K189">
    <cfRule type="notContainsBlanks" dxfId="1178" priority="1018">
      <formula>LEN(TRIM(K189))&gt;0</formula>
    </cfRule>
    <cfRule type="cellIs" dxfId="1177" priority="1021" operator="notEqual">
      <formula>H189</formula>
    </cfRule>
  </conditionalFormatting>
  <conditionalFormatting sqref="I189:J189">
    <cfRule type="notContainsBlanks" dxfId="1176" priority="1019">
      <formula>LEN(TRIM(I189))&gt;0</formula>
    </cfRule>
    <cfRule type="cellIs" dxfId="1175" priority="1020" operator="notEqual">
      <formula>H189</formula>
    </cfRule>
  </conditionalFormatting>
  <conditionalFormatting sqref="H190:K190">
    <cfRule type="containsBlanks" dxfId="1174" priority="1017">
      <formula>LEN(TRIM(H190))=0</formula>
    </cfRule>
  </conditionalFormatting>
  <conditionalFormatting sqref="K191">
    <cfRule type="notContainsBlanks" dxfId="1173" priority="1013">
      <formula>LEN(TRIM(K191))&gt;0</formula>
    </cfRule>
    <cfRule type="cellIs" dxfId="1172" priority="1016" operator="notEqual">
      <formula>H191</formula>
    </cfRule>
  </conditionalFormatting>
  <conditionalFormatting sqref="I191:J191">
    <cfRule type="notContainsBlanks" dxfId="1171" priority="1014">
      <formula>LEN(TRIM(I191))&gt;0</formula>
    </cfRule>
    <cfRule type="cellIs" dxfId="1170" priority="1015" operator="notEqual">
      <formula>H191</formula>
    </cfRule>
  </conditionalFormatting>
  <conditionalFormatting sqref="K192">
    <cfRule type="notContainsBlanks" dxfId="1169" priority="1009">
      <formula>LEN(TRIM(K192))&gt;0</formula>
    </cfRule>
    <cfRule type="cellIs" dxfId="1168" priority="1012" operator="notEqual">
      <formula>H192</formula>
    </cfRule>
  </conditionalFormatting>
  <conditionalFormatting sqref="I192:J192">
    <cfRule type="notContainsBlanks" dxfId="1167" priority="1010">
      <formula>LEN(TRIM(I192))&gt;0</formula>
    </cfRule>
    <cfRule type="cellIs" dxfId="1166" priority="1011" operator="notEqual">
      <formula>H192</formula>
    </cfRule>
  </conditionalFormatting>
  <conditionalFormatting sqref="H193:K193">
    <cfRule type="containsBlanks" dxfId="1165" priority="1008">
      <formula>LEN(TRIM(H193))=0</formula>
    </cfRule>
  </conditionalFormatting>
  <conditionalFormatting sqref="K194">
    <cfRule type="notContainsBlanks" dxfId="1164" priority="1004">
      <formula>LEN(TRIM(K194))&gt;0</formula>
    </cfRule>
    <cfRule type="cellIs" dxfId="1163" priority="1007" operator="notEqual">
      <formula>H194</formula>
    </cfRule>
  </conditionalFormatting>
  <conditionalFormatting sqref="I194:J194">
    <cfRule type="notContainsBlanks" dxfId="1162" priority="1005">
      <formula>LEN(TRIM(I194))&gt;0</formula>
    </cfRule>
    <cfRule type="cellIs" dxfId="1161" priority="1006" operator="notEqual">
      <formula>H194</formula>
    </cfRule>
  </conditionalFormatting>
  <conditionalFormatting sqref="K195">
    <cfRule type="notContainsBlanks" dxfId="1160" priority="1000">
      <formula>LEN(TRIM(K195))&gt;0</formula>
    </cfRule>
    <cfRule type="cellIs" dxfId="1159" priority="1003" operator="notEqual">
      <formula>H195</formula>
    </cfRule>
  </conditionalFormatting>
  <conditionalFormatting sqref="I195:J195">
    <cfRule type="notContainsBlanks" dxfId="1158" priority="1001">
      <formula>LEN(TRIM(I195))&gt;0</formula>
    </cfRule>
    <cfRule type="cellIs" dxfId="1157" priority="1002" operator="notEqual">
      <formula>H195</formula>
    </cfRule>
  </conditionalFormatting>
  <conditionalFormatting sqref="H196:K196">
    <cfRule type="containsBlanks" dxfId="1156" priority="999">
      <formula>LEN(TRIM(H196))=0</formula>
    </cfRule>
  </conditionalFormatting>
  <conditionalFormatting sqref="K197">
    <cfRule type="notContainsBlanks" dxfId="1155" priority="995">
      <formula>LEN(TRIM(K197))&gt;0</formula>
    </cfRule>
    <cfRule type="cellIs" dxfId="1154" priority="998" operator="notEqual">
      <formula>H197</formula>
    </cfRule>
  </conditionalFormatting>
  <conditionalFormatting sqref="I197:J197">
    <cfRule type="notContainsBlanks" dxfId="1153" priority="996">
      <formula>LEN(TRIM(I197))&gt;0</formula>
    </cfRule>
    <cfRule type="cellIs" dxfId="1152" priority="997" operator="notEqual">
      <formula>H197</formula>
    </cfRule>
  </conditionalFormatting>
  <conditionalFormatting sqref="K198">
    <cfRule type="notContainsBlanks" dxfId="1151" priority="991">
      <formula>LEN(TRIM(K198))&gt;0</formula>
    </cfRule>
    <cfRule type="cellIs" dxfId="1150" priority="994" operator="notEqual">
      <formula>H198</formula>
    </cfRule>
  </conditionalFormatting>
  <conditionalFormatting sqref="I198:J198">
    <cfRule type="notContainsBlanks" dxfId="1149" priority="992">
      <formula>LEN(TRIM(I198))&gt;0</formula>
    </cfRule>
    <cfRule type="cellIs" dxfId="1148" priority="993" operator="notEqual">
      <formula>H198</formula>
    </cfRule>
  </conditionalFormatting>
  <conditionalFormatting sqref="H199:K199">
    <cfRule type="containsBlanks" dxfId="1147" priority="990">
      <formula>LEN(TRIM(H199))=0</formula>
    </cfRule>
  </conditionalFormatting>
  <conditionalFormatting sqref="K200">
    <cfRule type="notContainsBlanks" dxfId="1146" priority="986">
      <formula>LEN(TRIM(K200))&gt;0</formula>
    </cfRule>
    <cfRule type="cellIs" dxfId="1145" priority="989" operator="notEqual">
      <formula>H200</formula>
    </cfRule>
  </conditionalFormatting>
  <conditionalFormatting sqref="I200:J200">
    <cfRule type="notContainsBlanks" dxfId="1144" priority="987">
      <formula>LEN(TRIM(I200))&gt;0</formula>
    </cfRule>
    <cfRule type="cellIs" dxfId="1143" priority="988" operator="notEqual">
      <formula>H200</formula>
    </cfRule>
  </conditionalFormatting>
  <conditionalFormatting sqref="K201">
    <cfRule type="notContainsBlanks" dxfId="1142" priority="982">
      <formula>LEN(TRIM(K201))&gt;0</formula>
    </cfRule>
    <cfRule type="cellIs" dxfId="1141" priority="985" operator="notEqual">
      <formula>H201</formula>
    </cfRule>
  </conditionalFormatting>
  <conditionalFormatting sqref="I201:J201">
    <cfRule type="notContainsBlanks" dxfId="1140" priority="983">
      <formula>LEN(TRIM(I201))&gt;0</formula>
    </cfRule>
    <cfRule type="cellIs" dxfId="1139" priority="984" operator="notEqual">
      <formula>H201</formula>
    </cfRule>
  </conditionalFormatting>
  <conditionalFormatting sqref="H202:K202">
    <cfRule type="containsBlanks" dxfId="1138" priority="981">
      <formula>LEN(TRIM(H202))=0</formula>
    </cfRule>
  </conditionalFormatting>
  <conditionalFormatting sqref="K203">
    <cfRule type="notContainsBlanks" dxfId="1137" priority="977">
      <formula>LEN(TRIM(K203))&gt;0</formula>
    </cfRule>
    <cfRule type="cellIs" dxfId="1136" priority="980" operator="notEqual">
      <formula>H203</formula>
    </cfRule>
  </conditionalFormatting>
  <conditionalFormatting sqref="I203:J203">
    <cfRule type="notContainsBlanks" dxfId="1135" priority="978">
      <formula>LEN(TRIM(I203))&gt;0</formula>
    </cfRule>
    <cfRule type="cellIs" dxfId="1134" priority="979" operator="notEqual">
      <formula>H203</formula>
    </cfRule>
  </conditionalFormatting>
  <conditionalFormatting sqref="K204">
    <cfRule type="notContainsBlanks" dxfId="1133" priority="973">
      <formula>LEN(TRIM(K204))&gt;0</formula>
    </cfRule>
    <cfRule type="cellIs" dxfId="1132" priority="976" operator="notEqual">
      <formula>H204</formula>
    </cfRule>
  </conditionalFormatting>
  <conditionalFormatting sqref="I204:J204">
    <cfRule type="notContainsBlanks" dxfId="1131" priority="974">
      <formula>LEN(TRIM(I204))&gt;0</formula>
    </cfRule>
    <cfRule type="cellIs" dxfId="1130" priority="975" operator="notEqual">
      <formula>H204</formula>
    </cfRule>
  </conditionalFormatting>
  <conditionalFormatting sqref="H205:K205">
    <cfRule type="containsBlanks" dxfId="1129" priority="972">
      <formula>LEN(TRIM(H205))=0</formula>
    </cfRule>
  </conditionalFormatting>
  <conditionalFormatting sqref="K206">
    <cfRule type="notContainsBlanks" dxfId="1128" priority="968">
      <formula>LEN(TRIM(K206))&gt;0</formula>
    </cfRule>
    <cfRule type="cellIs" dxfId="1127" priority="971" operator="notEqual">
      <formula>H206</formula>
    </cfRule>
  </conditionalFormatting>
  <conditionalFormatting sqref="I206:J206">
    <cfRule type="notContainsBlanks" dxfId="1126" priority="969">
      <formula>LEN(TRIM(I206))&gt;0</formula>
    </cfRule>
    <cfRule type="cellIs" dxfId="1125" priority="970" operator="notEqual">
      <formula>H206</formula>
    </cfRule>
  </conditionalFormatting>
  <conditionalFormatting sqref="K207">
    <cfRule type="notContainsBlanks" dxfId="1124" priority="964">
      <formula>LEN(TRIM(K207))&gt;0</formula>
    </cfRule>
    <cfRule type="cellIs" dxfId="1123" priority="967" operator="notEqual">
      <formula>H207</formula>
    </cfRule>
  </conditionalFormatting>
  <conditionalFormatting sqref="I207:J207">
    <cfRule type="notContainsBlanks" dxfId="1122" priority="965">
      <formula>LEN(TRIM(I207))&gt;0</formula>
    </cfRule>
    <cfRule type="cellIs" dxfId="1121" priority="966" operator="notEqual">
      <formula>H207</formula>
    </cfRule>
  </conditionalFormatting>
  <conditionalFormatting sqref="H208:K208">
    <cfRule type="containsBlanks" dxfId="1120" priority="963">
      <formula>LEN(TRIM(H208))=0</formula>
    </cfRule>
  </conditionalFormatting>
  <conditionalFormatting sqref="K209">
    <cfRule type="notContainsBlanks" dxfId="1119" priority="959">
      <formula>LEN(TRIM(K209))&gt;0</formula>
    </cfRule>
    <cfRule type="cellIs" dxfId="1118" priority="962" operator="notEqual">
      <formula>H209</formula>
    </cfRule>
  </conditionalFormatting>
  <conditionalFormatting sqref="I209:J209">
    <cfRule type="notContainsBlanks" dxfId="1117" priority="960">
      <formula>LEN(TRIM(I209))&gt;0</formula>
    </cfRule>
    <cfRule type="cellIs" dxfId="1116" priority="961" operator="notEqual">
      <formula>H209</formula>
    </cfRule>
  </conditionalFormatting>
  <conditionalFormatting sqref="K210">
    <cfRule type="notContainsBlanks" dxfId="1115" priority="955">
      <formula>LEN(TRIM(K210))&gt;0</formula>
    </cfRule>
    <cfRule type="cellIs" dxfId="1114" priority="958" operator="notEqual">
      <formula>H210</formula>
    </cfRule>
  </conditionalFormatting>
  <conditionalFormatting sqref="I210:J210">
    <cfRule type="notContainsBlanks" dxfId="1113" priority="956">
      <formula>LEN(TRIM(I210))&gt;0</formula>
    </cfRule>
    <cfRule type="cellIs" dxfId="1112" priority="957" operator="notEqual">
      <formula>H210</formula>
    </cfRule>
  </conditionalFormatting>
  <conditionalFormatting sqref="H211:K211">
    <cfRule type="containsBlanks" dxfId="1111" priority="954">
      <formula>LEN(TRIM(H211))=0</formula>
    </cfRule>
  </conditionalFormatting>
  <conditionalFormatting sqref="K212">
    <cfRule type="notContainsBlanks" dxfId="1110" priority="950">
      <formula>LEN(TRIM(K212))&gt;0</formula>
    </cfRule>
    <cfRule type="cellIs" dxfId="1109" priority="953" operator="notEqual">
      <formula>H212</formula>
    </cfRule>
  </conditionalFormatting>
  <conditionalFormatting sqref="I212:J212">
    <cfRule type="notContainsBlanks" dxfId="1108" priority="951">
      <formula>LEN(TRIM(I212))&gt;0</formula>
    </cfRule>
    <cfRule type="cellIs" dxfId="1107" priority="952" operator="notEqual">
      <formula>H212</formula>
    </cfRule>
  </conditionalFormatting>
  <conditionalFormatting sqref="K213">
    <cfRule type="notContainsBlanks" dxfId="1106" priority="946">
      <formula>LEN(TRIM(K213))&gt;0</formula>
    </cfRule>
    <cfRule type="cellIs" dxfId="1105" priority="949" operator="notEqual">
      <formula>H213</formula>
    </cfRule>
  </conditionalFormatting>
  <conditionalFormatting sqref="I213:J213">
    <cfRule type="notContainsBlanks" dxfId="1104" priority="947">
      <formula>LEN(TRIM(I213))&gt;0</formula>
    </cfRule>
    <cfRule type="cellIs" dxfId="1103" priority="948" operator="notEqual">
      <formula>H213</formula>
    </cfRule>
  </conditionalFormatting>
  <conditionalFormatting sqref="H214:K214">
    <cfRule type="containsBlanks" dxfId="1102" priority="945">
      <formula>LEN(TRIM(H214))=0</formula>
    </cfRule>
  </conditionalFormatting>
  <conditionalFormatting sqref="K215">
    <cfRule type="notContainsBlanks" dxfId="1101" priority="941">
      <formula>LEN(TRIM(K215))&gt;0</formula>
    </cfRule>
    <cfRule type="cellIs" dxfId="1100" priority="944" operator="notEqual">
      <formula>H215</formula>
    </cfRule>
  </conditionalFormatting>
  <conditionalFormatting sqref="I215:J215">
    <cfRule type="notContainsBlanks" dxfId="1099" priority="942">
      <formula>LEN(TRIM(I215))&gt;0</formula>
    </cfRule>
    <cfRule type="cellIs" dxfId="1098" priority="943" operator="notEqual">
      <formula>H215</formula>
    </cfRule>
  </conditionalFormatting>
  <conditionalFormatting sqref="K216">
    <cfRule type="notContainsBlanks" dxfId="1097" priority="937">
      <formula>LEN(TRIM(K216))&gt;0</formula>
    </cfRule>
    <cfRule type="cellIs" dxfId="1096" priority="940" operator="notEqual">
      <formula>H216</formula>
    </cfRule>
  </conditionalFormatting>
  <conditionalFormatting sqref="I216:J216">
    <cfRule type="notContainsBlanks" dxfId="1095" priority="938">
      <formula>LEN(TRIM(I216))&gt;0</formula>
    </cfRule>
    <cfRule type="cellIs" dxfId="1094" priority="939" operator="notEqual">
      <formula>H216</formula>
    </cfRule>
  </conditionalFormatting>
  <conditionalFormatting sqref="H217:K217">
    <cfRule type="containsBlanks" dxfId="1093" priority="936">
      <formula>LEN(TRIM(H217))=0</formula>
    </cfRule>
  </conditionalFormatting>
  <conditionalFormatting sqref="K218">
    <cfRule type="notContainsBlanks" dxfId="1092" priority="932">
      <formula>LEN(TRIM(K218))&gt;0</formula>
    </cfRule>
    <cfRule type="cellIs" dxfId="1091" priority="935" operator="notEqual">
      <formula>H218</formula>
    </cfRule>
  </conditionalFormatting>
  <conditionalFormatting sqref="I218:J218">
    <cfRule type="notContainsBlanks" dxfId="1090" priority="933">
      <formula>LEN(TRIM(I218))&gt;0</formula>
    </cfRule>
    <cfRule type="cellIs" dxfId="1089" priority="934" operator="notEqual">
      <formula>H218</formula>
    </cfRule>
  </conditionalFormatting>
  <conditionalFormatting sqref="K219">
    <cfRule type="notContainsBlanks" dxfId="1088" priority="928">
      <formula>LEN(TRIM(K219))&gt;0</formula>
    </cfRule>
    <cfRule type="cellIs" dxfId="1087" priority="931" operator="notEqual">
      <formula>H219</formula>
    </cfRule>
  </conditionalFormatting>
  <conditionalFormatting sqref="I219:J219">
    <cfRule type="notContainsBlanks" dxfId="1086" priority="929">
      <formula>LEN(TRIM(I219))&gt;0</formula>
    </cfRule>
    <cfRule type="cellIs" dxfId="1085" priority="930" operator="notEqual">
      <formula>H219</formula>
    </cfRule>
  </conditionalFormatting>
  <conditionalFormatting sqref="H220:K220">
    <cfRule type="containsBlanks" dxfId="1084" priority="927">
      <formula>LEN(TRIM(H220))=0</formula>
    </cfRule>
  </conditionalFormatting>
  <conditionalFormatting sqref="K221">
    <cfRule type="notContainsBlanks" dxfId="1083" priority="923">
      <formula>LEN(TRIM(K221))&gt;0</formula>
    </cfRule>
    <cfRule type="cellIs" dxfId="1082" priority="926" operator="notEqual">
      <formula>H221</formula>
    </cfRule>
  </conditionalFormatting>
  <conditionalFormatting sqref="I221:J221">
    <cfRule type="notContainsBlanks" dxfId="1081" priority="924">
      <formula>LEN(TRIM(I221))&gt;0</formula>
    </cfRule>
    <cfRule type="cellIs" dxfId="1080" priority="925" operator="notEqual">
      <formula>H221</formula>
    </cfRule>
  </conditionalFormatting>
  <conditionalFormatting sqref="K222">
    <cfRule type="notContainsBlanks" dxfId="1079" priority="919">
      <formula>LEN(TRIM(K222))&gt;0</formula>
    </cfRule>
    <cfRule type="cellIs" dxfId="1078" priority="922" operator="notEqual">
      <formula>H222</formula>
    </cfRule>
  </conditionalFormatting>
  <conditionalFormatting sqref="I222:J222">
    <cfRule type="notContainsBlanks" dxfId="1077" priority="920">
      <formula>LEN(TRIM(I222))&gt;0</formula>
    </cfRule>
    <cfRule type="cellIs" dxfId="1076" priority="921" operator="notEqual">
      <formula>H222</formula>
    </cfRule>
  </conditionalFormatting>
  <conditionalFormatting sqref="H223:K223">
    <cfRule type="containsBlanks" dxfId="1075" priority="918">
      <formula>LEN(TRIM(H223))=0</formula>
    </cfRule>
  </conditionalFormatting>
  <conditionalFormatting sqref="K224">
    <cfRule type="notContainsBlanks" dxfId="1074" priority="914">
      <formula>LEN(TRIM(K224))&gt;0</formula>
    </cfRule>
    <cfRule type="cellIs" dxfId="1073" priority="917" operator="notEqual">
      <formula>H224</formula>
    </cfRule>
  </conditionalFormatting>
  <conditionalFormatting sqref="I224:J224">
    <cfRule type="notContainsBlanks" dxfId="1072" priority="915">
      <formula>LEN(TRIM(I224))&gt;0</formula>
    </cfRule>
    <cfRule type="cellIs" dxfId="1071" priority="916" operator="notEqual">
      <formula>H224</formula>
    </cfRule>
  </conditionalFormatting>
  <conditionalFormatting sqref="K225">
    <cfRule type="notContainsBlanks" dxfId="1070" priority="910">
      <formula>LEN(TRIM(K225))&gt;0</formula>
    </cfRule>
    <cfRule type="cellIs" dxfId="1069" priority="913" operator="notEqual">
      <formula>H225</formula>
    </cfRule>
  </conditionalFormatting>
  <conditionalFormatting sqref="I225:J225">
    <cfRule type="notContainsBlanks" dxfId="1068" priority="911">
      <formula>LEN(TRIM(I225))&gt;0</formula>
    </cfRule>
    <cfRule type="cellIs" dxfId="1067" priority="912" operator="notEqual">
      <formula>H225</formula>
    </cfRule>
  </conditionalFormatting>
  <conditionalFormatting sqref="H226:K226">
    <cfRule type="containsBlanks" dxfId="1066" priority="909">
      <formula>LEN(TRIM(H226))=0</formula>
    </cfRule>
  </conditionalFormatting>
  <conditionalFormatting sqref="K227">
    <cfRule type="notContainsBlanks" dxfId="1065" priority="905">
      <formula>LEN(TRIM(K227))&gt;0</formula>
    </cfRule>
    <cfRule type="cellIs" dxfId="1064" priority="908" operator="notEqual">
      <formula>H227</formula>
    </cfRule>
  </conditionalFormatting>
  <conditionalFormatting sqref="I227:J227">
    <cfRule type="notContainsBlanks" dxfId="1063" priority="906">
      <formula>LEN(TRIM(I227))&gt;0</formula>
    </cfRule>
    <cfRule type="cellIs" dxfId="1062" priority="907" operator="notEqual">
      <formula>H227</formula>
    </cfRule>
  </conditionalFormatting>
  <conditionalFormatting sqref="K228">
    <cfRule type="notContainsBlanks" dxfId="1061" priority="901">
      <formula>LEN(TRIM(K228))&gt;0</formula>
    </cfRule>
    <cfRule type="cellIs" dxfId="1060" priority="904" operator="notEqual">
      <formula>H228</formula>
    </cfRule>
  </conditionalFormatting>
  <conditionalFormatting sqref="I228:J228">
    <cfRule type="notContainsBlanks" dxfId="1059" priority="902">
      <formula>LEN(TRIM(I228))&gt;0</formula>
    </cfRule>
    <cfRule type="cellIs" dxfId="1058" priority="903" operator="notEqual">
      <formula>H228</formula>
    </cfRule>
  </conditionalFormatting>
  <conditionalFormatting sqref="H229:K229">
    <cfRule type="containsBlanks" dxfId="1057" priority="900">
      <formula>LEN(TRIM(H229))=0</formula>
    </cfRule>
  </conditionalFormatting>
  <conditionalFormatting sqref="K230">
    <cfRule type="notContainsBlanks" dxfId="1056" priority="896">
      <formula>LEN(TRIM(K230))&gt;0</formula>
    </cfRule>
    <cfRule type="cellIs" dxfId="1055" priority="899" operator="notEqual">
      <formula>H230</formula>
    </cfRule>
  </conditionalFormatting>
  <conditionalFormatting sqref="I230:J230">
    <cfRule type="notContainsBlanks" dxfId="1054" priority="897">
      <formula>LEN(TRIM(I230))&gt;0</formula>
    </cfRule>
    <cfRule type="cellIs" dxfId="1053" priority="898" operator="notEqual">
      <formula>H230</formula>
    </cfRule>
  </conditionalFormatting>
  <conditionalFormatting sqref="K231">
    <cfRule type="notContainsBlanks" dxfId="1052" priority="892">
      <formula>LEN(TRIM(K231))&gt;0</formula>
    </cfRule>
    <cfRule type="cellIs" dxfId="1051" priority="895" operator="notEqual">
      <formula>H231</formula>
    </cfRule>
  </conditionalFormatting>
  <conditionalFormatting sqref="I231:J231">
    <cfRule type="notContainsBlanks" dxfId="1050" priority="893">
      <formula>LEN(TRIM(I231))&gt;0</formula>
    </cfRule>
    <cfRule type="cellIs" dxfId="1049" priority="894" operator="notEqual">
      <formula>H231</formula>
    </cfRule>
  </conditionalFormatting>
  <conditionalFormatting sqref="H232:K232">
    <cfRule type="containsBlanks" dxfId="1048" priority="891">
      <formula>LEN(TRIM(H232))=0</formula>
    </cfRule>
  </conditionalFormatting>
  <conditionalFormatting sqref="K233">
    <cfRule type="notContainsBlanks" dxfId="1047" priority="887">
      <formula>LEN(TRIM(K233))&gt;0</formula>
    </cfRule>
    <cfRule type="cellIs" dxfId="1046" priority="890" operator="notEqual">
      <formula>H233</formula>
    </cfRule>
  </conditionalFormatting>
  <conditionalFormatting sqref="I233:J233">
    <cfRule type="notContainsBlanks" dxfId="1045" priority="888">
      <formula>LEN(TRIM(I233))&gt;0</formula>
    </cfRule>
    <cfRule type="cellIs" dxfId="1044" priority="889" operator="notEqual">
      <formula>H233</formula>
    </cfRule>
  </conditionalFormatting>
  <conditionalFormatting sqref="K234">
    <cfRule type="notContainsBlanks" dxfId="1043" priority="883">
      <formula>LEN(TRIM(K234))&gt;0</formula>
    </cfRule>
    <cfRule type="cellIs" dxfId="1042" priority="886" operator="notEqual">
      <formula>H234</formula>
    </cfRule>
  </conditionalFormatting>
  <conditionalFormatting sqref="I234:J234">
    <cfRule type="notContainsBlanks" dxfId="1041" priority="884">
      <formula>LEN(TRIM(I234))&gt;0</formula>
    </cfRule>
    <cfRule type="cellIs" dxfId="1040" priority="885" operator="notEqual">
      <formula>H234</formula>
    </cfRule>
  </conditionalFormatting>
  <conditionalFormatting sqref="H235:K235">
    <cfRule type="containsBlanks" dxfId="1039" priority="882">
      <formula>LEN(TRIM(H235))=0</formula>
    </cfRule>
  </conditionalFormatting>
  <conditionalFormatting sqref="K236">
    <cfRule type="notContainsBlanks" dxfId="1038" priority="878">
      <formula>LEN(TRIM(K236))&gt;0</formula>
    </cfRule>
    <cfRule type="cellIs" dxfId="1037" priority="881" operator="notEqual">
      <formula>H236</formula>
    </cfRule>
  </conditionalFormatting>
  <conditionalFormatting sqref="I236:J236">
    <cfRule type="notContainsBlanks" dxfId="1036" priority="879">
      <formula>LEN(TRIM(I236))&gt;0</formula>
    </cfRule>
    <cfRule type="cellIs" dxfId="1035" priority="880" operator="notEqual">
      <formula>H236</formula>
    </cfRule>
  </conditionalFormatting>
  <conditionalFormatting sqref="K237">
    <cfRule type="notContainsBlanks" dxfId="1034" priority="874">
      <formula>LEN(TRIM(K237))&gt;0</formula>
    </cfRule>
    <cfRule type="cellIs" dxfId="1033" priority="877" operator="notEqual">
      <formula>H237</formula>
    </cfRule>
  </conditionalFormatting>
  <conditionalFormatting sqref="I237:J237">
    <cfRule type="notContainsBlanks" dxfId="1032" priority="875">
      <formula>LEN(TRIM(I237))&gt;0</formula>
    </cfRule>
    <cfRule type="cellIs" dxfId="1031" priority="876" operator="notEqual">
      <formula>H237</formula>
    </cfRule>
  </conditionalFormatting>
  <conditionalFormatting sqref="H238:K238">
    <cfRule type="containsBlanks" dxfId="1030" priority="873">
      <formula>LEN(TRIM(H238))=0</formula>
    </cfRule>
  </conditionalFormatting>
  <conditionalFormatting sqref="K239">
    <cfRule type="notContainsBlanks" dxfId="1029" priority="869">
      <formula>LEN(TRIM(K239))&gt;0</formula>
    </cfRule>
    <cfRule type="cellIs" dxfId="1028" priority="872" operator="notEqual">
      <formula>H239</formula>
    </cfRule>
  </conditionalFormatting>
  <conditionalFormatting sqref="I239:J239">
    <cfRule type="notContainsBlanks" dxfId="1027" priority="870">
      <formula>LEN(TRIM(I239))&gt;0</formula>
    </cfRule>
    <cfRule type="cellIs" dxfId="1026" priority="871" operator="notEqual">
      <formula>H239</formula>
    </cfRule>
  </conditionalFormatting>
  <conditionalFormatting sqref="K240">
    <cfRule type="notContainsBlanks" dxfId="1025" priority="865">
      <formula>LEN(TRIM(K240))&gt;0</formula>
    </cfRule>
    <cfRule type="cellIs" dxfId="1024" priority="868" operator="notEqual">
      <formula>H240</formula>
    </cfRule>
  </conditionalFormatting>
  <conditionalFormatting sqref="I240:J240">
    <cfRule type="notContainsBlanks" dxfId="1023" priority="866">
      <formula>LEN(TRIM(I240))&gt;0</formula>
    </cfRule>
    <cfRule type="cellIs" dxfId="1022" priority="867" operator="notEqual">
      <formula>H240</formula>
    </cfRule>
  </conditionalFormatting>
  <conditionalFormatting sqref="M10">
    <cfRule type="containsBlanks" dxfId="1021" priority="863">
      <formula>LEN(TRIM(M10))=0</formula>
    </cfRule>
  </conditionalFormatting>
  <conditionalFormatting sqref="Q10:S10">
    <cfRule type="containsBlanks" dxfId="1020" priority="861">
      <formula>LEN(TRIM(Q10))=0</formula>
    </cfRule>
  </conditionalFormatting>
  <conditionalFormatting sqref="O10">
    <cfRule type="containsBlanks" dxfId="1019" priority="862">
      <formula>LEN(TRIM(O10))=0</formula>
    </cfRule>
  </conditionalFormatting>
  <conditionalFormatting sqref="O11:O12">
    <cfRule type="cellIs" dxfId="1018" priority="860" operator="notEqual">
      <formula>H11</formula>
    </cfRule>
  </conditionalFormatting>
  <conditionalFormatting sqref="Q11:Q12">
    <cfRule type="cellIs" dxfId="1017" priority="859" operator="notEqual">
      <formula>H11</formula>
    </cfRule>
  </conditionalFormatting>
  <conditionalFormatting sqref="R11:R12">
    <cfRule type="cellIs" dxfId="1016" priority="858" operator="notEqual">
      <formula>H11</formula>
    </cfRule>
  </conditionalFormatting>
  <conditionalFormatting sqref="S11:S12">
    <cfRule type="cellIs" dxfId="1015" priority="857" operator="notEqual">
      <formula>H11</formula>
    </cfRule>
  </conditionalFormatting>
  <conditionalFormatting sqref="Q154:S154">
    <cfRule type="containsBlanks" dxfId="1014" priority="391">
      <formula>LEN(TRIM(Q154))=0</formula>
    </cfRule>
  </conditionalFormatting>
  <conditionalFormatting sqref="O11:O12">
    <cfRule type="notContainsBlanks" dxfId="1013" priority="856">
      <formula>LEN(TRIM(O11))&gt;0</formula>
    </cfRule>
  </conditionalFormatting>
  <conditionalFormatting sqref="Q11:S12">
    <cfRule type="notContainsBlanks" dxfId="1012" priority="855">
      <formula>LEN(TRIM(Q11))&gt;0</formula>
    </cfRule>
  </conditionalFormatting>
  <conditionalFormatting sqref="O13">
    <cfRule type="containsBlanks" dxfId="1011" priority="854">
      <formula>LEN(TRIM(O13))=0</formula>
    </cfRule>
  </conditionalFormatting>
  <conditionalFormatting sqref="O14:O15">
    <cfRule type="cellIs" dxfId="1010" priority="853" operator="notEqual">
      <formula>H14</formula>
    </cfRule>
  </conditionalFormatting>
  <conditionalFormatting sqref="O14:O15">
    <cfRule type="notContainsBlanks" dxfId="1009" priority="852">
      <formula>LEN(TRIM(O14))&gt;0</formula>
    </cfRule>
  </conditionalFormatting>
  <conditionalFormatting sqref="O16">
    <cfRule type="containsBlanks" dxfId="1008" priority="851">
      <formula>LEN(TRIM(O16))=0</formula>
    </cfRule>
  </conditionalFormatting>
  <conditionalFormatting sqref="O17:O18">
    <cfRule type="cellIs" dxfId="1007" priority="850" operator="notEqual">
      <formula>H17</formula>
    </cfRule>
  </conditionalFormatting>
  <conditionalFormatting sqref="O17:O18">
    <cfRule type="notContainsBlanks" dxfId="1006" priority="849">
      <formula>LEN(TRIM(O17))&gt;0</formula>
    </cfRule>
  </conditionalFormatting>
  <conditionalFormatting sqref="O19">
    <cfRule type="containsBlanks" dxfId="1005" priority="848">
      <formula>LEN(TRIM(O19))=0</formula>
    </cfRule>
  </conditionalFormatting>
  <conditionalFormatting sqref="O20:O21">
    <cfRule type="cellIs" dxfId="1004" priority="847" operator="notEqual">
      <formula>H20</formula>
    </cfRule>
  </conditionalFormatting>
  <conditionalFormatting sqref="O20:O21">
    <cfRule type="notContainsBlanks" dxfId="1003" priority="846">
      <formula>LEN(TRIM(O20))&gt;0</formula>
    </cfRule>
  </conditionalFormatting>
  <conditionalFormatting sqref="O22">
    <cfRule type="containsBlanks" dxfId="1002" priority="845">
      <formula>LEN(TRIM(O22))=0</formula>
    </cfRule>
  </conditionalFormatting>
  <conditionalFormatting sqref="O23:O24">
    <cfRule type="cellIs" dxfId="1001" priority="844" operator="notEqual">
      <formula>H23</formula>
    </cfRule>
  </conditionalFormatting>
  <conditionalFormatting sqref="O23:O24">
    <cfRule type="notContainsBlanks" dxfId="1000" priority="843">
      <formula>LEN(TRIM(O23))&gt;0</formula>
    </cfRule>
  </conditionalFormatting>
  <conditionalFormatting sqref="O25">
    <cfRule type="containsBlanks" dxfId="999" priority="842">
      <formula>LEN(TRIM(O25))=0</formula>
    </cfRule>
  </conditionalFormatting>
  <conditionalFormatting sqref="O26:O27">
    <cfRule type="cellIs" dxfId="998" priority="841" operator="notEqual">
      <formula>H26</formula>
    </cfRule>
  </conditionalFormatting>
  <conditionalFormatting sqref="O26:O27">
    <cfRule type="notContainsBlanks" dxfId="997" priority="840">
      <formula>LEN(TRIM(O26))&gt;0</formula>
    </cfRule>
  </conditionalFormatting>
  <conditionalFormatting sqref="O28">
    <cfRule type="containsBlanks" dxfId="996" priority="839">
      <formula>LEN(TRIM(O28))=0</formula>
    </cfRule>
  </conditionalFormatting>
  <conditionalFormatting sqref="O29:O30">
    <cfRule type="cellIs" dxfId="995" priority="838" operator="notEqual">
      <formula>H29</formula>
    </cfRule>
  </conditionalFormatting>
  <conditionalFormatting sqref="O29:O30">
    <cfRule type="notContainsBlanks" dxfId="994" priority="837">
      <formula>LEN(TRIM(O29))&gt;0</formula>
    </cfRule>
  </conditionalFormatting>
  <conditionalFormatting sqref="O31">
    <cfRule type="containsBlanks" dxfId="993" priority="836">
      <formula>LEN(TRIM(O31))=0</formula>
    </cfRule>
  </conditionalFormatting>
  <conditionalFormatting sqref="O32:O33">
    <cfRule type="cellIs" dxfId="992" priority="835" operator="notEqual">
      <formula>H32</formula>
    </cfRule>
  </conditionalFormatting>
  <conditionalFormatting sqref="O32:O33">
    <cfRule type="notContainsBlanks" dxfId="991" priority="834">
      <formula>LEN(TRIM(O32))&gt;0</formula>
    </cfRule>
  </conditionalFormatting>
  <conditionalFormatting sqref="O34">
    <cfRule type="containsBlanks" dxfId="990" priority="833">
      <formula>LEN(TRIM(O34))=0</formula>
    </cfRule>
  </conditionalFormatting>
  <conditionalFormatting sqref="O35:O36">
    <cfRule type="cellIs" dxfId="989" priority="832" operator="notEqual">
      <formula>H35</formula>
    </cfRule>
  </conditionalFormatting>
  <conditionalFormatting sqref="O35:O36">
    <cfRule type="notContainsBlanks" dxfId="988" priority="831">
      <formula>LEN(TRIM(O35))&gt;0</formula>
    </cfRule>
  </conditionalFormatting>
  <conditionalFormatting sqref="O37">
    <cfRule type="containsBlanks" dxfId="987" priority="830">
      <formula>LEN(TRIM(O37))=0</formula>
    </cfRule>
  </conditionalFormatting>
  <conditionalFormatting sqref="O38:O39">
    <cfRule type="cellIs" dxfId="986" priority="829" operator="notEqual">
      <formula>H38</formula>
    </cfRule>
  </conditionalFormatting>
  <conditionalFormatting sqref="O38:O39">
    <cfRule type="notContainsBlanks" dxfId="985" priority="828">
      <formula>LEN(TRIM(O38))&gt;0</formula>
    </cfRule>
  </conditionalFormatting>
  <conditionalFormatting sqref="O40">
    <cfRule type="containsBlanks" dxfId="984" priority="827">
      <formula>LEN(TRIM(O40))=0</formula>
    </cfRule>
  </conditionalFormatting>
  <conditionalFormatting sqref="O41:O42">
    <cfRule type="cellIs" dxfId="983" priority="826" operator="notEqual">
      <formula>H41</formula>
    </cfRule>
  </conditionalFormatting>
  <conditionalFormatting sqref="O41:O42">
    <cfRule type="notContainsBlanks" dxfId="982" priority="825">
      <formula>LEN(TRIM(O41))&gt;0</formula>
    </cfRule>
  </conditionalFormatting>
  <conditionalFormatting sqref="O43">
    <cfRule type="containsBlanks" dxfId="981" priority="824">
      <formula>LEN(TRIM(O43))=0</formula>
    </cfRule>
  </conditionalFormatting>
  <conditionalFormatting sqref="O44:O45">
    <cfRule type="cellIs" dxfId="980" priority="823" operator="notEqual">
      <formula>H44</formula>
    </cfRule>
  </conditionalFormatting>
  <conditionalFormatting sqref="O44:O45">
    <cfRule type="notContainsBlanks" dxfId="979" priority="822">
      <formula>LEN(TRIM(O44))&gt;0</formula>
    </cfRule>
  </conditionalFormatting>
  <conditionalFormatting sqref="O46">
    <cfRule type="containsBlanks" dxfId="978" priority="821">
      <formula>LEN(TRIM(O46))=0</formula>
    </cfRule>
  </conditionalFormatting>
  <conditionalFormatting sqref="O47:O48">
    <cfRule type="cellIs" dxfId="977" priority="820" operator="notEqual">
      <formula>H47</formula>
    </cfRule>
  </conditionalFormatting>
  <conditionalFormatting sqref="O47:O48">
    <cfRule type="notContainsBlanks" dxfId="976" priority="819">
      <formula>LEN(TRIM(O47))&gt;0</formula>
    </cfRule>
  </conditionalFormatting>
  <conditionalFormatting sqref="O49">
    <cfRule type="containsBlanks" dxfId="975" priority="818">
      <formula>LEN(TRIM(O49))=0</formula>
    </cfRule>
  </conditionalFormatting>
  <conditionalFormatting sqref="O50:O51">
    <cfRule type="cellIs" dxfId="974" priority="817" operator="notEqual">
      <formula>H50</formula>
    </cfRule>
  </conditionalFormatting>
  <conditionalFormatting sqref="O50:O51">
    <cfRule type="notContainsBlanks" dxfId="973" priority="816">
      <formula>LEN(TRIM(O50))&gt;0</formula>
    </cfRule>
  </conditionalFormatting>
  <conditionalFormatting sqref="O52">
    <cfRule type="containsBlanks" dxfId="972" priority="815">
      <formula>LEN(TRIM(O52))=0</formula>
    </cfRule>
  </conditionalFormatting>
  <conditionalFormatting sqref="O53:O54">
    <cfRule type="cellIs" dxfId="971" priority="814" operator="notEqual">
      <formula>H53</formula>
    </cfRule>
  </conditionalFormatting>
  <conditionalFormatting sqref="O53:O54">
    <cfRule type="notContainsBlanks" dxfId="970" priority="813">
      <formula>LEN(TRIM(O53))&gt;0</formula>
    </cfRule>
  </conditionalFormatting>
  <conditionalFormatting sqref="O55">
    <cfRule type="containsBlanks" dxfId="969" priority="812">
      <formula>LEN(TRIM(O55))=0</formula>
    </cfRule>
  </conditionalFormatting>
  <conditionalFormatting sqref="O56:O57">
    <cfRule type="cellIs" dxfId="968" priority="811" operator="notEqual">
      <formula>H56</formula>
    </cfRule>
  </conditionalFormatting>
  <conditionalFormatting sqref="O56:O57">
    <cfRule type="notContainsBlanks" dxfId="967" priority="810">
      <formula>LEN(TRIM(O56))&gt;0</formula>
    </cfRule>
  </conditionalFormatting>
  <conditionalFormatting sqref="O58">
    <cfRule type="containsBlanks" dxfId="966" priority="809">
      <formula>LEN(TRIM(O58))=0</formula>
    </cfRule>
  </conditionalFormatting>
  <conditionalFormatting sqref="O59:O60">
    <cfRule type="cellIs" dxfId="965" priority="808" operator="notEqual">
      <formula>H59</formula>
    </cfRule>
  </conditionalFormatting>
  <conditionalFormatting sqref="O59:O60">
    <cfRule type="notContainsBlanks" dxfId="964" priority="807">
      <formula>LEN(TRIM(O59))&gt;0</formula>
    </cfRule>
  </conditionalFormatting>
  <conditionalFormatting sqref="O61">
    <cfRule type="containsBlanks" dxfId="963" priority="806">
      <formula>LEN(TRIM(O61))=0</formula>
    </cfRule>
  </conditionalFormatting>
  <conditionalFormatting sqref="O62:O63">
    <cfRule type="cellIs" dxfId="962" priority="805" operator="notEqual">
      <formula>H62</formula>
    </cfRule>
  </conditionalFormatting>
  <conditionalFormatting sqref="O62:O63">
    <cfRule type="notContainsBlanks" dxfId="961" priority="804">
      <formula>LEN(TRIM(O62))&gt;0</formula>
    </cfRule>
  </conditionalFormatting>
  <conditionalFormatting sqref="O64">
    <cfRule type="containsBlanks" dxfId="960" priority="803">
      <formula>LEN(TRIM(O64))=0</formula>
    </cfRule>
  </conditionalFormatting>
  <conditionalFormatting sqref="O65:O66">
    <cfRule type="cellIs" dxfId="959" priority="802" operator="notEqual">
      <formula>H65</formula>
    </cfRule>
  </conditionalFormatting>
  <conditionalFormatting sqref="O65:O66">
    <cfRule type="notContainsBlanks" dxfId="958" priority="801">
      <formula>LEN(TRIM(O65))&gt;0</formula>
    </cfRule>
  </conditionalFormatting>
  <conditionalFormatting sqref="O67">
    <cfRule type="containsBlanks" dxfId="957" priority="800">
      <formula>LEN(TRIM(O67))=0</formula>
    </cfRule>
  </conditionalFormatting>
  <conditionalFormatting sqref="O68:O69">
    <cfRule type="cellIs" dxfId="956" priority="799" operator="notEqual">
      <formula>H68</formula>
    </cfRule>
  </conditionalFormatting>
  <conditionalFormatting sqref="O68:O69">
    <cfRule type="notContainsBlanks" dxfId="955" priority="798">
      <formula>LEN(TRIM(O68))&gt;0</formula>
    </cfRule>
  </conditionalFormatting>
  <conditionalFormatting sqref="O70">
    <cfRule type="containsBlanks" dxfId="954" priority="797">
      <formula>LEN(TRIM(O70))=0</formula>
    </cfRule>
  </conditionalFormatting>
  <conditionalFormatting sqref="O71:O72">
    <cfRule type="cellIs" dxfId="953" priority="796" operator="notEqual">
      <formula>H71</formula>
    </cfRule>
  </conditionalFormatting>
  <conditionalFormatting sqref="O71:O72">
    <cfRule type="notContainsBlanks" dxfId="952" priority="795">
      <formula>LEN(TRIM(O71))&gt;0</formula>
    </cfRule>
  </conditionalFormatting>
  <conditionalFormatting sqref="O73">
    <cfRule type="containsBlanks" dxfId="951" priority="794">
      <formula>LEN(TRIM(O73))=0</formula>
    </cfRule>
  </conditionalFormatting>
  <conditionalFormatting sqref="O74:O75">
    <cfRule type="cellIs" dxfId="950" priority="793" operator="notEqual">
      <formula>H74</formula>
    </cfRule>
  </conditionalFormatting>
  <conditionalFormatting sqref="O74:O75">
    <cfRule type="notContainsBlanks" dxfId="949" priority="792">
      <formula>LEN(TRIM(O74))&gt;0</formula>
    </cfRule>
  </conditionalFormatting>
  <conditionalFormatting sqref="O76">
    <cfRule type="containsBlanks" dxfId="948" priority="791">
      <formula>LEN(TRIM(O76))=0</formula>
    </cfRule>
  </conditionalFormatting>
  <conditionalFormatting sqref="O77:O78">
    <cfRule type="cellIs" dxfId="947" priority="790" operator="notEqual">
      <formula>H77</formula>
    </cfRule>
  </conditionalFormatting>
  <conditionalFormatting sqref="O77:O78">
    <cfRule type="notContainsBlanks" dxfId="946" priority="789">
      <formula>LEN(TRIM(O77))&gt;0</formula>
    </cfRule>
  </conditionalFormatting>
  <conditionalFormatting sqref="O79">
    <cfRule type="containsBlanks" dxfId="945" priority="788">
      <formula>LEN(TRIM(O79))=0</formula>
    </cfRule>
  </conditionalFormatting>
  <conditionalFormatting sqref="O80:O81">
    <cfRule type="cellIs" dxfId="944" priority="787" operator="notEqual">
      <formula>H80</formula>
    </cfRule>
  </conditionalFormatting>
  <conditionalFormatting sqref="O80:O81">
    <cfRule type="notContainsBlanks" dxfId="943" priority="786">
      <formula>LEN(TRIM(O80))&gt;0</formula>
    </cfRule>
  </conditionalFormatting>
  <conditionalFormatting sqref="O82">
    <cfRule type="containsBlanks" dxfId="942" priority="785">
      <formula>LEN(TRIM(O82))=0</formula>
    </cfRule>
  </conditionalFormatting>
  <conditionalFormatting sqref="O83:O84">
    <cfRule type="cellIs" dxfId="941" priority="784" operator="notEqual">
      <formula>H83</formula>
    </cfRule>
  </conditionalFormatting>
  <conditionalFormatting sqref="O83:O84">
    <cfRule type="notContainsBlanks" dxfId="940" priority="783">
      <formula>LEN(TRIM(O83))&gt;0</formula>
    </cfRule>
  </conditionalFormatting>
  <conditionalFormatting sqref="O85">
    <cfRule type="containsBlanks" dxfId="939" priority="782">
      <formula>LEN(TRIM(O85))=0</formula>
    </cfRule>
  </conditionalFormatting>
  <conditionalFormatting sqref="O86:O87">
    <cfRule type="cellIs" dxfId="938" priority="781" operator="notEqual">
      <formula>H86</formula>
    </cfRule>
  </conditionalFormatting>
  <conditionalFormatting sqref="O86:O87">
    <cfRule type="notContainsBlanks" dxfId="937" priority="780">
      <formula>LEN(TRIM(O86))&gt;0</formula>
    </cfRule>
  </conditionalFormatting>
  <conditionalFormatting sqref="O88">
    <cfRule type="containsBlanks" dxfId="936" priority="779">
      <formula>LEN(TRIM(O88))=0</formula>
    </cfRule>
  </conditionalFormatting>
  <conditionalFormatting sqref="O89:O90">
    <cfRule type="cellIs" dxfId="935" priority="778" operator="notEqual">
      <formula>H89</formula>
    </cfRule>
  </conditionalFormatting>
  <conditionalFormatting sqref="O89:O90">
    <cfRule type="notContainsBlanks" dxfId="934" priority="777">
      <formula>LEN(TRIM(O89))&gt;0</formula>
    </cfRule>
  </conditionalFormatting>
  <conditionalFormatting sqref="O91">
    <cfRule type="containsBlanks" dxfId="933" priority="776">
      <formula>LEN(TRIM(O91))=0</formula>
    </cfRule>
  </conditionalFormatting>
  <conditionalFormatting sqref="O92:O93">
    <cfRule type="cellIs" dxfId="932" priority="775" operator="notEqual">
      <formula>H92</formula>
    </cfRule>
  </conditionalFormatting>
  <conditionalFormatting sqref="O92:O93">
    <cfRule type="notContainsBlanks" dxfId="931" priority="774">
      <formula>LEN(TRIM(O92))&gt;0</formula>
    </cfRule>
  </conditionalFormatting>
  <conditionalFormatting sqref="O94">
    <cfRule type="containsBlanks" dxfId="930" priority="773">
      <formula>LEN(TRIM(O94))=0</formula>
    </cfRule>
  </conditionalFormatting>
  <conditionalFormatting sqref="O95:O96">
    <cfRule type="cellIs" dxfId="929" priority="772" operator="notEqual">
      <formula>H95</formula>
    </cfRule>
  </conditionalFormatting>
  <conditionalFormatting sqref="O95:O96">
    <cfRule type="notContainsBlanks" dxfId="928" priority="771">
      <formula>LEN(TRIM(O95))&gt;0</formula>
    </cfRule>
  </conditionalFormatting>
  <conditionalFormatting sqref="O97">
    <cfRule type="containsBlanks" dxfId="927" priority="770">
      <formula>LEN(TRIM(O97))=0</formula>
    </cfRule>
  </conditionalFormatting>
  <conditionalFormatting sqref="O98:O99">
    <cfRule type="cellIs" dxfId="926" priority="769" operator="notEqual">
      <formula>H98</formula>
    </cfRule>
  </conditionalFormatting>
  <conditionalFormatting sqref="O98:O99">
    <cfRule type="notContainsBlanks" dxfId="925" priority="768">
      <formula>LEN(TRIM(O98))&gt;0</formula>
    </cfRule>
  </conditionalFormatting>
  <conditionalFormatting sqref="O100">
    <cfRule type="containsBlanks" dxfId="924" priority="767">
      <formula>LEN(TRIM(O100))=0</formula>
    </cfRule>
  </conditionalFormatting>
  <conditionalFormatting sqref="O101:O102">
    <cfRule type="cellIs" dxfId="923" priority="766" operator="notEqual">
      <formula>H101</formula>
    </cfRule>
  </conditionalFormatting>
  <conditionalFormatting sqref="O101:O102">
    <cfRule type="notContainsBlanks" dxfId="922" priority="765">
      <formula>LEN(TRIM(O101))&gt;0</formula>
    </cfRule>
  </conditionalFormatting>
  <conditionalFormatting sqref="O103">
    <cfRule type="containsBlanks" dxfId="921" priority="764">
      <formula>LEN(TRIM(O103))=0</formula>
    </cfRule>
  </conditionalFormatting>
  <conditionalFormatting sqref="O104:O105">
    <cfRule type="cellIs" dxfId="920" priority="763" operator="notEqual">
      <formula>H104</formula>
    </cfRule>
  </conditionalFormatting>
  <conditionalFormatting sqref="O104:O105">
    <cfRule type="notContainsBlanks" dxfId="919" priority="762">
      <formula>LEN(TRIM(O104))&gt;0</formula>
    </cfRule>
  </conditionalFormatting>
  <conditionalFormatting sqref="O106">
    <cfRule type="containsBlanks" dxfId="918" priority="761">
      <formula>LEN(TRIM(O106))=0</formula>
    </cfRule>
  </conditionalFormatting>
  <conditionalFormatting sqref="O107:O108">
    <cfRule type="cellIs" dxfId="917" priority="760" operator="notEqual">
      <formula>H107</formula>
    </cfRule>
  </conditionalFormatting>
  <conditionalFormatting sqref="O107:O108">
    <cfRule type="notContainsBlanks" dxfId="916" priority="759">
      <formula>LEN(TRIM(O107))&gt;0</formula>
    </cfRule>
  </conditionalFormatting>
  <conditionalFormatting sqref="O109">
    <cfRule type="containsBlanks" dxfId="915" priority="758">
      <formula>LEN(TRIM(O109))=0</formula>
    </cfRule>
  </conditionalFormatting>
  <conditionalFormatting sqref="O110:O111">
    <cfRule type="cellIs" dxfId="914" priority="757" operator="notEqual">
      <formula>H110</formula>
    </cfRule>
  </conditionalFormatting>
  <conditionalFormatting sqref="O110:O111">
    <cfRule type="notContainsBlanks" dxfId="913" priority="756">
      <formula>LEN(TRIM(O110))&gt;0</formula>
    </cfRule>
  </conditionalFormatting>
  <conditionalFormatting sqref="O112">
    <cfRule type="containsBlanks" dxfId="912" priority="755">
      <formula>LEN(TRIM(O112))=0</formula>
    </cfRule>
  </conditionalFormatting>
  <conditionalFormatting sqref="O113:O114">
    <cfRule type="cellIs" dxfId="911" priority="754" operator="notEqual">
      <formula>H113</formula>
    </cfRule>
  </conditionalFormatting>
  <conditionalFormatting sqref="O113:O114">
    <cfRule type="notContainsBlanks" dxfId="910" priority="753">
      <formula>LEN(TRIM(O113))&gt;0</formula>
    </cfRule>
  </conditionalFormatting>
  <conditionalFormatting sqref="O115">
    <cfRule type="containsBlanks" dxfId="909" priority="752">
      <formula>LEN(TRIM(O115))=0</formula>
    </cfRule>
  </conditionalFormatting>
  <conditionalFormatting sqref="O116:O117">
    <cfRule type="cellIs" dxfId="908" priority="751" operator="notEqual">
      <formula>H116</formula>
    </cfRule>
  </conditionalFormatting>
  <conditionalFormatting sqref="O116:O117">
    <cfRule type="notContainsBlanks" dxfId="907" priority="750">
      <formula>LEN(TRIM(O116))&gt;0</formula>
    </cfRule>
  </conditionalFormatting>
  <conditionalFormatting sqref="O118">
    <cfRule type="containsBlanks" dxfId="906" priority="749">
      <formula>LEN(TRIM(O118))=0</formula>
    </cfRule>
  </conditionalFormatting>
  <conditionalFormatting sqref="O119:O120">
    <cfRule type="cellIs" dxfId="905" priority="748" operator="notEqual">
      <formula>H119</formula>
    </cfRule>
  </conditionalFormatting>
  <conditionalFormatting sqref="O119:O120">
    <cfRule type="notContainsBlanks" dxfId="904" priority="747">
      <formula>LEN(TRIM(O119))&gt;0</formula>
    </cfRule>
  </conditionalFormatting>
  <conditionalFormatting sqref="O121">
    <cfRule type="containsBlanks" dxfId="903" priority="746">
      <formula>LEN(TRIM(O121))=0</formula>
    </cfRule>
  </conditionalFormatting>
  <conditionalFormatting sqref="O122:O123">
    <cfRule type="cellIs" dxfId="902" priority="745" operator="notEqual">
      <formula>H122</formula>
    </cfRule>
  </conditionalFormatting>
  <conditionalFormatting sqref="O122:O123">
    <cfRule type="notContainsBlanks" dxfId="901" priority="744">
      <formula>LEN(TRIM(O122))&gt;0</formula>
    </cfRule>
  </conditionalFormatting>
  <conditionalFormatting sqref="O124">
    <cfRule type="containsBlanks" dxfId="900" priority="743">
      <formula>LEN(TRIM(O124))=0</formula>
    </cfRule>
  </conditionalFormatting>
  <conditionalFormatting sqref="O125:O126">
    <cfRule type="cellIs" dxfId="899" priority="742" operator="notEqual">
      <formula>H125</formula>
    </cfRule>
  </conditionalFormatting>
  <conditionalFormatting sqref="O125:O126">
    <cfRule type="notContainsBlanks" dxfId="898" priority="741">
      <formula>LEN(TRIM(O125))&gt;0</formula>
    </cfRule>
  </conditionalFormatting>
  <conditionalFormatting sqref="O127">
    <cfRule type="containsBlanks" dxfId="897" priority="740">
      <formula>LEN(TRIM(O127))=0</formula>
    </cfRule>
  </conditionalFormatting>
  <conditionalFormatting sqref="O128:O129">
    <cfRule type="cellIs" dxfId="896" priority="739" operator="notEqual">
      <formula>H128</formula>
    </cfRule>
  </conditionalFormatting>
  <conditionalFormatting sqref="O128:O129">
    <cfRule type="notContainsBlanks" dxfId="895" priority="738">
      <formula>LEN(TRIM(O128))&gt;0</formula>
    </cfRule>
  </conditionalFormatting>
  <conditionalFormatting sqref="O130">
    <cfRule type="containsBlanks" dxfId="894" priority="737">
      <formula>LEN(TRIM(O130))=0</formula>
    </cfRule>
  </conditionalFormatting>
  <conditionalFormatting sqref="O131:O132">
    <cfRule type="cellIs" dxfId="893" priority="736" operator="notEqual">
      <formula>H131</formula>
    </cfRule>
  </conditionalFormatting>
  <conditionalFormatting sqref="O131:O132">
    <cfRule type="notContainsBlanks" dxfId="892" priority="735">
      <formula>LEN(TRIM(O131))&gt;0</formula>
    </cfRule>
  </conditionalFormatting>
  <conditionalFormatting sqref="O133">
    <cfRule type="containsBlanks" dxfId="891" priority="734">
      <formula>LEN(TRIM(O133))=0</formula>
    </cfRule>
  </conditionalFormatting>
  <conditionalFormatting sqref="O134:O135">
    <cfRule type="cellIs" dxfId="890" priority="733" operator="notEqual">
      <formula>H134</formula>
    </cfRule>
  </conditionalFormatting>
  <conditionalFormatting sqref="O134:O135">
    <cfRule type="notContainsBlanks" dxfId="889" priority="732">
      <formula>LEN(TRIM(O134))&gt;0</formula>
    </cfRule>
  </conditionalFormatting>
  <conditionalFormatting sqref="O136">
    <cfRule type="containsBlanks" dxfId="888" priority="731">
      <formula>LEN(TRIM(O136))=0</formula>
    </cfRule>
  </conditionalFormatting>
  <conditionalFormatting sqref="O137:O138">
    <cfRule type="cellIs" dxfId="887" priority="730" operator="notEqual">
      <formula>H137</formula>
    </cfRule>
  </conditionalFormatting>
  <conditionalFormatting sqref="O137:O138">
    <cfRule type="notContainsBlanks" dxfId="886" priority="729">
      <formula>LEN(TRIM(O137))&gt;0</formula>
    </cfRule>
  </conditionalFormatting>
  <conditionalFormatting sqref="O139">
    <cfRule type="containsBlanks" dxfId="885" priority="728">
      <formula>LEN(TRIM(O139))=0</formula>
    </cfRule>
  </conditionalFormatting>
  <conditionalFormatting sqref="O140:O141">
    <cfRule type="cellIs" dxfId="884" priority="727" operator="notEqual">
      <formula>H140</formula>
    </cfRule>
  </conditionalFormatting>
  <conditionalFormatting sqref="O140:O141">
    <cfRule type="notContainsBlanks" dxfId="883" priority="726">
      <formula>LEN(TRIM(O140))&gt;0</formula>
    </cfRule>
  </conditionalFormatting>
  <conditionalFormatting sqref="O142">
    <cfRule type="containsBlanks" dxfId="882" priority="725">
      <formula>LEN(TRIM(O142))=0</formula>
    </cfRule>
  </conditionalFormatting>
  <conditionalFormatting sqref="O143:O144">
    <cfRule type="cellIs" dxfId="881" priority="724" operator="notEqual">
      <formula>H143</formula>
    </cfRule>
  </conditionalFormatting>
  <conditionalFormatting sqref="O143:O144">
    <cfRule type="notContainsBlanks" dxfId="880" priority="723">
      <formula>LEN(TRIM(O143))&gt;0</formula>
    </cfRule>
  </conditionalFormatting>
  <conditionalFormatting sqref="O145">
    <cfRule type="containsBlanks" dxfId="879" priority="722">
      <formula>LEN(TRIM(O145))=0</formula>
    </cfRule>
  </conditionalFormatting>
  <conditionalFormatting sqref="O146:O147">
    <cfRule type="cellIs" dxfId="878" priority="721" operator="notEqual">
      <formula>H146</formula>
    </cfRule>
  </conditionalFormatting>
  <conditionalFormatting sqref="O146:O147">
    <cfRule type="notContainsBlanks" dxfId="877" priority="720">
      <formula>LEN(TRIM(O146))&gt;0</formula>
    </cfRule>
  </conditionalFormatting>
  <conditionalFormatting sqref="O148">
    <cfRule type="containsBlanks" dxfId="876" priority="719">
      <formula>LEN(TRIM(O148))=0</formula>
    </cfRule>
  </conditionalFormatting>
  <conditionalFormatting sqref="O149:O150">
    <cfRule type="cellIs" dxfId="875" priority="718" operator="notEqual">
      <formula>H149</formula>
    </cfRule>
  </conditionalFormatting>
  <conditionalFormatting sqref="O149:O150">
    <cfRule type="notContainsBlanks" dxfId="874" priority="717">
      <formula>LEN(TRIM(O149))&gt;0</formula>
    </cfRule>
  </conditionalFormatting>
  <conditionalFormatting sqref="O151">
    <cfRule type="containsBlanks" dxfId="873" priority="716">
      <formula>LEN(TRIM(O151))=0</formula>
    </cfRule>
  </conditionalFormatting>
  <conditionalFormatting sqref="O152:O153">
    <cfRule type="cellIs" dxfId="872" priority="715" operator="notEqual">
      <formula>H152</formula>
    </cfRule>
  </conditionalFormatting>
  <conditionalFormatting sqref="O152:O153">
    <cfRule type="notContainsBlanks" dxfId="871" priority="714">
      <formula>LEN(TRIM(O152))&gt;0</formula>
    </cfRule>
  </conditionalFormatting>
  <conditionalFormatting sqref="O154">
    <cfRule type="containsBlanks" dxfId="870" priority="713">
      <formula>LEN(TRIM(O154))=0</formula>
    </cfRule>
  </conditionalFormatting>
  <conditionalFormatting sqref="O155:O156">
    <cfRule type="cellIs" dxfId="869" priority="712" operator="notEqual">
      <formula>H155</formula>
    </cfRule>
  </conditionalFormatting>
  <conditionalFormatting sqref="O155:O156">
    <cfRule type="notContainsBlanks" dxfId="868" priority="711">
      <formula>LEN(TRIM(O155))&gt;0</formula>
    </cfRule>
  </conditionalFormatting>
  <conditionalFormatting sqref="O157">
    <cfRule type="containsBlanks" dxfId="867" priority="710">
      <formula>LEN(TRIM(O157))=0</formula>
    </cfRule>
  </conditionalFormatting>
  <conditionalFormatting sqref="O158:O159">
    <cfRule type="cellIs" dxfId="866" priority="709" operator="notEqual">
      <formula>H158</formula>
    </cfRule>
  </conditionalFormatting>
  <conditionalFormatting sqref="O158:O159">
    <cfRule type="notContainsBlanks" dxfId="865" priority="708">
      <formula>LEN(TRIM(O158))&gt;0</formula>
    </cfRule>
  </conditionalFormatting>
  <conditionalFormatting sqref="O160">
    <cfRule type="containsBlanks" dxfId="864" priority="707">
      <formula>LEN(TRIM(O160))=0</formula>
    </cfRule>
  </conditionalFormatting>
  <conditionalFormatting sqref="O161:O162">
    <cfRule type="cellIs" dxfId="863" priority="706" operator="notEqual">
      <formula>H161</formula>
    </cfRule>
  </conditionalFormatting>
  <conditionalFormatting sqref="O161:O162">
    <cfRule type="notContainsBlanks" dxfId="862" priority="705">
      <formula>LEN(TRIM(O161))&gt;0</formula>
    </cfRule>
  </conditionalFormatting>
  <conditionalFormatting sqref="O163">
    <cfRule type="containsBlanks" dxfId="861" priority="704">
      <formula>LEN(TRIM(O163))=0</formula>
    </cfRule>
  </conditionalFormatting>
  <conditionalFormatting sqref="O164:O165">
    <cfRule type="cellIs" dxfId="860" priority="703" operator="notEqual">
      <formula>H164</formula>
    </cfRule>
  </conditionalFormatting>
  <conditionalFormatting sqref="O164:O165">
    <cfRule type="notContainsBlanks" dxfId="859" priority="702">
      <formula>LEN(TRIM(O164))&gt;0</formula>
    </cfRule>
  </conditionalFormatting>
  <conditionalFormatting sqref="O166">
    <cfRule type="containsBlanks" dxfId="858" priority="701">
      <formula>LEN(TRIM(O166))=0</formula>
    </cfRule>
  </conditionalFormatting>
  <conditionalFormatting sqref="O167:O168">
    <cfRule type="cellIs" dxfId="857" priority="700" operator="notEqual">
      <formula>H167</formula>
    </cfRule>
  </conditionalFormatting>
  <conditionalFormatting sqref="O167:O168">
    <cfRule type="notContainsBlanks" dxfId="856" priority="699">
      <formula>LEN(TRIM(O167))&gt;0</formula>
    </cfRule>
  </conditionalFormatting>
  <conditionalFormatting sqref="O169">
    <cfRule type="containsBlanks" dxfId="855" priority="698">
      <formula>LEN(TRIM(O169))=0</formula>
    </cfRule>
  </conditionalFormatting>
  <conditionalFormatting sqref="O170:O171">
    <cfRule type="cellIs" dxfId="854" priority="697" operator="notEqual">
      <formula>H170</formula>
    </cfRule>
  </conditionalFormatting>
  <conditionalFormatting sqref="O170:O171">
    <cfRule type="notContainsBlanks" dxfId="853" priority="696">
      <formula>LEN(TRIM(O170))&gt;0</formula>
    </cfRule>
  </conditionalFormatting>
  <conditionalFormatting sqref="O172">
    <cfRule type="containsBlanks" dxfId="852" priority="695">
      <formula>LEN(TRIM(O172))=0</formula>
    </cfRule>
  </conditionalFormatting>
  <conditionalFormatting sqref="O173:O174">
    <cfRule type="cellIs" dxfId="851" priority="694" operator="notEqual">
      <formula>H173</formula>
    </cfRule>
  </conditionalFormatting>
  <conditionalFormatting sqref="O173:O174">
    <cfRule type="notContainsBlanks" dxfId="850" priority="693">
      <formula>LEN(TRIM(O173))&gt;0</formula>
    </cfRule>
  </conditionalFormatting>
  <conditionalFormatting sqref="O175">
    <cfRule type="containsBlanks" dxfId="849" priority="692">
      <formula>LEN(TRIM(O175))=0</formula>
    </cfRule>
  </conditionalFormatting>
  <conditionalFormatting sqref="O176:O177">
    <cfRule type="cellIs" dxfId="848" priority="691" operator="notEqual">
      <formula>H176</formula>
    </cfRule>
  </conditionalFormatting>
  <conditionalFormatting sqref="O176:O177">
    <cfRule type="notContainsBlanks" dxfId="847" priority="690">
      <formula>LEN(TRIM(O176))&gt;0</formula>
    </cfRule>
  </conditionalFormatting>
  <conditionalFormatting sqref="O178">
    <cfRule type="containsBlanks" dxfId="846" priority="689">
      <formula>LEN(TRIM(O178))=0</formula>
    </cfRule>
  </conditionalFormatting>
  <conditionalFormatting sqref="O179:O180">
    <cfRule type="cellIs" dxfId="845" priority="688" operator="notEqual">
      <formula>H179</formula>
    </cfRule>
  </conditionalFormatting>
  <conditionalFormatting sqref="O179:O180">
    <cfRule type="notContainsBlanks" dxfId="844" priority="687">
      <formula>LEN(TRIM(O179))&gt;0</formula>
    </cfRule>
  </conditionalFormatting>
  <conditionalFormatting sqref="O181">
    <cfRule type="containsBlanks" dxfId="843" priority="686">
      <formula>LEN(TRIM(O181))=0</formula>
    </cfRule>
  </conditionalFormatting>
  <conditionalFormatting sqref="O182:O183">
    <cfRule type="cellIs" dxfId="842" priority="685" operator="notEqual">
      <formula>H182</formula>
    </cfRule>
  </conditionalFormatting>
  <conditionalFormatting sqref="O182:O183">
    <cfRule type="notContainsBlanks" dxfId="841" priority="684">
      <formula>LEN(TRIM(O182))&gt;0</formula>
    </cfRule>
  </conditionalFormatting>
  <conditionalFormatting sqref="O184">
    <cfRule type="containsBlanks" dxfId="840" priority="683">
      <formula>LEN(TRIM(O184))=0</formula>
    </cfRule>
  </conditionalFormatting>
  <conditionalFormatting sqref="O185:O186">
    <cfRule type="cellIs" dxfId="839" priority="682" operator="notEqual">
      <formula>H185</formula>
    </cfRule>
  </conditionalFormatting>
  <conditionalFormatting sqref="O185:O186">
    <cfRule type="notContainsBlanks" dxfId="838" priority="681">
      <formula>LEN(TRIM(O185))&gt;0</formula>
    </cfRule>
  </conditionalFormatting>
  <conditionalFormatting sqref="O187">
    <cfRule type="containsBlanks" dxfId="837" priority="680">
      <formula>LEN(TRIM(O187))=0</formula>
    </cfRule>
  </conditionalFormatting>
  <conditionalFormatting sqref="O188:O189">
    <cfRule type="cellIs" dxfId="836" priority="679" operator="notEqual">
      <formula>H188</formula>
    </cfRule>
  </conditionalFormatting>
  <conditionalFormatting sqref="O188:O189">
    <cfRule type="notContainsBlanks" dxfId="835" priority="678">
      <formula>LEN(TRIM(O188))&gt;0</formula>
    </cfRule>
  </conditionalFormatting>
  <conditionalFormatting sqref="O190">
    <cfRule type="containsBlanks" dxfId="834" priority="677">
      <formula>LEN(TRIM(O190))=0</formula>
    </cfRule>
  </conditionalFormatting>
  <conditionalFormatting sqref="O191:O192">
    <cfRule type="cellIs" dxfId="833" priority="676" operator="notEqual">
      <formula>H191</formula>
    </cfRule>
  </conditionalFormatting>
  <conditionalFormatting sqref="O191:O192">
    <cfRule type="notContainsBlanks" dxfId="832" priority="675">
      <formula>LEN(TRIM(O191))&gt;0</formula>
    </cfRule>
  </conditionalFormatting>
  <conditionalFormatting sqref="O193">
    <cfRule type="containsBlanks" dxfId="831" priority="674">
      <formula>LEN(TRIM(O193))=0</formula>
    </cfRule>
  </conditionalFormatting>
  <conditionalFormatting sqref="O194:O195">
    <cfRule type="cellIs" dxfId="830" priority="673" operator="notEqual">
      <formula>H194</formula>
    </cfRule>
  </conditionalFormatting>
  <conditionalFormatting sqref="O194:O195">
    <cfRule type="notContainsBlanks" dxfId="829" priority="672">
      <formula>LEN(TRIM(O194))&gt;0</formula>
    </cfRule>
  </conditionalFormatting>
  <conditionalFormatting sqref="O196">
    <cfRule type="containsBlanks" dxfId="828" priority="671">
      <formula>LEN(TRIM(O196))=0</formula>
    </cfRule>
  </conditionalFormatting>
  <conditionalFormatting sqref="O197:O198">
    <cfRule type="cellIs" dxfId="827" priority="670" operator="notEqual">
      <formula>H197</formula>
    </cfRule>
  </conditionalFormatting>
  <conditionalFormatting sqref="O197:O198">
    <cfRule type="notContainsBlanks" dxfId="826" priority="669">
      <formula>LEN(TRIM(O197))&gt;0</formula>
    </cfRule>
  </conditionalFormatting>
  <conditionalFormatting sqref="O199">
    <cfRule type="containsBlanks" dxfId="825" priority="668">
      <formula>LEN(TRIM(O199))=0</formula>
    </cfRule>
  </conditionalFormatting>
  <conditionalFormatting sqref="O200:O201">
    <cfRule type="cellIs" dxfId="824" priority="667" operator="notEqual">
      <formula>H200</formula>
    </cfRule>
  </conditionalFormatting>
  <conditionalFormatting sqref="O200:O201">
    <cfRule type="notContainsBlanks" dxfId="823" priority="666">
      <formula>LEN(TRIM(O200))&gt;0</formula>
    </cfRule>
  </conditionalFormatting>
  <conditionalFormatting sqref="O202">
    <cfRule type="containsBlanks" dxfId="822" priority="665">
      <formula>LEN(TRIM(O202))=0</formula>
    </cfRule>
  </conditionalFormatting>
  <conditionalFormatting sqref="O203:O204">
    <cfRule type="cellIs" dxfId="821" priority="664" operator="notEqual">
      <formula>H203</formula>
    </cfRule>
  </conditionalFormatting>
  <conditionalFormatting sqref="O203:O204">
    <cfRule type="notContainsBlanks" dxfId="820" priority="663">
      <formula>LEN(TRIM(O203))&gt;0</formula>
    </cfRule>
  </conditionalFormatting>
  <conditionalFormatting sqref="O205">
    <cfRule type="containsBlanks" dxfId="819" priority="662">
      <formula>LEN(TRIM(O205))=0</formula>
    </cfRule>
  </conditionalFormatting>
  <conditionalFormatting sqref="O206:O207">
    <cfRule type="cellIs" dxfId="818" priority="661" operator="notEqual">
      <formula>H206</formula>
    </cfRule>
  </conditionalFormatting>
  <conditionalFormatting sqref="O206:O207">
    <cfRule type="notContainsBlanks" dxfId="817" priority="660">
      <formula>LEN(TRIM(O206))&gt;0</formula>
    </cfRule>
  </conditionalFormatting>
  <conditionalFormatting sqref="O208">
    <cfRule type="containsBlanks" dxfId="816" priority="659">
      <formula>LEN(TRIM(O208))=0</formula>
    </cfRule>
  </conditionalFormatting>
  <conditionalFormatting sqref="O209:O210">
    <cfRule type="cellIs" dxfId="815" priority="658" operator="notEqual">
      <formula>H209</formula>
    </cfRule>
  </conditionalFormatting>
  <conditionalFormatting sqref="O209:O210">
    <cfRule type="notContainsBlanks" dxfId="814" priority="657">
      <formula>LEN(TRIM(O209))&gt;0</formula>
    </cfRule>
  </conditionalFormatting>
  <conditionalFormatting sqref="O211">
    <cfRule type="containsBlanks" dxfId="813" priority="656">
      <formula>LEN(TRIM(O211))=0</formula>
    </cfRule>
  </conditionalFormatting>
  <conditionalFormatting sqref="O212:O213">
    <cfRule type="cellIs" dxfId="812" priority="655" operator="notEqual">
      <formula>H212</formula>
    </cfRule>
  </conditionalFormatting>
  <conditionalFormatting sqref="O212:O213">
    <cfRule type="notContainsBlanks" dxfId="811" priority="654">
      <formula>LEN(TRIM(O212))&gt;0</formula>
    </cfRule>
  </conditionalFormatting>
  <conditionalFormatting sqref="O214">
    <cfRule type="containsBlanks" dxfId="810" priority="653">
      <formula>LEN(TRIM(O214))=0</formula>
    </cfRule>
  </conditionalFormatting>
  <conditionalFormatting sqref="O215:O216">
    <cfRule type="cellIs" dxfId="809" priority="652" operator="notEqual">
      <formula>H215</formula>
    </cfRule>
  </conditionalFormatting>
  <conditionalFormatting sqref="O215:O216">
    <cfRule type="notContainsBlanks" dxfId="808" priority="651">
      <formula>LEN(TRIM(O215))&gt;0</formula>
    </cfRule>
  </conditionalFormatting>
  <conditionalFormatting sqref="O217">
    <cfRule type="containsBlanks" dxfId="807" priority="650">
      <formula>LEN(TRIM(O217))=0</formula>
    </cfRule>
  </conditionalFormatting>
  <conditionalFormatting sqref="O218:O219">
    <cfRule type="cellIs" dxfId="806" priority="649" operator="notEqual">
      <formula>H218</formula>
    </cfRule>
  </conditionalFormatting>
  <conditionalFormatting sqref="O218:O219">
    <cfRule type="notContainsBlanks" dxfId="805" priority="648">
      <formula>LEN(TRIM(O218))&gt;0</formula>
    </cfRule>
  </conditionalFormatting>
  <conditionalFormatting sqref="O220">
    <cfRule type="containsBlanks" dxfId="804" priority="647">
      <formula>LEN(TRIM(O220))=0</formula>
    </cfRule>
  </conditionalFormatting>
  <conditionalFormatting sqref="O221:O222">
    <cfRule type="cellIs" dxfId="803" priority="646" operator="notEqual">
      <formula>H221</formula>
    </cfRule>
  </conditionalFormatting>
  <conditionalFormatting sqref="O221:O222">
    <cfRule type="notContainsBlanks" dxfId="802" priority="645">
      <formula>LEN(TRIM(O221))&gt;0</formula>
    </cfRule>
  </conditionalFormatting>
  <conditionalFormatting sqref="O223">
    <cfRule type="containsBlanks" dxfId="801" priority="644">
      <formula>LEN(TRIM(O223))=0</formula>
    </cfRule>
  </conditionalFormatting>
  <conditionalFormatting sqref="O224:O225">
    <cfRule type="cellIs" dxfId="800" priority="643" operator="notEqual">
      <formula>H224</formula>
    </cfRule>
  </conditionalFormatting>
  <conditionalFormatting sqref="O224:O225">
    <cfRule type="notContainsBlanks" dxfId="799" priority="642">
      <formula>LEN(TRIM(O224))&gt;0</formula>
    </cfRule>
  </conditionalFormatting>
  <conditionalFormatting sqref="O226">
    <cfRule type="containsBlanks" dxfId="798" priority="641">
      <formula>LEN(TRIM(O226))=0</formula>
    </cfRule>
  </conditionalFormatting>
  <conditionalFormatting sqref="O227:O228">
    <cfRule type="cellIs" dxfId="797" priority="640" operator="notEqual">
      <formula>H227</formula>
    </cfRule>
  </conditionalFormatting>
  <conditionalFormatting sqref="O227:O228">
    <cfRule type="notContainsBlanks" dxfId="796" priority="639">
      <formula>LEN(TRIM(O227))&gt;0</formula>
    </cfRule>
  </conditionalFormatting>
  <conditionalFormatting sqref="O229">
    <cfRule type="containsBlanks" dxfId="795" priority="638">
      <formula>LEN(TRIM(O229))=0</formula>
    </cfRule>
  </conditionalFormatting>
  <conditionalFormatting sqref="O230:O231">
    <cfRule type="cellIs" dxfId="794" priority="637" operator="notEqual">
      <formula>H230</formula>
    </cfRule>
  </conditionalFormatting>
  <conditionalFormatting sqref="O230:O231">
    <cfRule type="notContainsBlanks" dxfId="793" priority="636">
      <formula>LEN(TRIM(O230))&gt;0</formula>
    </cfRule>
  </conditionalFormatting>
  <conditionalFormatting sqref="O232">
    <cfRule type="containsBlanks" dxfId="792" priority="635">
      <formula>LEN(TRIM(O232))=0</formula>
    </cfRule>
  </conditionalFormatting>
  <conditionalFormatting sqref="O233:O234">
    <cfRule type="cellIs" dxfId="791" priority="634" operator="notEqual">
      <formula>H233</formula>
    </cfRule>
  </conditionalFormatting>
  <conditionalFormatting sqref="O233:O234">
    <cfRule type="notContainsBlanks" dxfId="790" priority="633">
      <formula>LEN(TRIM(O233))&gt;0</formula>
    </cfRule>
  </conditionalFormatting>
  <conditionalFormatting sqref="O235">
    <cfRule type="containsBlanks" dxfId="789" priority="632">
      <formula>LEN(TRIM(O235))=0</formula>
    </cfRule>
  </conditionalFormatting>
  <conditionalFormatting sqref="O236:O237">
    <cfRule type="cellIs" dxfId="788" priority="631" operator="notEqual">
      <formula>H236</formula>
    </cfRule>
  </conditionalFormatting>
  <conditionalFormatting sqref="O236:O237">
    <cfRule type="notContainsBlanks" dxfId="787" priority="630">
      <formula>LEN(TRIM(O236))&gt;0</formula>
    </cfRule>
  </conditionalFormatting>
  <conditionalFormatting sqref="O238">
    <cfRule type="containsBlanks" dxfId="786" priority="629">
      <formula>LEN(TRIM(O238))=0</formula>
    </cfRule>
  </conditionalFormatting>
  <conditionalFormatting sqref="O239:O240">
    <cfRule type="cellIs" dxfId="785" priority="628" operator="notEqual">
      <formula>H239</formula>
    </cfRule>
  </conditionalFormatting>
  <conditionalFormatting sqref="O239:O240">
    <cfRule type="notContainsBlanks" dxfId="784" priority="627">
      <formula>LEN(TRIM(O239))&gt;0</formula>
    </cfRule>
  </conditionalFormatting>
  <conditionalFormatting sqref="Q13:S13">
    <cfRule type="containsBlanks" dxfId="783" priority="626">
      <formula>LEN(TRIM(Q13))=0</formula>
    </cfRule>
  </conditionalFormatting>
  <conditionalFormatting sqref="Q14:Q15">
    <cfRule type="cellIs" dxfId="782" priority="625" operator="notEqual">
      <formula>H14</formula>
    </cfRule>
  </conditionalFormatting>
  <conditionalFormatting sqref="R14:R15">
    <cfRule type="cellIs" dxfId="781" priority="624" operator="notEqual">
      <formula>H14</formula>
    </cfRule>
  </conditionalFormatting>
  <conditionalFormatting sqref="S14:S15">
    <cfRule type="cellIs" dxfId="780" priority="623" operator="notEqual">
      <formula>H14</formula>
    </cfRule>
  </conditionalFormatting>
  <conditionalFormatting sqref="Q14:S15">
    <cfRule type="notContainsBlanks" dxfId="779" priority="622">
      <formula>LEN(TRIM(Q14))&gt;0</formula>
    </cfRule>
  </conditionalFormatting>
  <conditionalFormatting sqref="Q16:S16">
    <cfRule type="containsBlanks" dxfId="778" priority="621">
      <formula>LEN(TRIM(Q16))=0</formula>
    </cfRule>
  </conditionalFormatting>
  <conditionalFormatting sqref="Q17:Q18">
    <cfRule type="cellIs" dxfId="777" priority="620" operator="notEqual">
      <formula>H17</formula>
    </cfRule>
  </conditionalFormatting>
  <conditionalFormatting sqref="R17:R18">
    <cfRule type="cellIs" dxfId="776" priority="619" operator="notEqual">
      <formula>H17</formula>
    </cfRule>
  </conditionalFormatting>
  <conditionalFormatting sqref="S17:S18">
    <cfRule type="cellIs" dxfId="775" priority="618" operator="notEqual">
      <formula>H17</formula>
    </cfRule>
  </conditionalFormatting>
  <conditionalFormatting sqref="Q17:S18">
    <cfRule type="notContainsBlanks" dxfId="774" priority="617">
      <formula>LEN(TRIM(Q17))&gt;0</formula>
    </cfRule>
  </conditionalFormatting>
  <conditionalFormatting sqref="Q19:S19">
    <cfRule type="containsBlanks" dxfId="773" priority="616">
      <formula>LEN(TRIM(Q19))=0</formula>
    </cfRule>
  </conditionalFormatting>
  <conditionalFormatting sqref="Q20:Q21">
    <cfRule type="cellIs" dxfId="772" priority="615" operator="notEqual">
      <formula>H20</formula>
    </cfRule>
  </conditionalFormatting>
  <conditionalFormatting sqref="R20:R21">
    <cfRule type="cellIs" dxfId="771" priority="614" operator="notEqual">
      <formula>H20</formula>
    </cfRule>
  </conditionalFormatting>
  <conditionalFormatting sqref="S20:S21">
    <cfRule type="cellIs" dxfId="770" priority="613" operator="notEqual">
      <formula>H20</formula>
    </cfRule>
  </conditionalFormatting>
  <conditionalFormatting sqref="Q20:S21">
    <cfRule type="notContainsBlanks" dxfId="769" priority="612">
      <formula>LEN(TRIM(Q20))&gt;0</formula>
    </cfRule>
  </conditionalFormatting>
  <conditionalFormatting sqref="Q22:S22">
    <cfRule type="containsBlanks" dxfId="768" priority="611">
      <formula>LEN(TRIM(Q22))=0</formula>
    </cfRule>
  </conditionalFormatting>
  <conditionalFormatting sqref="Q23:Q24">
    <cfRule type="cellIs" dxfId="767" priority="610" operator="notEqual">
      <formula>H23</formula>
    </cfRule>
  </conditionalFormatting>
  <conditionalFormatting sqref="R23:R24">
    <cfRule type="cellIs" dxfId="766" priority="609" operator="notEqual">
      <formula>H23</formula>
    </cfRule>
  </conditionalFormatting>
  <conditionalFormatting sqref="S23:S24">
    <cfRule type="cellIs" dxfId="765" priority="608" operator="notEqual">
      <formula>H23</formula>
    </cfRule>
  </conditionalFormatting>
  <conditionalFormatting sqref="Q23:S24">
    <cfRule type="notContainsBlanks" dxfId="764" priority="607">
      <formula>LEN(TRIM(Q23))&gt;0</formula>
    </cfRule>
  </conditionalFormatting>
  <conditionalFormatting sqref="Q25:S25">
    <cfRule type="containsBlanks" dxfId="763" priority="606">
      <formula>LEN(TRIM(Q25))=0</formula>
    </cfRule>
  </conditionalFormatting>
  <conditionalFormatting sqref="Q26:Q27">
    <cfRule type="cellIs" dxfId="762" priority="605" operator="notEqual">
      <formula>H26</formula>
    </cfRule>
  </conditionalFormatting>
  <conditionalFormatting sqref="R26:R27">
    <cfRule type="cellIs" dxfId="761" priority="604" operator="notEqual">
      <formula>H26</formula>
    </cfRule>
  </conditionalFormatting>
  <conditionalFormatting sqref="S26:S27">
    <cfRule type="cellIs" dxfId="760" priority="603" operator="notEqual">
      <formula>H26</formula>
    </cfRule>
  </conditionalFormatting>
  <conditionalFormatting sqref="Q26:S27">
    <cfRule type="notContainsBlanks" dxfId="759" priority="602">
      <formula>LEN(TRIM(Q26))&gt;0</formula>
    </cfRule>
  </conditionalFormatting>
  <conditionalFormatting sqref="Q28:S28">
    <cfRule type="containsBlanks" dxfId="758" priority="601">
      <formula>LEN(TRIM(Q28))=0</formula>
    </cfRule>
  </conditionalFormatting>
  <conditionalFormatting sqref="Q29:Q30">
    <cfRule type="cellIs" dxfId="757" priority="600" operator="notEqual">
      <formula>H29</formula>
    </cfRule>
  </conditionalFormatting>
  <conditionalFormatting sqref="R29:R30">
    <cfRule type="cellIs" dxfId="756" priority="599" operator="notEqual">
      <formula>H29</formula>
    </cfRule>
  </conditionalFormatting>
  <conditionalFormatting sqref="S29:S30">
    <cfRule type="cellIs" dxfId="755" priority="598" operator="notEqual">
      <formula>H29</formula>
    </cfRule>
  </conditionalFormatting>
  <conditionalFormatting sqref="Q29:S30">
    <cfRule type="notContainsBlanks" dxfId="754" priority="597">
      <formula>LEN(TRIM(Q29))&gt;0</formula>
    </cfRule>
  </conditionalFormatting>
  <conditionalFormatting sqref="Q31:S31">
    <cfRule type="containsBlanks" dxfId="753" priority="596">
      <formula>LEN(TRIM(Q31))=0</formula>
    </cfRule>
  </conditionalFormatting>
  <conditionalFormatting sqref="Q32:Q33">
    <cfRule type="cellIs" dxfId="752" priority="595" operator="notEqual">
      <formula>H32</formula>
    </cfRule>
  </conditionalFormatting>
  <conditionalFormatting sqref="R32:R33">
    <cfRule type="cellIs" dxfId="751" priority="594" operator="notEqual">
      <formula>H32</formula>
    </cfRule>
  </conditionalFormatting>
  <conditionalFormatting sqref="S32:S33">
    <cfRule type="cellIs" dxfId="750" priority="593" operator="notEqual">
      <formula>H32</formula>
    </cfRule>
  </conditionalFormatting>
  <conditionalFormatting sqref="Q32:S33">
    <cfRule type="notContainsBlanks" dxfId="749" priority="592">
      <formula>LEN(TRIM(Q32))&gt;0</formula>
    </cfRule>
  </conditionalFormatting>
  <conditionalFormatting sqref="Q34:S34">
    <cfRule type="containsBlanks" dxfId="748" priority="591">
      <formula>LEN(TRIM(Q34))=0</formula>
    </cfRule>
  </conditionalFormatting>
  <conditionalFormatting sqref="Q35:Q36">
    <cfRule type="cellIs" dxfId="747" priority="590" operator="notEqual">
      <formula>H35</formula>
    </cfRule>
  </conditionalFormatting>
  <conditionalFormatting sqref="R35:R36">
    <cfRule type="cellIs" dxfId="746" priority="589" operator="notEqual">
      <formula>H35</formula>
    </cfRule>
  </conditionalFormatting>
  <conditionalFormatting sqref="S35:S36">
    <cfRule type="cellIs" dxfId="745" priority="588" operator="notEqual">
      <formula>H35</formula>
    </cfRule>
  </conditionalFormatting>
  <conditionalFormatting sqref="Q35:S36">
    <cfRule type="notContainsBlanks" dxfId="744" priority="587">
      <formula>LEN(TRIM(Q35))&gt;0</formula>
    </cfRule>
  </conditionalFormatting>
  <conditionalFormatting sqref="Q37:S37">
    <cfRule type="containsBlanks" dxfId="743" priority="586">
      <formula>LEN(TRIM(Q37))=0</formula>
    </cfRule>
  </conditionalFormatting>
  <conditionalFormatting sqref="Q38:Q39">
    <cfRule type="cellIs" dxfId="742" priority="585" operator="notEqual">
      <formula>H38</formula>
    </cfRule>
  </conditionalFormatting>
  <conditionalFormatting sqref="R38:R39">
    <cfRule type="cellIs" dxfId="741" priority="584" operator="notEqual">
      <formula>H38</formula>
    </cfRule>
  </conditionalFormatting>
  <conditionalFormatting sqref="S38:S39">
    <cfRule type="cellIs" dxfId="740" priority="583" operator="notEqual">
      <formula>H38</formula>
    </cfRule>
  </conditionalFormatting>
  <conditionalFormatting sqref="Q38:S39">
    <cfRule type="notContainsBlanks" dxfId="739" priority="582">
      <formula>LEN(TRIM(Q38))&gt;0</formula>
    </cfRule>
  </conditionalFormatting>
  <conditionalFormatting sqref="Q40:S40">
    <cfRule type="containsBlanks" dxfId="738" priority="581">
      <formula>LEN(TRIM(Q40))=0</formula>
    </cfRule>
  </conditionalFormatting>
  <conditionalFormatting sqref="Q41:Q42">
    <cfRule type="cellIs" dxfId="737" priority="580" operator="notEqual">
      <formula>H41</formula>
    </cfRule>
  </conditionalFormatting>
  <conditionalFormatting sqref="R41:R42">
    <cfRule type="cellIs" dxfId="736" priority="579" operator="notEqual">
      <formula>H41</formula>
    </cfRule>
  </conditionalFormatting>
  <conditionalFormatting sqref="S41:S42">
    <cfRule type="cellIs" dxfId="735" priority="578" operator="notEqual">
      <formula>H41</formula>
    </cfRule>
  </conditionalFormatting>
  <conditionalFormatting sqref="Q41:S42">
    <cfRule type="notContainsBlanks" dxfId="734" priority="577">
      <formula>LEN(TRIM(Q41))&gt;0</formula>
    </cfRule>
  </conditionalFormatting>
  <conditionalFormatting sqref="Q43:S43">
    <cfRule type="containsBlanks" dxfId="733" priority="576">
      <formula>LEN(TRIM(Q43))=0</formula>
    </cfRule>
  </conditionalFormatting>
  <conditionalFormatting sqref="Q44:Q45">
    <cfRule type="cellIs" dxfId="732" priority="575" operator="notEqual">
      <formula>H44</formula>
    </cfRule>
  </conditionalFormatting>
  <conditionalFormatting sqref="R44:R45">
    <cfRule type="cellIs" dxfId="731" priority="574" operator="notEqual">
      <formula>H44</formula>
    </cfRule>
  </conditionalFormatting>
  <conditionalFormatting sqref="S44:S45">
    <cfRule type="cellIs" dxfId="730" priority="573" operator="notEqual">
      <formula>H44</formula>
    </cfRule>
  </conditionalFormatting>
  <conditionalFormatting sqref="Q44:S45">
    <cfRule type="notContainsBlanks" dxfId="729" priority="572">
      <formula>LEN(TRIM(Q44))&gt;0</formula>
    </cfRule>
  </conditionalFormatting>
  <conditionalFormatting sqref="Q46:S46">
    <cfRule type="containsBlanks" dxfId="728" priority="571">
      <formula>LEN(TRIM(Q46))=0</formula>
    </cfRule>
  </conditionalFormatting>
  <conditionalFormatting sqref="Q47:Q48">
    <cfRule type="cellIs" dxfId="727" priority="570" operator="notEqual">
      <formula>H47</formula>
    </cfRule>
  </conditionalFormatting>
  <conditionalFormatting sqref="R47:R48">
    <cfRule type="cellIs" dxfId="726" priority="569" operator="notEqual">
      <formula>H47</formula>
    </cfRule>
  </conditionalFormatting>
  <conditionalFormatting sqref="S47:S48">
    <cfRule type="cellIs" dxfId="725" priority="568" operator="notEqual">
      <formula>H47</formula>
    </cfRule>
  </conditionalFormatting>
  <conditionalFormatting sqref="Q47:S48">
    <cfRule type="notContainsBlanks" dxfId="724" priority="567">
      <formula>LEN(TRIM(Q47))&gt;0</formula>
    </cfRule>
  </conditionalFormatting>
  <conditionalFormatting sqref="Q49:S49">
    <cfRule type="containsBlanks" dxfId="723" priority="566">
      <formula>LEN(TRIM(Q49))=0</formula>
    </cfRule>
  </conditionalFormatting>
  <conditionalFormatting sqref="Q50:Q51">
    <cfRule type="cellIs" dxfId="722" priority="565" operator="notEqual">
      <formula>H50</formula>
    </cfRule>
  </conditionalFormatting>
  <conditionalFormatting sqref="R50:R51">
    <cfRule type="cellIs" dxfId="721" priority="564" operator="notEqual">
      <formula>H50</formula>
    </cfRule>
  </conditionalFormatting>
  <conditionalFormatting sqref="S50:S51">
    <cfRule type="cellIs" dxfId="720" priority="563" operator="notEqual">
      <formula>H50</formula>
    </cfRule>
  </conditionalFormatting>
  <conditionalFormatting sqref="Q50:S51">
    <cfRule type="notContainsBlanks" dxfId="719" priority="562">
      <formula>LEN(TRIM(Q50))&gt;0</formula>
    </cfRule>
  </conditionalFormatting>
  <conditionalFormatting sqref="Q52:S52">
    <cfRule type="containsBlanks" dxfId="718" priority="561">
      <formula>LEN(TRIM(Q52))=0</formula>
    </cfRule>
  </conditionalFormatting>
  <conditionalFormatting sqref="Q53:Q54">
    <cfRule type="cellIs" dxfId="717" priority="560" operator="notEqual">
      <formula>H53</formula>
    </cfRule>
  </conditionalFormatting>
  <conditionalFormatting sqref="R53:R54">
    <cfRule type="cellIs" dxfId="716" priority="559" operator="notEqual">
      <formula>H53</formula>
    </cfRule>
  </conditionalFormatting>
  <conditionalFormatting sqref="S53:S54">
    <cfRule type="cellIs" dxfId="715" priority="558" operator="notEqual">
      <formula>H53</formula>
    </cfRule>
  </conditionalFormatting>
  <conditionalFormatting sqref="Q53:S54">
    <cfRule type="notContainsBlanks" dxfId="714" priority="557">
      <formula>LEN(TRIM(Q53))&gt;0</formula>
    </cfRule>
  </conditionalFormatting>
  <conditionalFormatting sqref="Q55:S55">
    <cfRule type="containsBlanks" dxfId="713" priority="556">
      <formula>LEN(TRIM(Q55))=0</formula>
    </cfRule>
  </conditionalFormatting>
  <conditionalFormatting sqref="Q56:Q57">
    <cfRule type="cellIs" dxfId="712" priority="555" operator="notEqual">
      <formula>H56</formula>
    </cfRule>
  </conditionalFormatting>
  <conditionalFormatting sqref="R56:R57">
    <cfRule type="cellIs" dxfId="711" priority="554" operator="notEqual">
      <formula>H56</formula>
    </cfRule>
  </conditionalFormatting>
  <conditionalFormatting sqref="S56:S57">
    <cfRule type="cellIs" dxfId="710" priority="553" operator="notEqual">
      <formula>H56</formula>
    </cfRule>
  </conditionalFormatting>
  <conditionalFormatting sqref="Q56:S57">
    <cfRule type="notContainsBlanks" dxfId="709" priority="552">
      <formula>LEN(TRIM(Q56))&gt;0</formula>
    </cfRule>
  </conditionalFormatting>
  <conditionalFormatting sqref="Q58:S58">
    <cfRule type="containsBlanks" dxfId="708" priority="551">
      <formula>LEN(TRIM(Q58))=0</formula>
    </cfRule>
  </conditionalFormatting>
  <conditionalFormatting sqref="Q59:Q60">
    <cfRule type="cellIs" dxfId="707" priority="550" operator="notEqual">
      <formula>H59</formula>
    </cfRule>
  </conditionalFormatting>
  <conditionalFormatting sqref="R59:R60">
    <cfRule type="cellIs" dxfId="706" priority="549" operator="notEqual">
      <formula>H59</formula>
    </cfRule>
  </conditionalFormatting>
  <conditionalFormatting sqref="S59:S60">
    <cfRule type="cellIs" dxfId="705" priority="548" operator="notEqual">
      <formula>H59</formula>
    </cfRule>
  </conditionalFormatting>
  <conditionalFormatting sqref="Q59:S60">
    <cfRule type="notContainsBlanks" dxfId="704" priority="547">
      <formula>LEN(TRIM(Q59))&gt;0</formula>
    </cfRule>
  </conditionalFormatting>
  <conditionalFormatting sqref="Q61:S61">
    <cfRule type="containsBlanks" dxfId="703" priority="546">
      <formula>LEN(TRIM(Q61))=0</formula>
    </cfRule>
  </conditionalFormatting>
  <conditionalFormatting sqref="Q62:Q63">
    <cfRule type="cellIs" dxfId="702" priority="545" operator="notEqual">
      <formula>H62</formula>
    </cfRule>
  </conditionalFormatting>
  <conditionalFormatting sqref="R62:R63">
    <cfRule type="cellIs" dxfId="701" priority="544" operator="notEqual">
      <formula>H62</formula>
    </cfRule>
  </conditionalFormatting>
  <conditionalFormatting sqref="S62:S63">
    <cfRule type="cellIs" dxfId="700" priority="543" operator="notEqual">
      <formula>H62</formula>
    </cfRule>
  </conditionalFormatting>
  <conditionalFormatting sqref="Q62:S63">
    <cfRule type="notContainsBlanks" dxfId="699" priority="542">
      <formula>LEN(TRIM(Q62))&gt;0</formula>
    </cfRule>
  </conditionalFormatting>
  <conditionalFormatting sqref="Q64:S64">
    <cfRule type="containsBlanks" dxfId="698" priority="541">
      <formula>LEN(TRIM(Q64))=0</formula>
    </cfRule>
  </conditionalFormatting>
  <conditionalFormatting sqref="Q65:Q66">
    <cfRule type="cellIs" dxfId="697" priority="540" operator="notEqual">
      <formula>H65</formula>
    </cfRule>
  </conditionalFormatting>
  <conditionalFormatting sqref="R65:R66">
    <cfRule type="cellIs" dxfId="696" priority="539" operator="notEqual">
      <formula>H65</formula>
    </cfRule>
  </conditionalFormatting>
  <conditionalFormatting sqref="S65:S66">
    <cfRule type="cellIs" dxfId="695" priority="538" operator="notEqual">
      <formula>H65</formula>
    </cfRule>
  </conditionalFormatting>
  <conditionalFormatting sqref="Q65:S66">
    <cfRule type="notContainsBlanks" dxfId="694" priority="537">
      <formula>LEN(TRIM(Q65))&gt;0</formula>
    </cfRule>
  </conditionalFormatting>
  <conditionalFormatting sqref="Q67:S67">
    <cfRule type="containsBlanks" dxfId="693" priority="536">
      <formula>LEN(TRIM(Q67))=0</formula>
    </cfRule>
  </conditionalFormatting>
  <conditionalFormatting sqref="Q68:Q69">
    <cfRule type="cellIs" dxfId="692" priority="535" operator="notEqual">
      <formula>H68</formula>
    </cfRule>
  </conditionalFormatting>
  <conditionalFormatting sqref="R68:R69">
    <cfRule type="cellIs" dxfId="691" priority="534" operator="notEqual">
      <formula>H68</formula>
    </cfRule>
  </conditionalFormatting>
  <conditionalFormatting sqref="S68:S69">
    <cfRule type="cellIs" dxfId="690" priority="533" operator="notEqual">
      <formula>H68</formula>
    </cfRule>
  </conditionalFormatting>
  <conditionalFormatting sqref="Q68:S69">
    <cfRule type="notContainsBlanks" dxfId="689" priority="532">
      <formula>LEN(TRIM(Q68))&gt;0</formula>
    </cfRule>
  </conditionalFormatting>
  <conditionalFormatting sqref="Q70:S70">
    <cfRule type="containsBlanks" dxfId="688" priority="531">
      <formula>LEN(TRIM(Q70))=0</formula>
    </cfRule>
  </conditionalFormatting>
  <conditionalFormatting sqref="Q71:Q72">
    <cfRule type="cellIs" dxfId="687" priority="530" operator="notEqual">
      <formula>H71</formula>
    </cfRule>
  </conditionalFormatting>
  <conditionalFormatting sqref="R71:R72">
    <cfRule type="cellIs" dxfId="686" priority="529" operator="notEqual">
      <formula>H71</formula>
    </cfRule>
  </conditionalFormatting>
  <conditionalFormatting sqref="S71:S72">
    <cfRule type="cellIs" dxfId="685" priority="528" operator="notEqual">
      <formula>H71</formula>
    </cfRule>
  </conditionalFormatting>
  <conditionalFormatting sqref="Q71:S72">
    <cfRule type="notContainsBlanks" dxfId="684" priority="527">
      <formula>LEN(TRIM(Q71))&gt;0</formula>
    </cfRule>
  </conditionalFormatting>
  <conditionalFormatting sqref="Q73:S73">
    <cfRule type="containsBlanks" dxfId="683" priority="526">
      <formula>LEN(TRIM(Q73))=0</formula>
    </cfRule>
  </conditionalFormatting>
  <conditionalFormatting sqref="Q74:Q75">
    <cfRule type="cellIs" dxfId="682" priority="525" operator="notEqual">
      <formula>H74</formula>
    </cfRule>
  </conditionalFormatting>
  <conditionalFormatting sqref="R74:R75">
    <cfRule type="cellIs" dxfId="681" priority="524" operator="notEqual">
      <formula>H74</formula>
    </cfRule>
  </conditionalFormatting>
  <conditionalFormatting sqref="S74:S75">
    <cfRule type="cellIs" dxfId="680" priority="523" operator="notEqual">
      <formula>H74</formula>
    </cfRule>
  </conditionalFormatting>
  <conditionalFormatting sqref="Q74:S75">
    <cfRule type="notContainsBlanks" dxfId="679" priority="522">
      <formula>LEN(TRIM(Q74))&gt;0</formula>
    </cfRule>
  </conditionalFormatting>
  <conditionalFormatting sqref="Q76:S76">
    <cfRule type="containsBlanks" dxfId="678" priority="521">
      <formula>LEN(TRIM(Q76))=0</formula>
    </cfRule>
  </conditionalFormatting>
  <conditionalFormatting sqref="Q77:Q78">
    <cfRule type="cellIs" dxfId="677" priority="520" operator="notEqual">
      <formula>H77</formula>
    </cfRule>
  </conditionalFormatting>
  <conditionalFormatting sqref="R77:R78">
    <cfRule type="cellIs" dxfId="676" priority="519" operator="notEqual">
      <formula>H77</formula>
    </cfRule>
  </conditionalFormatting>
  <conditionalFormatting sqref="S77:S78">
    <cfRule type="cellIs" dxfId="675" priority="518" operator="notEqual">
      <formula>H77</formula>
    </cfRule>
  </conditionalFormatting>
  <conditionalFormatting sqref="Q77:S78">
    <cfRule type="notContainsBlanks" dxfId="674" priority="517">
      <formula>LEN(TRIM(Q77))&gt;0</formula>
    </cfRule>
  </conditionalFormatting>
  <conditionalFormatting sqref="Q79:S79">
    <cfRule type="containsBlanks" dxfId="673" priority="516">
      <formula>LEN(TRIM(Q79))=0</formula>
    </cfRule>
  </conditionalFormatting>
  <conditionalFormatting sqref="Q80:Q81">
    <cfRule type="cellIs" dxfId="672" priority="515" operator="notEqual">
      <formula>H80</formula>
    </cfRule>
  </conditionalFormatting>
  <conditionalFormatting sqref="R80:R81">
    <cfRule type="cellIs" dxfId="671" priority="514" operator="notEqual">
      <formula>H80</formula>
    </cfRule>
  </conditionalFormatting>
  <conditionalFormatting sqref="S80:S81">
    <cfRule type="cellIs" dxfId="670" priority="513" operator="notEqual">
      <formula>H80</formula>
    </cfRule>
  </conditionalFormatting>
  <conditionalFormatting sqref="Q80:S81">
    <cfRule type="notContainsBlanks" dxfId="669" priority="512">
      <formula>LEN(TRIM(Q80))&gt;0</formula>
    </cfRule>
  </conditionalFormatting>
  <conditionalFormatting sqref="Q82:S82">
    <cfRule type="containsBlanks" dxfId="668" priority="511">
      <formula>LEN(TRIM(Q82))=0</formula>
    </cfRule>
  </conditionalFormatting>
  <conditionalFormatting sqref="Q83:Q84">
    <cfRule type="cellIs" dxfId="667" priority="510" operator="notEqual">
      <formula>H83</formula>
    </cfRule>
  </conditionalFormatting>
  <conditionalFormatting sqref="R83:R84">
    <cfRule type="cellIs" dxfId="666" priority="509" operator="notEqual">
      <formula>H83</formula>
    </cfRule>
  </conditionalFormatting>
  <conditionalFormatting sqref="S83:S84">
    <cfRule type="cellIs" dxfId="665" priority="508" operator="notEqual">
      <formula>H83</formula>
    </cfRule>
  </conditionalFormatting>
  <conditionalFormatting sqref="Q83:S84">
    <cfRule type="notContainsBlanks" dxfId="664" priority="507">
      <formula>LEN(TRIM(Q83))&gt;0</formula>
    </cfRule>
  </conditionalFormatting>
  <conditionalFormatting sqref="Q85:S85">
    <cfRule type="containsBlanks" dxfId="663" priority="506">
      <formula>LEN(TRIM(Q85))=0</formula>
    </cfRule>
  </conditionalFormatting>
  <conditionalFormatting sqref="Q86:Q87">
    <cfRule type="cellIs" dxfId="662" priority="505" operator="notEqual">
      <formula>H86</formula>
    </cfRule>
  </conditionalFormatting>
  <conditionalFormatting sqref="R86:R87">
    <cfRule type="cellIs" dxfId="661" priority="504" operator="notEqual">
      <formula>H86</formula>
    </cfRule>
  </conditionalFormatting>
  <conditionalFormatting sqref="S86:S87">
    <cfRule type="cellIs" dxfId="660" priority="503" operator="notEqual">
      <formula>H86</formula>
    </cfRule>
  </conditionalFormatting>
  <conditionalFormatting sqref="Q86:S87">
    <cfRule type="notContainsBlanks" dxfId="659" priority="502">
      <formula>LEN(TRIM(Q86))&gt;0</formula>
    </cfRule>
  </conditionalFormatting>
  <conditionalFormatting sqref="Q88:S88">
    <cfRule type="containsBlanks" dxfId="658" priority="501">
      <formula>LEN(TRIM(Q88))=0</formula>
    </cfRule>
  </conditionalFormatting>
  <conditionalFormatting sqref="Q89:Q90">
    <cfRule type="cellIs" dxfId="657" priority="500" operator="notEqual">
      <formula>H89</formula>
    </cfRule>
  </conditionalFormatting>
  <conditionalFormatting sqref="R89:R90">
    <cfRule type="cellIs" dxfId="656" priority="499" operator="notEqual">
      <formula>H89</formula>
    </cfRule>
  </conditionalFormatting>
  <conditionalFormatting sqref="S89:S90">
    <cfRule type="cellIs" dxfId="655" priority="498" operator="notEqual">
      <formula>H89</formula>
    </cfRule>
  </conditionalFormatting>
  <conditionalFormatting sqref="Q89:S90">
    <cfRule type="notContainsBlanks" dxfId="654" priority="497">
      <formula>LEN(TRIM(Q89))&gt;0</formula>
    </cfRule>
  </conditionalFormatting>
  <conditionalFormatting sqref="Q91:S91">
    <cfRule type="containsBlanks" dxfId="653" priority="496">
      <formula>LEN(TRIM(Q91))=0</formula>
    </cfRule>
  </conditionalFormatting>
  <conditionalFormatting sqref="Q92:Q93">
    <cfRule type="cellIs" dxfId="652" priority="495" operator="notEqual">
      <formula>H92</formula>
    </cfRule>
  </conditionalFormatting>
  <conditionalFormatting sqref="R92:R93">
    <cfRule type="cellIs" dxfId="651" priority="494" operator="notEqual">
      <formula>H92</formula>
    </cfRule>
  </conditionalFormatting>
  <conditionalFormatting sqref="S92:S93">
    <cfRule type="cellIs" dxfId="650" priority="493" operator="notEqual">
      <formula>H92</formula>
    </cfRule>
  </conditionalFormatting>
  <conditionalFormatting sqref="Q92:S93">
    <cfRule type="notContainsBlanks" dxfId="649" priority="492">
      <formula>LEN(TRIM(Q92))&gt;0</formula>
    </cfRule>
  </conditionalFormatting>
  <conditionalFormatting sqref="Q94:S94">
    <cfRule type="containsBlanks" dxfId="648" priority="491">
      <formula>LEN(TRIM(Q94))=0</formula>
    </cfRule>
  </conditionalFormatting>
  <conditionalFormatting sqref="Q95:Q96">
    <cfRule type="cellIs" dxfId="647" priority="490" operator="notEqual">
      <formula>H95</formula>
    </cfRule>
  </conditionalFormatting>
  <conditionalFormatting sqref="R95:R96">
    <cfRule type="cellIs" dxfId="646" priority="489" operator="notEqual">
      <formula>H95</formula>
    </cfRule>
  </conditionalFormatting>
  <conditionalFormatting sqref="S95:S96">
    <cfRule type="cellIs" dxfId="645" priority="488" operator="notEqual">
      <formula>H95</formula>
    </cfRule>
  </conditionalFormatting>
  <conditionalFormatting sqref="Q95:S96">
    <cfRule type="notContainsBlanks" dxfId="644" priority="487">
      <formula>LEN(TRIM(Q95))&gt;0</formula>
    </cfRule>
  </conditionalFormatting>
  <conditionalFormatting sqref="Q97:S97">
    <cfRule type="containsBlanks" dxfId="643" priority="486">
      <formula>LEN(TRIM(Q97))=0</formula>
    </cfRule>
  </conditionalFormatting>
  <conditionalFormatting sqref="Q98:Q99">
    <cfRule type="cellIs" dxfId="642" priority="485" operator="notEqual">
      <formula>H98</formula>
    </cfRule>
  </conditionalFormatting>
  <conditionalFormatting sqref="R98:R99">
    <cfRule type="cellIs" dxfId="641" priority="484" operator="notEqual">
      <formula>H98</formula>
    </cfRule>
  </conditionalFormatting>
  <conditionalFormatting sqref="S98:S99">
    <cfRule type="cellIs" dxfId="640" priority="483" operator="notEqual">
      <formula>H98</formula>
    </cfRule>
  </conditionalFormatting>
  <conditionalFormatting sqref="Q98:S99">
    <cfRule type="notContainsBlanks" dxfId="639" priority="482">
      <formula>LEN(TRIM(Q98))&gt;0</formula>
    </cfRule>
  </conditionalFormatting>
  <conditionalFormatting sqref="Q100:S100">
    <cfRule type="containsBlanks" dxfId="638" priority="481">
      <formula>LEN(TRIM(Q100))=0</formula>
    </cfRule>
  </conditionalFormatting>
  <conditionalFormatting sqref="Q101:Q102">
    <cfRule type="cellIs" dxfId="637" priority="480" operator="notEqual">
      <formula>H101</formula>
    </cfRule>
  </conditionalFormatting>
  <conditionalFormatting sqref="R101:R102">
    <cfRule type="cellIs" dxfId="636" priority="479" operator="notEqual">
      <formula>H101</formula>
    </cfRule>
  </conditionalFormatting>
  <conditionalFormatting sqref="S101:S102">
    <cfRule type="cellIs" dxfId="635" priority="478" operator="notEqual">
      <formula>H101</formula>
    </cfRule>
  </conditionalFormatting>
  <conditionalFormatting sqref="Q101:S102">
    <cfRule type="notContainsBlanks" dxfId="634" priority="477">
      <formula>LEN(TRIM(Q101))&gt;0</formula>
    </cfRule>
  </conditionalFormatting>
  <conditionalFormatting sqref="Q103:S103">
    <cfRule type="containsBlanks" dxfId="633" priority="476">
      <formula>LEN(TRIM(Q103))=0</formula>
    </cfRule>
  </conditionalFormatting>
  <conditionalFormatting sqref="Q104:Q105">
    <cfRule type="cellIs" dxfId="632" priority="475" operator="notEqual">
      <formula>H104</formula>
    </cfRule>
  </conditionalFormatting>
  <conditionalFormatting sqref="R104:R105">
    <cfRule type="cellIs" dxfId="631" priority="474" operator="notEqual">
      <formula>H104</formula>
    </cfRule>
  </conditionalFormatting>
  <conditionalFormatting sqref="S104:S105">
    <cfRule type="cellIs" dxfId="630" priority="473" operator="notEqual">
      <formula>H104</formula>
    </cfRule>
  </conditionalFormatting>
  <conditionalFormatting sqref="Q104:S105">
    <cfRule type="notContainsBlanks" dxfId="629" priority="472">
      <formula>LEN(TRIM(Q104))&gt;0</formula>
    </cfRule>
  </conditionalFormatting>
  <conditionalFormatting sqref="Q106:S106">
    <cfRule type="containsBlanks" dxfId="628" priority="471">
      <formula>LEN(TRIM(Q106))=0</formula>
    </cfRule>
  </conditionalFormatting>
  <conditionalFormatting sqref="Q107:Q108">
    <cfRule type="cellIs" dxfId="627" priority="470" operator="notEqual">
      <formula>H107</formula>
    </cfRule>
  </conditionalFormatting>
  <conditionalFormatting sqref="R107:R108">
    <cfRule type="cellIs" dxfId="626" priority="469" operator="notEqual">
      <formula>H107</formula>
    </cfRule>
  </conditionalFormatting>
  <conditionalFormatting sqref="S107:S108">
    <cfRule type="cellIs" dxfId="625" priority="468" operator="notEqual">
      <formula>H107</formula>
    </cfRule>
  </conditionalFormatting>
  <conditionalFormatting sqref="Q107:S108">
    <cfRule type="notContainsBlanks" dxfId="624" priority="467">
      <formula>LEN(TRIM(Q107))&gt;0</formula>
    </cfRule>
  </conditionalFormatting>
  <conditionalFormatting sqref="Q109:S109">
    <cfRule type="containsBlanks" dxfId="623" priority="466">
      <formula>LEN(TRIM(Q109))=0</formula>
    </cfRule>
  </conditionalFormatting>
  <conditionalFormatting sqref="Q110:Q111">
    <cfRule type="cellIs" dxfId="622" priority="465" operator="notEqual">
      <formula>H110</formula>
    </cfRule>
  </conditionalFormatting>
  <conditionalFormatting sqref="R110:R111">
    <cfRule type="cellIs" dxfId="621" priority="464" operator="notEqual">
      <formula>H110</formula>
    </cfRule>
  </conditionalFormatting>
  <conditionalFormatting sqref="S110:S111">
    <cfRule type="cellIs" dxfId="620" priority="463" operator="notEqual">
      <formula>H110</formula>
    </cfRule>
  </conditionalFormatting>
  <conditionalFormatting sqref="Q110:S111">
    <cfRule type="notContainsBlanks" dxfId="619" priority="462">
      <formula>LEN(TRIM(Q110))&gt;0</formula>
    </cfRule>
  </conditionalFormatting>
  <conditionalFormatting sqref="Q112:S112">
    <cfRule type="containsBlanks" dxfId="618" priority="461">
      <formula>LEN(TRIM(Q112))=0</formula>
    </cfRule>
  </conditionalFormatting>
  <conditionalFormatting sqref="Q113:Q114">
    <cfRule type="cellIs" dxfId="617" priority="460" operator="notEqual">
      <formula>H113</formula>
    </cfRule>
  </conditionalFormatting>
  <conditionalFormatting sqref="R113:R114">
    <cfRule type="cellIs" dxfId="616" priority="459" operator="notEqual">
      <formula>H113</formula>
    </cfRule>
  </conditionalFormatting>
  <conditionalFormatting sqref="S113:S114">
    <cfRule type="cellIs" dxfId="615" priority="458" operator="notEqual">
      <formula>H113</formula>
    </cfRule>
  </conditionalFormatting>
  <conditionalFormatting sqref="Q113:S114">
    <cfRule type="notContainsBlanks" dxfId="614" priority="457">
      <formula>LEN(TRIM(Q113))&gt;0</formula>
    </cfRule>
  </conditionalFormatting>
  <conditionalFormatting sqref="Q115:S115">
    <cfRule type="containsBlanks" dxfId="613" priority="456">
      <formula>LEN(TRIM(Q115))=0</formula>
    </cfRule>
  </conditionalFormatting>
  <conditionalFormatting sqref="Q116:Q117">
    <cfRule type="cellIs" dxfId="612" priority="455" operator="notEqual">
      <formula>H116</formula>
    </cfRule>
  </conditionalFormatting>
  <conditionalFormatting sqref="R116:R117">
    <cfRule type="cellIs" dxfId="611" priority="454" operator="notEqual">
      <formula>H116</formula>
    </cfRule>
  </conditionalFormatting>
  <conditionalFormatting sqref="S116:S117">
    <cfRule type="cellIs" dxfId="610" priority="453" operator="notEqual">
      <formula>H116</formula>
    </cfRule>
  </conditionalFormatting>
  <conditionalFormatting sqref="Q116:S117">
    <cfRule type="notContainsBlanks" dxfId="609" priority="452">
      <formula>LEN(TRIM(Q116))&gt;0</formula>
    </cfRule>
  </conditionalFormatting>
  <conditionalFormatting sqref="Q118:S118">
    <cfRule type="containsBlanks" dxfId="608" priority="451">
      <formula>LEN(TRIM(Q118))=0</formula>
    </cfRule>
  </conditionalFormatting>
  <conditionalFormatting sqref="Q119:Q120">
    <cfRule type="cellIs" dxfId="607" priority="450" operator="notEqual">
      <formula>H119</formula>
    </cfRule>
  </conditionalFormatting>
  <conditionalFormatting sqref="R119:R120">
    <cfRule type="cellIs" dxfId="606" priority="449" operator="notEqual">
      <formula>H119</formula>
    </cfRule>
  </conditionalFormatting>
  <conditionalFormatting sqref="S119:S120">
    <cfRule type="cellIs" dxfId="605" priority="448" operator="notEqual">
      <formula>H119</formula>
    </cfRule>
  </conditionalFormatting>
  <conditionalFormatting sqref="Q119:S120">
    <cfRule type="notContainsBlanks" dxfId="604" priority="447">
      <formula>LEN(TRIM(Q119))&gt;0</formula>
    </cfRule>
  </conditionalFormatting>
  <conditionalFormatting sqref="Q121:S121">
    <cfRule type="containsBlanks" dxfId="603" priority="446">
      <formula>LEN(TRIM(Q121))=0</formula>
    </cfRule>
  </conditionalFormatting>
  <conditionalFormatting sqref="Q122:Q123">
    <cfRule type="cellIs" dxfId="602" priority="445" operator="notEqual">
      <formula>H122</formula>
    </cfRule>
  </conditionalFormatting>
  <conditionalFormatting sqref="R122:R123">
    <cfRule type="cellIs" dxfId="601" priority="444" operator="notEqual">
      <formula>H122</formula>
    </cfRule>
  </conditionalFormatting>
  <conditionalFormatting sqref="S122:S123">
    <cfRule type="cellIs" dxfId="600" priority="443" operator="notEqual">
      <formula>H122</formula>
    </cfRule>
  </conditionalFormatting>
  <conditionalFormatting sqref="Q122:S123">
    <cfRule type="notContainsBlanks" dxfId="599" priority="442">
      <formula>LEN(TRIM(Q122))&gt;0</formula>
    </cfRule>
  </conditionalFormatting>
  <conditionalFormatting sqref="Q124:S124">
    <cfRule type="containsBlanks" dxfId="598" priority="441">
      <formula>LEN(TRIM(Q124))=0</formula>
    </cfRule>
  </conditionalFormatting>
  <conditionalFormatting sqref="Q125:Q126">
    <cfRule type="cellIs" dxfId="597" priority="440" operator="notEqual">
      <formula>H125</formula>
    </cfRule>
  </conditionalFormatting>
  <conditionalFormatting sqref="R125:R126">
    <cfRule type="cellIs" dxfId="596" priority="439" operator="notEqual">
      <formula>H125</formula>
    </cfRule>
  </conditionalFormatting>
  <conditionalFormatting sqref="S125:S126">
    <cfRule type="cellIs" dxfId="595" priority="438" operator="notEqual">
      <formula>H125</formula>
    </cfRule>
  </conditionalFormatting>
  <conditionalFormatting sqref="Q125:S126">
    <cfRule type="notContainsBlanks" dxfId="594" priority="437">
      <formula>LEN(TRIM(Q125))&gt;0</formula>
    </cfRule>
  </conditionalFormatting>
  <conditionalFormatting sqref="Q127:S127">
    <cfRule type="containsBlanks" dxfId="593" priority="436">
      <formula>LEN(TRIM(Q127))=0</formula>
    </cfRule>
  </conditionalFormatting>
  <conditionalFormatting sqref="Q128:Q129">
    <cfRule type="cellIs" dxfId="592" priority="435" operator="notEqual">
      <formula>H128</formula>
    </cfRule>
  </conditionalFormatting>
  <conditionalFormatting sqref="R128:R129">
    <cfRule type="cellIs" dxfId="591" priority="434" operator="notEqual">
      <formula>H128</formula>
    </cfRule>
  </conditionalFormatting>
  <conditionalFormatting sqref="S128:S129">
    <cfRule type="cellIs" dxfId="590" priority="433" operator="notEqual">
      <formula>H128</formula>
    </cfRule>
  </conditionalFormatting>
  <conditionalFormatting sqref="Q128:S129">
    <cfRule type="notContainsBlanks" dxfId="589" priority="432">
      <formula>LEN(TRIM(Q128))&gt;0</formula>
    </cfRule>
  </conditionalFormatting>
  <conditionalFormatting sqref="Q130:S130">
    <cfRule type="containsBlanks" dxfId="588" priority="431">
      <formula>LEN(TRIM(Q130))=0</formula>
    </cfRule>
  </conditionalFormatting>
  <conditionalFormatting sqref="Q131:Q132">
    <cfRule type="cellIs" dxfId="587" priority="430" operator="notEqual">
      <formula>H131</formula>
    </cfRule>
  </conditionalFormatting>
  <conditionalFormatting sqref="R131:R132">
    <cfRule type="cellIs" dxfId="586" priority="429" operator="notEqual">
      <formula>H131</formula>
    </cfRule>
  </conditionalFormatting>
  <conditionalFormatting sqref="S131:S132">
    <cfRule type="cellIs" dxfId="585" priority="428" operator="notEqual">
      <formula>H131</formula>
    </cfRule>
  </conditionalFormatting>
  <conditionalFormatting sqref="Q131:S132">
    <cfRule type="notContainsBlanks" dxfId="584" priority="427">
      <formula>LEN(TRIM(Q131))&gt;0</formula>
    </cfRule>
  </conditionalFormatting>
  <conditionalFormatting sqref="Q133:S133">
    <cfRule type="containsBlanks" dxfId="583" priority="426">
      <formula>LEN(TRIM(Q133))=0</formula>
    </cfRule>
  </conditionalFormatting>
  <conditionalFormatting sqref="Q134:Q135">
    <cfRule type="cellIs" dxfId="582" priority="425" operator="notEqual">
      <formula>H134</formula>
    </cfRule>
  </conditionalFormatting>
  <conditionalFormatting sqref="R134:R135">
    <cfRule type="cellIs" dxfId="581" priority="424" operator="notEqual">
      <formula>H134</formula>
    </cfRule>
  </conditionalFormatting>
  <conditionalFormatting sqref="S134:S135">
    <cfRule type="cellIs" dxfId="580" priority="423" operator="notEqual">
      <formula>H134</formula>
    </cfRule>
  </conditionalFormatting>
  <conditionalFormatting sqref="Q134:S135">
    <cfRule type="notContainsBlanks" dxfId="579" priority="422">
      <formula>LEN(TRIM(Q134))&gt;0</formula>
    </cfRule>
  </conditionalFormatting>
  <conditionalFormatting sqref="Q136:S136">
    <cfRule type="containsBlanks" dxfId="578" priority="421">
      <formula>LEN(TRIM(Q136))=0</formula>
    </cfRule>
  </conditionalFormatting>
  <conditionalFormatting sqref="Q137:Q138">
    <cfRule type="cellIs" dxfId="577" priority="420" operator="notEqual">
      <formula>H137</formula>
    </cfRule>
  </conditionalFormatting>
  <conditionalFormatting sqref="R137:R138">
    <cfRule type="cellIs" dxfId="576" priority="419" operator="notEqual">
      <formula>H137</formula>
    </cfRule>
  </conditionalFormatting>
  <conditionalFormatting sqref="S137:S138">
    <cfRule type="cellIs" dxfId="575" priority="418" operator="notEqual">
      <formula>H137</formula>
    </cfRule>
  </conditionalFormatting>
  <conditionalFormatting sqref="Q137:S138">
    <cfRule type="notContainsBlanks" dxfId="574" priority="417">
      <formula>LEN(TRIM(Q137))&gt;0</formula>
    </cfRule>
  </conditionalFormatting>
  <conditionalFormatting sqref="Q139:S139">
    <cfRule type="containsBlanks" dxfId="573" priority="416">
      <formula>LEN(TRIM(Q139))=0</formula>
    </cfRule>
  </conditionalFormatting>
  <conditionalFormatting sqref="Q140:Q141">
    <cfRule type="cellIs" dxfId="572" priority="415" operator="notEqual">
      <formula>H140</formula>
    </cfRule>
  </conditionalFormatting>
  <conditionalFormatting sqref="R140:R141">
    <cfRule type="cellIs" dxfId="571" priority="414" operator="notEqual">
      <formula>H140</formula>
    </cfRule>
  </conditionalFormatting>
  <conditionalFormatting sqref="S140:S141">
    <cfRule type="cellIs" dxfId="570" priority="413" operator="notEqual">
      <formula>H140</formula>
    </cfRule>
  </conditionalFormatting>
  <conditionalFormatting sqref="Q140:S141">
    <cfRule type="notContainsBlanks" dxfId="569" priority="412">
      <formula>LEN(TRIM(Q140))&gt;0</formula>
    </cfRule>
  </conditionalFormatting>
  <conditionalFormatting sqref="Q142:S142">
    <cfRule type="containsBlanks" dxfId="568" priority="411">
      <formula>LEN(TRIM(Q142))=0</formula>
    </cfRule>
  </conditionalFormatting>
  <conditionalFormatting sqref="Q143:Q144">
    <cfRule type="cellIs" dxfId="567" priority="410" operator="notEqual">
      <formula>H143</formula>
    </cfRule>
  </conditionalFormatting>
  <conditionalFormatting sqref="R143:R144">
    <cfRule type="cellIs" dxfId="566" priority="409" operator="notEqual">
      <formula>H143</formula>
    </cfRule>
  </conditionalFormatting>
  <conditionalFormatting sqref="S143:S144">
    <cfRule type="cellIs" dxfId="565" priority="408" operator="notEqual">
      <formula>H143</formula>
    </cfRule>
  </conditionalFormatting>
  <conditionalFormatting sqref="Q143:S144">
    <cfRule type="notContainsBlanks" dxfId="564" priority="407">
      <formula>LEN(TRIM(Q143))&gt;0</formula>
    </cfRule>
  </conditionalFormatting>
  <conditionalFormatting sqref="Q145:S145">
    <cfRule type="containsBlanks" dxfId="563" priority="406">
      <formula>LEN(TRIM(Q145))=0</formula>
    </cfRule>
  </conditionalFormatting>
  <conditionalFormatting sqref="Q146:Q147">
    <cfRule type="cellIs" dxfId="562" priority="405" operator="notEqual">
      <formula>H146</formula>
    </cfRule>
  </conditionalFormatting>
  <conditionalFormatting sqref="R146:R147">
    <cfRule type="cellIs" dxfId="561" priority="404" operator="notEqual">
      <formula>H146</formula>
    </cfRule>
  </conditionalFormatting>
  <conditionalFormatting sqref="S146:S147">
    <cfRule type="cellIs" dxfId="560" priority="403" operator="notEqual">
      <formula>H146</formula>
    </cfRule>
  </conditionalFormatting>
  <conditionalFormatting sqref="Q146:S147">
    <cfRule type="notContainsBlanks" dxfId="559" priority="402">
      <formula>LEN(TRIM(Q146))&gt;0</formula>
    </cfRule>
  </conditionalFormatting>
  <conditionalFormatting sqref="Q148:S148">
    <cfRule type="containsBlanks" dxfId="558" priority="401">
      <formula>LEN(TRIM(Q148))=0</formula>
    </cfRule>
  </conditionalFormatting>
  <conditionalFormatting sqref="Q149:Q150">
    <cfRule type="cellIs" dxfId="557" priority="400" operator="notEqual">
      <formula>H149</formula>
    </cfRule>
  </conditionalFormatting>
  <conditionalFormatting sqref="R149:R150">
    <cfRule type="cellIs" dxfId="556" priority="399" operator="notEqual">
      <formula>H149</formula>
    </cfRule>
  </conditionalFormatting>
  <conditionalFormatting sqref="S149:S150">
    <cfRule type="cellIs" dxfId="555" priority="398" operator="notEqual">
      <formula>H149</formula>
    </cfRule>
  </conditionalFormatting>
  <conditionalFormatting sqref="Q149:S150">
    <cfRule type="notContainsBlanks" dxfId="554" priority="397">
      <formula>LEN(TRIM(Q149))&gt;0</formula>
    </cfRule>
  </conditionalFormatting>
  <conditionalFormatting sqref="Q151:S151">
    <cfRule type="containsBlanks" dxfId="553" priority="396">
      <formula>LEN(TRIM(Q151))=0</formula>
    </cfRule>
  </conditionalFormatting>
  <conditionalFormatting sqref="Q152:Q153">
    <cfRule type="cellIs" dxfId="552" priority="395" operator="notEqual">
      <formula>H152</formula>
    </cfRule>
  </conditionalFormatting>
  <conditionalFormatting sqref="R152:R153">
    <cfRule type="cellIs" dxfId="551" priority="394" operator="notEqual">
      <formula>H152</formula>
    </cfRule>
  </conditionalFormatting>
  <conditionalFormatting sqref="S152:S153">
    <cfRule type="cellIs" dxfId="550" priority="393" operator="notEqual">
      <formula>H152</formula>
    </cfRule>
  </conditionalFormatting>
  <conditionalFormatting sqref="Q152:S153">
    <cfRule type="notContainsBlanks" dxfId="549" priority="392">
      <formula>LEN(TRIM(Q152))&gt;0</formula>
    </cfRule>
  </conditionalFormatting>
  <conditionalFormatting sqref="Q155:Q156">
    <cfRule type="cellIs" dxfId="548" priority="390" operator="notEqual">
      <formula>H155</formula>
    </cfRule>
  </conditionalFormatting>
  <conditionalFormatting sqref="R155:R156">
    <cfRule type="cellIs" dxfId="547" priority="389" operator="notEqual">
      <formula>H155</formula>
    </cfRule>
  </conditionalFormatting>
  <conditionalFormatting sqref="S155:S156">
    <cfRule type="cellIs" dxfId="546" priority="388" operator="notEqual">
      <formula>H155</formula>
    </cfRule>
  </conditionalFormatting>
  <conditionalFormatting sqref="Q155:S156">
    <cfRule type="notContainsBlanks" dxfId="545" priority="387">
      <formula>LEN(TRIM(Q155))&gt;0</formula>
    </cfRule>
  </conditionalFormatting>
  <conditionalFormatting sqref="Q157:S157">
    <cfRule type="containsBlanks" dxfId="544" priority="386">
      <formula>LEN(TRIM(Q157))=0</formula>
    </cfRule>
  </conditionalFormatting>
  <conditionalFormatting sqref="Q158:Q159">
    <cfRule type="cellIs" dxfId="543" priority="385" operator="notEqual">
      <formula>H158</formula>
    </cfRule>
  </conditionalFormatting>
  <conditionalFormatting sqref="R158:R159">
    <cfRule type="cellIs" dxfId="542" priority="384" operator="notEqual">
      <formula>H158</formula>
    </cfRule>
  </conditionalFormatting>
  <conditionalFormatting sqref="S158:S159">
    <cfRule type="cellIs" dxfId="541" priority="383" operator="notEqual">
      <formula>H158</formula>
    </cfRule>
  </conditionalFormatting>
  <conditionalFormatting sqref="Q158:S159">
    <cfRule type="notContainsBlanks" dxfId="540" priority="382">
      <formula>LEN(TRIM(Q158))&gt;0</formula>
    </cfRule>
  </conditionalFormatting>
  <conditionalFormatting sqref="Q160:S160">
    <cfRule type="containsBlanks" dxfId="539" priority="381">
      <formula>LEN(TRIM(Q160))=0</formula>
    </cfRule>
  </conditionalFormatting>
  <conditionalFormatting sqref="Q161:Q162">
    <cfRule type="cellIs" dxfId="538" priority="380" operator="notEqual">
      <formula>H161</formula>
    </cfRule>
  </conditionalFormatting>
  <conditionalFormatting sqref="R161:R162">
    <cfRule type="cellIs" dxfId="537" priority="379" operator="notEqual">
      <formula>H161</formula>
    </cfRule>
  </conditionalFormatting>
  <conditionalFormatting sqref="S161:S162">
    <cfRule type="cellIs" dxfId="536" priority="378" operator="notEqual">
      <formula>H161</formula>
    </cfRule>
  </conditionalFormatting>
  <conditionalFormatting sqref="Q161:S162">
    <cfRule type="notContainsBlanks" dxfId="535" priority="377">
      <formula>LEN(TRIM(Q161))&gt;0</formula>
    </cfRule>
  </conditionalFormatting>
  <conditionalFormatting sqref="Q163:S163">
    <cfRule type="containsBlanks" dxfId="534" priority="376">
      <formula>LEN(TRIM(Q163))=0</formula>
    </cfRule>
  </conditionalFormatting>
  <conditionalFormatting sqref="Q164:Q165">
    <cfRule type="cellIs" dxfId="533" priority="375" operator="notEqual">
      <formula>H164</formula>
    </cfRule>
  </conditionalFormatting>
  <conditionalFormatting sqref="R164:R165">
    <cfRule type="cellIs" dxfId="532" priority="374" operator="notEqual">
      <formula>H164</formula>
    </cfRule>
  </conditionalFormatting>
  <conditionalFormatting sqref="S164:S165">
    <cfRule type="cellIs" dxfId="531" priority="373" operator="notEqual">
      <formula>H164</formula>
    </cfRule>
  </conditionalFormatting>
  <conditionalFormatting sqref="Q164:S165">
    <cfRule type="notContainsBlanks" dxfId="530" priority="372">
      <formula>LEN(TRIM(Q164))&gt;0</formula>
    </cfRule>
  </conditionalFormatting>
  <conditionalFormatting sqref="Q166:S166">
    <cfRule type="containsBlanks" dxfId="529" priority="371">
      <formula>LEN(TRIM(Q166))=0</formula>
    </cfRule>
  </conditionalFormatting>
  <conditionalFormatting sqref="Q167:Q168">
    <cfRule type="cellIs" dxfId="528" priority="370" operator="notEqual">
      <formula>H167</formula>
    </cfRule>
  </conditionalFormatting>
  <conditionalFormatting sqref="R167:R168">
    <cfRule type="cellIs" dxfId="527" priority="369" operator="notEqual">
      <formula>H167</formula>
    </cfRule>
  </conditionalFormatting>
  <conditionalFormatting sqref="S167:S168">
    <cfRule type="cellIs" dxfId="526" priority="368" operator="notEqual">
      <formula>H167</formula>
    </cfRule>
  </conditionalFormatting>
  <conditionalFormatting sqref="Q167:S168">
    <cfRule type="notContainsBlanks" dxfId="525" priority="367">
      <formula>LEN(TRIM(Q167))&gt;0</formula>
    </cfRule>
  </conditionalFormatting>
  <conditionalFormatting sqref="Q169:S169">
    <cfRule type="containsBlanks" dxfId="524" priority="366">
      <formula>LEN(TRIM(Q169))=0</formula>
    </cfRule>
  </conditionalFormatting>
  <conditionalFormatting sqref="Q170:Q171">
    <cfRule type="cellIs" dxfId="523" priority="365" operator="notEqual">
      <formula>H170</formula>
    </cfRule>
  </conditionalFormatting>
  <conditionalFormatting sqref="R170:R171">
    <cfRule type="cellIs" dxfId="522" priority="364" operator="notEqual">
      <formula>H170</formula>
    </cfRule>
  </conditionalFormatting>
  <conditionalFormatting sqref="S170:S171">
    <cfRule type="cellIs" dxfId="521" priority="363" operator="notEqual">
      <formula>H170</formula>
    </cfRule>
  </conditionalFormatting>
  <conditionalFormatting sqref="Q170:S171">
    <cfRule type="notContainsBlanks" dxfId="520" priority="362">
      <formula>LEN(TRIM(Q170))&gt;0</formula>
    </cfRule>
  </conditionalFormatting>
  <conditionalFormatting sqref="Q172:S172">
    <cfRule type="containsBlanks" dxfId="519" priority="361">
      <formula>LEN(TRIM(Q172))=0</formula>
    </cfRule>
  </conditionalFormatting>
  <conditionalFormatting sqref="Q173:Q174">
    <cfRule type="cellIs" dxfId="518" priority="360" operator="notEqual">
      <formula>H173</formula>
    </cfRule>
  </conditionalFormatting>
  <conditionalFormatting sqref="R173:R174">
    <cfRule type="cellIs" dxfId="517" priority="359" operator="notEqual">
      <formula>H173</formula>
    </cfRule>
  </conditionalFormatting>
  <conditionalFormatting sqref="S173:S174">
    <cfRule type="cellIs" dxfId="516" priority="358" operator="notEqual">
      <formula>H173</formula>
    </cfRule>
  </conditionalFormatting>
  <conditionalFormatting sqref="Q173:S174">
    <cfRule type="notContainsBlanks" dxfId="515" priority="357">
      <formula>LEN(TRIM(Q173))&gt;0</formula>
    </cfRule>
  </conditionalFormatting>
  <conditionalFormatting sqref="Q175:S175">
    <cfRule type="containsBlanks" dxfId="514" priority="356">
      <formula>LEN(TRIM(Q175))=0</formula>
    </cfRule>
  </conditionalFormatting>
  <conditionalFormatting sqref="Q176:Q177">
    <cfRule type="cellIs" dxfId="513" priority="355" operator="notEqual">
      <formula>H176</formula>
    </cfRule>
  </conditionalFormatting>
  <conditionalFormatting sqref="R176:R177">
    <cfRule type="cellIs" dxfId="512" priority="354" operator="notEqual">
      <formula>H176</formula>
    </cfRule>
  </conditionalFormatting>
  <conditionalFormatting sqref="S176:S177">
    <cfRule type="cellIs" dxfId="511" priority="353" operator="notEqual">
      <formula>H176</formula>
    </cfRule>
  </conditionalFormatting>
  <conditionalFormatting sqref="Q176:S177">
    <cfRule type="notContainsBlanks" dxfId="510" priority="352">
      <formula>LEN(TRIM(Q176))&gt;0</formula>
    </cfRule>
  </conditionalFormatting>
  <conditionalFormatting sqref="Q178:S178">
    <cfRule type="containsBlanks" dxfId="509" priority="351">
      <formula>LEN(TRIM(Q178))=0</formula>
    </cfRule>
  </conditionalFormatting>
  <conditionalFormatting sqref="Q179:Q180">
    <cfRule type="cellIs" dxfId="508" priority="350" operator="notEqual">
      <formula>H179</formula>
    </cfRule>
  </conditionalFormatting>
  <conditionalFormatting sqref="R179:R180">
    <cfRule type="cellIs" dxfId="507" priority="349" operator="notEqual">
      <formula>H179</formula>
    </cfRule>
  </conditionalFormatting>
  <conditionalFormatting sqref="S179:S180">
    <cfRule type="cellIs" dxfId="506" priority="348" operator="notEqual">
      <formula>H179</formula>
    </cfRule>
  </conditionalFormatting>
  <conditionalFormatting sqref="Q179:S180">
    <cfRule type="notContainsBlanks" dxfId="505" priority="347">
      <formula>LEN(TRIM(Q179))&gt;0</formula>
    </cfRule>
  </conditionalFormatting>
  <conditionalFormatting sqref="Q181:S181">
    <cfRule type="containsBlanks" dxfId="504" priority="346">
      <formula>LEN(TRIM(Q181))=0</formula>
    </cfRule>
  </conditionalFormatting>
  <conditionalFormatting sqref="Q182:Q183">
    <cfRule type="cellIs" dxfId="503" priority="345" operator="notEqual">
      <formula>H182</formula>
    </cfRule>
  </conditionalFormatting>
  <conditionalFormatting sqref="R182:R183">
    <cfRule type="cellIs" dxfId="502" priority="344" operator="notEqual">
      <formula>H182</formula>
    </cfRule>
  </conditionalFormatting>
  <conditionalFormatting sqref="S182:S183">
    <cfRule type="cellIs" dxfId="501" priority="343" operator="notEqual">
      <formula>H182</formula>
    </cfRule>
  </conditionalFormatting>
  <conditionalFormatting sqref="Q182:S183">
    <cfRule type="notContainsBlanks" dxfId="500" priority="342">
      <formula>LEN(TRIM(Q182))&gt;0</formula>
    </cfRule>
  </conditionalFormatting>
  <conditionalFormatting sqref="Q184:S184">
    <cfRule type="containsBlanks" dxfId="499" priority="341">
      <formula>LEN(TRIM(Q184))=0</formula>
    </cfRule>
  </conditionalFormatting>
  <conditionalFormatting sqref="Q185:Q186">
    <cfRule type="cellIs" dxfId="498" priority="340" operator="notEqual">
      <formula>H185</formula>
    </cfRule>
  </conditionalFormatting>
  <conditionalFormatting sqref="R185:R186">
    <cfRule type="cellIs" dxfId="497" priority="339" operator="notEqual">
      <formula>H185</formula>
    </cfRule>
  </conditionalFormatting>
  <conditionalFormatting sqref="S185:S186">
    <cfRule type="cellIs" dxfId="496" priority="338" operator="notEqual">
      <formula>H185</formula>
    </cfRule>
  </conditionalFormatting>
  <conditionalFormatting sqref="Q185:S186">
    <cfRule type="notContainsBlanks" dxfId="495" priority="337">
      <formula>LEN(TRIM(Q185))&gt;0</formula>
    </cfRule>
  </conditionalFormatting>
  <conditionalFormatting sqref="Q187:S187">
    <cfRule type="containsBlanks" dxfId="494" priority="336">
      <formula>LEN(TRIM(Q187))=0</formula>
    </cfRule>
  </conditionalFormatting>
  <conditionalFormatting sqref="Q188:Q189">
    <cfRule type="cellIs" dxfId="493" priority="335" operator="notEqual">
      <formula>H188</formula>
    </cfRule>
  </conditionalFormatting>
  <conditionalFormatting sqref="R188:R189">
    <cfRule type="cellIs" dxfId="492" priority="334" operator="notEqual">
      <formula>H188</formula>
    </cfRule>
  </conditionalFormatting>
  <conditionalFormatting sqref="S188:S189">
    <cfRule type="cellIs" dxfId="491" priority="333" operator="notEqual">
      <formula>H188</formula>
    </cfRule>
  </conditionalFormatting>
  <conditionalFormatting sqref="Q188:S189">
    <cfRule type="notContainsBlanks" dxfId="490" priority="332">
      <formula>LEN(TRIM(Q188))&gt;0</formula>
    </cfRule>
  </conditionalFormatting>
  <conditionalFormatting sqref="Q190:S190">
    <cfRule type="containsBlanks" dxfId="489" priority="331">
      <formula>LEN(TRIM(Q190))=0</formula>
    </cfRule>
  </conditionalFormatting>
  <conditionalFormatting sqref="Q191:Q192">
    <cfRule type="cellIs" dxfId="488" priority="330" operator="notEqual">
      <formula>H191</formula>
    </cfRule>
  </conditionalFormatting>
  <conditionalFormatting sqref="R191:R192">
    <cfRule type="cellIs" dxfId="487" priority="329" operator="notEqual">
      <formula>H191</formula>
    </cfRule>
  </conditionalFormatting>
  <conditionalFormatting sqref="S191:S192">
    <cfRule type="cellIs" dxfId="486" priority="328" operator="notEqual">
      <formula>H191</formula>
    </cfRule>
  </conditionalFormatting>
  <conditionalFormatting sqref="Q191:S192">
    <cfRule type="notContainsBlanks" dxfId="485" priority="327">
      <formula>LEN(TRIM(Q191))&gt;0</formula>
    </cfRule>
  </conditionalFormatting>
  <conditionalFormatting sqref="Q193:S193">
    <cfRule type="containsBlanks" dxfId="484" priority="326">
      <formula>LEN(TRIM(Q193))=0</formula>
    </cfRule>
  </conditionalFormatting>
  <conditionalFormatting sqref="Q194:Q195">
    <cfRule type="cellIs" dxfId="483" priority="325" operator="notEqual">
      <formula>H194</formula>
    </cfRule>
  </conditionalFormatting>
  <conditionalFormatting sqref="R194:R195">
    <cfRule type="cellIs" dxfId="482" priority="324" operator="notEqual">
      <formula>H194</formula>
    </cfRule>
  </conditionalFormatting>
  <conditionalFormatting sqref="S194:S195">
    <cfRule type="cellIs" dxfId="481" priority="323" operator="notEqual">
      <formula>H194</formula>
    </cfRule>
  </conditionalFormatting>
  <conditionalFormatting sqref="Q194:S195">
    <cfRule type="notContainsBlanks" dxfId="480" priority="322">
      <formula>LEN(TRIM(Q194))&gt;0</formula>
    </cfRule>
  </conditionalFormatting>
  <conditionalFormatting sqref="Q196:S196">
    <cfRule type="containsBlanks" dxfId="479" priority="321">
      <formula>LEN(TRIM(Q196))=0</formula>
    </cfRule>
  </conditionalFormatting>
  <conditionalFormatting sqref="Q197:Q198">
    <cfRule type="cellIs" dxfId="478" priority="320" operator="notEqual">
      <formula>H197</formula>
    </cfRule>
  </conditionalFormatting>
  <conditionalFormatting sqref="R197:R198">
    <cfRule type="cellIs" dxfId="477" priority="319" operator="notEqual">
      <formula>H197</formula>
    </cfRule>
  </conditionalFormatting>
  <conditionalFormatting sqref="S197:S198">
    <cfRule type="cellIs" dxfId="476" priority="318" operator="notEqual">
      <formula>H197</formula>
    </cfRule>
  </conditionalFormatting>
  <conditionalFormatting sqref="Q197:S198">
    <cfRule type="notContainsBlanks" dxfId="475" priority="317">
      <formula>LEN(TRIM(Q197))&gt;0</formula>
    </cfRule>
  </conditionalFormatting>
  <conditionalFormatting sqref="Q199:S199">
    <cfRule type="containsBlanks" dxfId="474" priority="316">
      <formula>LEN(TRIM(Q199))=0</formula>
    </cfRule>
  </conditionalFormatting>
  <conditionalFormatting sqref="Q200:Q201">
    <cfRule type="cellIs" dxfId="473" priority="315" operator="notEqual">
      <formula>H200</formula>
    </cfRule>
  </conditionalFormatting>
  <conditionalFormatting sqref="R200:R201">
    <cfRule type="cellIs" dxfId="472" priority="314" operator="notEqual">
      <formula>H200</formula>
    </cfRule>
  </conditionalFormatting>
  <conditionalFormatting sqref="S200:S201">
    <cfRule type="cellIs" dxfId="471" priority="313" operator="notEqual">
      <formula>H200</formula>
    </cfRule>
  </conditionalFormatting>
  <conditionalFormatting sqref="Q200:S201">
    <cfRule type="notContainsBlanks" dxfId="470" priority="312">
      <formula>LEN(TRIM(Q200))&gt;0</formula>
    </cfRule>
  </conditionalFormatting>
  <conditionalFormatting sqref="Q202:S202">
    <cfRule type="containsBlanks" dxfId="469" priority="311">
      <formula>LEN(TRIM(Q202))=0</formula>
    </cfRule>
  </conditionalFormatting>
  <conditionalFormatting sqref="Q203:Q204">
    <cfRule type="cellIs" dxfId="468" priority="310" operator="notEqual">
      <formula>H203</formula>
    </cfRule>
  </conditionalFormatting>
  <conditionalFormatting sqref="R203:R204">
    <cfRule type="cellIs" dxfId="467" priority="309" operator="notEqual">
      <formula>H203</formula>
    </cfRule>
  </conditionalFormatting>
  <conditionalFormatting sqref="S203:S204">
    <cfRule type="cellIs" dxfId="466" priority="308" operator="notEqual">
      <formula>H203</formula>
    </cfRule>
  </conditionalFormatting>
  <conditionalFormatting sqref="Q203:S204">
    <cfRule type="notContainsBlanks" dxfId="465" priority="307">
      <formula>LEN(TRIM(Q203))&gt;0</formula>
    </cfRule>
  </conditionalFormatting>
  <conditionalFormatting sqref="Q205:S205">
    <cfRule type="containsBlanks" dxfId="464" priority="306">
      <formula>LEN(TRIM(Q205))=0</formula>
    </cfRule>
  </conditionalFormatting>
  <conditionalFormatting sqref="Q206:Q207">
    <cfRule type="cellIs" dxfId="463" priority="305" operator="notEqual">
      <formula>H206</formula>
    </cfRule>
  </conditionalFormatting>
  <conditionalFormatting sqref="R206:R207">
    <cfRule type="cellIs" dxfId="462" priority="304" operator="notEqual">
      <formula>H206</formula>
    </cfRule>
  </conditionalFormatting>
  <conditionalFormatting sqref="S206:S207">
    <cfRule type="cellIs" dxfId="461" priority="303" operator="notEqual">
      <formula>H206</formula>
    </cfRule>
  </conditionalFormatting>
  <conditionalFormatting sqref="Q206:S207">
    <cfRule type="notContainsBlanks" dxfId="460" priority="302">
      <formula>LEN(TRIM(Q206))&gt;0</formula>
    </cfRule>
  </conditionalFormatting>
  <conditionalFormatting sqref="Q208:S208">
    <cfRule type="containsBlanks" dxfId="459" priority="301">
      <formula>LEN(TRIM(Q208))=0</formula>
    </cfRule>
  </conditionalFormatting>
  <conditionalFormatting sqref="Q209:Q210">
    <cfRule type="cellIs" dxfId="458" priority="300" operator="notEqual">
      <formula>H209</formula>
    </cfRule>
  </conditionalFormatting>
  <conditionalFormatting sqref="R209:R210">
    <cfRule type="cellIs" dxfId="457" priority="299" operator="notEqual">
      <formula>H209</formula>
    </cfRule>
  </conditionalFormatting>
  <conditionalFormatting sqref="S209:S210">
    <cfRule type="cellIs" dxfId="456" priority="298" operator="notEqual">
      <formula>H209</formula>
    </cfRule>
  </conditionalFormatting>
  <conditionalFormatting sqref="Q209:S210">
    <cfRule type="notContainsBlanks" dxfId="455" priority="297">
      <formula>LEN(TRIM(Q209))&gt;0</formula>
    </cfRule>
  </conditionalFormatting>
  <conditionalFormatting sqref="Q211:S211">
    <cfRule type="containsBlanks" dxfId="454" priority="296">
      <formula>LEN(TRIM(Q211))=0</formula>
    </cfRule>
  </conditionalFormatting>
  <conditionalFormatting sqref="Q212:Q213">
    <cfRule type="cellIs" dxfId="453" priority="295" operator="notEqual">
      <formula>H212</formula>
    </cfRule>
  </conditionalFormatting>
  <conditionalFormatting sqref="R212:R213">
    <cfRule type="cellIs" dxfId="452" priority="294" operator="notEqual">
      <formula>H212</formula>
    </cfRule>
  </conditionalFormatting>
  <conditionalFormatting sqref="S212:S213">
    <cfRule type="cellIs" dxfId="451" priority="293" operator="notEqual">
      <formula>H212</formula>
    </cfRule>
  </conditionalFormatting>
  <conditionalFormatting sqref="Q212:S213">
    <cfRule type="notContainsBlanks" dxfId="450" priority="292">
      <formula>LEN(TRIM(Q212))&gt;0</formula>
    </cfRule>
  </conditionalFormatting>
  <conditionalFormatting sqref="Q214:S214">
    <cfRule type="containsBlanks" dxfId="449" priority="291">
      <formula>LEN(TRIM(Q214))=0</formula>
    </cfRule>
  </conditionalFormatting>
  <conditionalFormatting sqref="Q215:Q216">
    <cfRule type="cellIs" dxfId="448" priority="290" operator="notEqual">
      <formula>H215</formula>
    </cfRule>
  </conditionalFormatting>
  <conditionalFormatting sqref="R215:R216">
    <cfRule type="cellIs" dxfId="447" priority="289" operator="notEqual">
      <formula>H215</formula>
    </cfRule>
  </conditionalFormatting>
  <conditionalFormatting sqref="S215:S216">
    <cfRule type="cellIs" dxfId="446" priority="288" operator="notEqual">
      <formula>H215</formula>
    </cfRule>
  </conditionalFormatting>
  <conditionalFormatting sqref="Q215:S216">
    <cfRule type="notContainsBlanks" dxfId="445" priority="287">
      <formula>LEN(TRIM(Q215))&gt;0</formula>
    </cfRule>
  </conditionalFormatting>
  <conditionalFormatting sqref="Q217:S217">
    <cfRule type="containsBlanks" dxfId="444" priority="286">
      <formula>LEN(TRIM(Q217))=0</formula>
    </cfRule>
  </conditionalFormatting>
  <conditionalFormatting sqref="Q218:Q219">
    <cfRule type="cellIs" dxfId="443" priority="285" operator="notEqual">
      <formula>H218</formula>
    </cfRule>
  </conditionalFormatting>
  <conditionalFormatting sqref="R218:R219">
    <cfRule type="cellIs" dxfId="442" priority="284" operator="notEqual">
      <formula>H218</formula>
    </cfRule>
  </conditionalFormatting>
  <conditionalFormatting sqref="S218:S219">
    <cfRule type="cellIs" dxfId="441" priority="283" operator="notEqual">
      <formula>H218</formula>
    </cfRule>
  </conditionalFormatting>
  <conditionalFormatting sqref="Q218:S219">
    <cfRule type="notContainsBlanks" dxfId="440" priority="282">
      <formula>LEN(TRIM(Q218))&gt;0</formula>
    </cfRule>
  </conditionalFormatting>
  <conditionalFormatting sqref="Q220:S220">
    <cfRule type="containsBlanks" dxfId="439" priority="281">
      <formula>LEN(TRIM(Q220))=0</formula>
    </cfRule>
  </conditionalFormatting>
  <conditionalFormatting sqref="Q221:Q222">
    <cfRule type="cellIs" dxfId="438" priority="280" operator="notEqual">
      <formula>H221</formula>
    </cfRule>
  </conditionalFormatting>
  <conditionalFormatting sqref="R221:R222">
    <cfRule type="cellIs" dxfId="437" priority="279" operator="notEqual">
      <formula>H221</formula>
    </cfRule>
  </conditionalFormatting>
  <conditionalFormatting sqref="S221:S222">
    <cfRule type="cellIs" dxfId="436" priority="278" operator="notEqual">
      <formula>H221</formula>
    </cfRule>
  </conditionalFormatting>
  <conditionalFormatting sqref="Q221:S222">
    <cfRule type="notContainsBlanks" dxfId="435" priority="277">
      <formula>LEN(TRIM(Q221))&gt;0</formula>
    </cfRule>
  </conditionalFormatting>
  <conditionalFormatting sqref="Q223:S223">
    <cfRule type="containsBlanks" dxfId="434" priority="276">
      <formula>LEN(TRIM(Q223))=0</formula>
    </cfRule>
  </conditionalFormatting>
  <conditionalFormatting sqref="Q224:Q225">
    <cfRule type="cellIs" dxfId="433" priority="275" operator="notEqual">
      <formula>H224</formula>
    </cfRule>
  </conditionalFormatting>
  <conditionalFormatting sqref="R224:R225">
    <cfRule type="cellIs" dxfId="432" priority="274" operator="notEqual">
      <formula>H224</formula>
    </cfRule>
  </conditionalFormatting>
  <conditionalFormatting sqref="S224:S225">
    <cfRule type="cellIs" dxfId="431" priority="273" operator="notEqual">
      <formula>H224</formula>
    </cfRule>
  </conditionalFormatting>
  <conditionalFormatting sqref="Q224:S225">
    <cfRule type="notContainsBlanks" dxfId="430" priority="272">
      <formula>LEN(TRIM(Q224))&gt;0</formula>
    </cfRule>
  </conditionalFormatting>
  <conditionalFormatting sqref="Q226:S226">
    <cfRule type="containsBlanks" dxfId="429" priority="271">
      <formula>LEN(TRIM(Q226))=0</formula>
    </cfRule>
  </conditionalFormatting>
  <conditionalFormatting sqref="Q227:Q228">
    <cfRule type="cellIs" dxfId="428" priority="270" operator="notEqual">
      <formula>H227</formula>
    </cfRule>
  </conditionalFormatting>
  <conditionalFormatting sqref="R227:R228">
    <cfRule type="cellIs" dxfId="427" priority="269" operator="notEqual">
      <formula>H227</formula>
    </cfRule>
  </conditionalFormatting>
  <conditionalFormatting sqref="S227:S228">
    <cfRule type="cellIs" dxfId="426" priority="268" operator="notEqual">
      <formula>H227</formula>
    </cfRule>
  </conditionalFormatting>
  <conditionalFormatting sqref="Q227:S228">
    <cfRule type="notContainsBlanks" dxfId="425" priority="267">
      <formula>LEN(TRIM(Q227))&gt;0</formula>
    </cfRule>
  </conditionalFormatting>
  <conditionalFormatting sqref="Q229:S229">
    <cfRule type="containsBlanks" dxfId="424" priority="266">
      <formula>LEN(TRIM(Q229))=0</formula>
    </cfRule>
  </conditionalFormatting>
  <conditionalFormatting sqref="Q230:Q231">
    <cfRule type="cellIs" dxfId="423" priority="265" operator="notEqual">
      <formula>H230</formula>
    </cfRule>
  </conditionalFormatting>
  <conditionalFormatting sqref="R230:R231">
    <cfRule type="cellIs" dxfId="422" priority="264" operator="notEqual">
      <formula>H230</formula>
    </cfRule>
  </conditionalFormatting>
  <conditionalFormatting sqref="S230:S231">
    <cfRule type="cellIs" dxfId="421" priority="263" operator="notEqual">
      <formula>H230</formula>
    </cfRule>
  </conditionalFormatting>
  <conditionalFormatting sqref="Q230:S231">
    <cfRule type="notContainsBlanks" dxfId="420" priority="262">
      <formula>LEN(TRIM(Q230))&gt;0</formula>
    </cfRule>
  </conditionalFormatting>
  <conditionalFormatting sqref="Q232:S232">
    <cfRule type="containsBlanks" dxfId="419" priority="261">
      <formula>LEN(TRIM(Q232))=0</formula>
    </cfRule>
  </conditionalFormatting>
  <conditionalFormatting sqref="Q233:Q234">
    <cfRule type="cellIs" dxfId="418" priority="260" operator="notEqual">
      <formula>H233</formula>
    </cfRule>
  </conditionalFormatting>
  <conditionalFormatting sqref="R233:R234">
    <cfRule type="cellIs" dxfId="417" priority="259" operator="notEqual">
      <formula>H233</formula>
    </cfRule>
  </conditionalFormatting>
  <conditionalFormatting sqref="S233:S234">
    <cfRule type="cellIs" dxfId="416" priority="258" operator="notEqual">
      <formula>H233</formula>
    </cfRule>
  </conditionalFormatting>
  <conditionalFormatting sqref="Q233:S234">
    <cfRule type="notContainsBlanks" dxfId="415" priority="257">
      <formula>LEN(TRIM(Q233))&gt;0</formula>
    </cfRule>
  </conditionalFormatting>
  <conditionalFormatting sqref="Q235:S235">
    <cfRule type="containsBlanks" dxfId="414" priority="256">
      <formula>LEN(TRIM(Q235))=0</formula>
    </cfRule>
  </conditionalFormatting>
  <conditionalFormatting sqref="Q236:Q237">
    <cfRule type="cellIs" dxfId="413" priority="255" operator="notEqual">
      <formula>H236</formula>
    </cfRule>
  </conditionalFormatting>
  <conditionalFormatting sqref="R236:R237">
    <cfRule type="cellIs" dxfId="412" priority="254" operator="notEqual">
      <formula>H236</formula>
    </cfRule>
  </conditionalFormatting>
  <conditionalFormatting sqref="S236:S237">
    <cfRule type="cellIs" dxfId="411" priority="253" operator="notEqual">
      <formula>H236</formula>
    </cfRule>
  </conditionalFormatting>
  <conditionalFormatting sqref="Q236:S237">
    <cfRule type="notContainsBlanks" dxfId="410" priority="252">
      <formula>LEN(TRIM(Q236))&gt;0</formula>
    </cfRule>
  </conditionalFormatting>
  <conditionalFormatting sqref="Q238:S238">
    <cfRule type="containsBlanks" dxfId="409" priority="251">
      <formula>LEN(TRIM(Q238))=0</formula>
    </cfRule>
  </conditionalFormatting>
  <conditionalFormatting sqref="Q239:Q240">
    <cfRule type="cellIs" dxfId="408" priority="250" operator="notEqual">
      <formula>H239</formula>
    </cfRule>
  </conditionalFormatting>
  <conditionalFormatting sqref="R239:R240">
    <cfRule type="cellIs" dxfId="407" priority="249" operator="notEqual">
      <formula>H239</formula>
    </cfRule>
  </conditionalFormatting>
  <conditionalFormatting sqref="S239:S240">
    <cfRule type="cellIs" dxfId="406" priority="248" operator="notEqual">
      <formula>H239</formula>
    </cfRule>
  </conditionalFormatting>
  <conditionalFormatting sqref="Q239:S240">
    <cfRule type="notContainsBlanks" dxfId="405" priority="247">
      <formula>LEN(TRIM(Q239))&gt;0</formula>
    </cfRule>
  </conditionalFormatting>
  <conditionalFormatting sqref="M11:M12">
    <cfRule type="notContainsBlanks" dxfId="404" priority="245">
      <formula>LEN(TRIM(M11))&gt;0</formula>
    </cfRule>
    <cfRule type="cellIs" dxfId="403" priority="246" operator="notEqual">
      <formula>H11</formula>
    </cfRule>
  </conditionalFormatting>
  <conditionalFormatting sqref="M13">
    <cfRule type="containsBlanks" dxfId="402" priority="244">
      <formula>LEN(TRIM(M13))=0</formula>
    </cfRule>
  </conditionalFormatting>
  <conditionalFormatting sqref="M14:M15">
    <cfRule type="notContainsBlanks" dxfId="401" priority="242">
      <formula>LEN(TRIM(M14))&gt;0</formula>
    </cfRule>
    <cfRule type="cellIs" dxfId="400" priority="243" operator="notEqual">
      <formula>H14</formula>
    </cfRule>
  </conditionalFormatting>
  <conditionalFormatting sqref="M16">
    <cfRule type="containsBlanks" dxfId="399" priority="241">
      <formula>LEN(TRIM(M16))=0</formula>
    </cfRule>
  </conditionalFormatting>
  <conditionalFormatting sqref="M17:M18">
    <cfRule type="notContainsBlanks" dxfId="398" priority="239">
      <formula>LEN(TRIM(M17))&gt;0</formula>
    </cfRule>
    <cfRule type="cellIs" dxfId="397" priority="240" operator="notEqual">
      <formula>H17</formula>
    </cfRule>
  </conditionalFormatting>
  <conditionalFormatting sqref="M19">
    <cfRule type="containsBlanks" dxfId="396" priority="238">
      <formula>LEN(TRIM(M19))=0</formula>
    </cfRule>
  </conditionalFormatting>
  <conditionalFormatting sqref="M20:M21">
    <cfRule type="notContainsBlanks" dxfId="395" priority="236">
      <formula>LEN(TRIM(M20))&gt;0</formula>
    </cfRule>
    <cfRule type="cellIs" dxfId="394" priority="237" operator="notEqual">
      <formula>H20</formula>
    </cfRule>
  </conditionalFormatting>
  <conditionalFormatting sqref="M22">
    <cfRule type="containsBlanks" dxfId="393" priority="235">
      <formula>LEN(TRIM(M22))=0</formula>
    </cfRule>
  </conditionalFormatting>
  <conditionalFormatting sqref="M23:M24">
    <cfRule type="notContainsBlanks" dxfId="392" priority="233">
      <formula>LEN(TRIM(M23))&gt;0</formula>
    </cfRule>
    <cfRule type="cellIs" dxfId="391" priority="234" operator="notEqual">
      <formula>H23</formula>
    </cfRule>
  </conditionalFormatting>
  <conditionalFormatting sqref="M25">
    <cfRule type="containsBlanks" dxfId="390" priority="232">
      <formula>LEN(TRIM(M25))=0</formula>
    </cfRule>
  </conditionalFormatting>
  <conditionalFormatting sqref="M26:M27">
    <cfRule type="notContainsBlanks" dxfId="389" priority="230">
      <formula>LEN(TRIM(M26))&gt;0</formula>
    </cfRule>
    <cfRule type="cellIs" dxfId="388" priority="231" operator="notEqual">
      <formula>H26</formula>
    </cfRule>
  </conditionalFormatting>
  <conditionalFormatting sqref="M28">
    <cfRule type="containsBlanks" dxfId="387" priority="229">
      <formula>LEN(TRIM(M28))=0</formula>
    </cfRule>
  </conditionalFormatting>
  <conditionalFormatting sqref="M29:M30">
    <cfRule type="notContainsBlanks" dxfId="386" priority="227">
      <formula>LEN(TRIM(M29))&gt;0</formula>
    </cfRule>
    <cfRule type="cellIs" dxfId="385" priority="228" operator="notEqual">
      <formula>H29</formula>
    </cfRule>
  </conditionalFormatting>
  <conditionalFormatting sqref="M31">
    <cfRule type="containsBlanks" dxfId="384" priority="226">
      <formula>LEN(TRIM(M31))=0</formula>
    </cfRule>
  </conditionalFormatting>
  <conditionalFormatting sqref="M32:M33">
    <cfRule type="notContainsBlanks" dxfId="383" priority="224">
      <formula>LEN(TRIM(M32))&gt;0</formula>
    </cfRule>
    <cfRule type="cellIs" dxfId="382" priority="225" operator="notEqual">
      <formula>H32</formula>
    </cfRule>
  </conditionalFormatting>
  <conditionalFormatting sqref="M34">
    <cfRule type="containsBlanks" dxfId="381" priority="223">
      <formula>LEN(TRIM(M34))=0</formula>
    </cfRule>
  </conditionalFormatting>
  <conditionalFormatting sqref="M35:M36">
    <cfRule type="notContainsBlanks" dxfId="380" priority="221">
      <formula>LEN(TRIM(M35))&gt;0</formula>
    </cfRule>
    <cfRule type="cellIs" dxfId="379" priority="222" operator="notEqual">
      <formula>H35</formula>
    </cfRule>
  </conditionalFormatting>
  <conditionalFormatting sqref="M37">
    <cfRule type="containsBlanks" dxfId="378" priority="220">
      <formula>LEN(TRIM(M37))=0</formula>
    </cfRule>
  </conditionalFormatting>
  <conditionalFormatting sqref="M38:M39">
    <cfRule type="notContainsBlanks" dxfId="377" priority="218">
      <formula>LEN(TRIM(M38))&gt;0</formula>
    </cfRule>
    <cfRule type="cellIs" dxfId="376" priority="219" operator="notEqual">
      <formula>H38</formula>
    </cfRule>
  </conditionalFormatting>
  <conditionalFormatting sqref="M40">
    <cfRule type="containsBlanks" dxfId="375" priority="217">
      <formula>LEN(TRIM(M40))=0</formula>
    </cfRule>
  </conditionalFormatting>
  <conditionalFormatting sqref="M41:M42">
    <cfRule type="notContainsBlanks" dxfId="374" priority="215">
      <formula>LEN(TRIM(M41))&gt;0</formula>
    </cfRule>
    <cfRule type="cellIs" dxfId="373" priority="216" operator="notEqual">
      <formula>H41</formula>
    </cfRule>
  </conditionalFormatting>
  <conditionalFormatting sqref="M43">
    <cfRule type="containsBlanks" dxfId="372" priority="214">
      <formula>LEN(TRIM(M43))=0</formula>
    </cfRule>
  </conditionalFormatting>
  <conditionalFormatting sqref="M44:M45">
    <cfRule type="notContainsBlanks" dxfId="371" priority="212">
      <formula>LEN(TRIM(M44))&gt;0</formula>
    </cfRule>
    <cfRule type="cellIs" dxfId="370" priority="213" operator="notEqual">
      <formula>H44</formula>
    </cfRule>
  </conditionalFormatting>
  <conditionalFormatting sqref="M46">
    <cfRule type="containsBlanks" dxfId="369" priority="211">
      <formula>LEN(TRIM(M46))=0</formula>
    </cfRule>
  </conditionalFormatting>
  <conditionalFormatting sqref="M47:M48">
    <cfRule type="notContainsBlanks" dxfId="368" priority="209">
      <formula>LEN(TRIM(M47))&gt;0</formula>
    </cfRule>
    <cfRule type="cellIs" dxfId="367" priority="210" operator="notEqual">
      <formula>H47</formula>
    </cfRule>
  </conditionalFormatting>
  <conditionalFormatting sqref="M49">
    <cfRule type="containsBlanks" dxfId="366" priority="208">
      <formula>LEN(TRIM(M49))=0</formula>
    </cfRule>
  </conditionalFormatting>
  <conditionalFormatting sqref="M50:M51">
    <cfRule type="notContainsBlanks" dxfId="365" priority="206">
      <formula>LEN(TRIM(M50))&gt;0</formula>
    </cfRule>
    <cfRule type="cellIs" dxfId="364" priority="207" operator="notEqual">
      <formula>H50</formula>
    </cfRule>
  </conditionalFormatting>
  <conditionalFormatting sqref="M52">
    <cfRule type="containsBlanks" dxfId="363" priority="205">
      <formula>LEN(TRIM(M52))=0</formula>
    </cfRule>
  </conditionalFormatting>
  <conditionalFormatting sqref="M53:M54">
    <cfRule type="notContainsBlanks" dxfId="362" priority="203">
      <formula>LEN(TRIM(M53))&gt;0</formula>
    </cfRule>
    <cfRule type="cellIs" dxfId="361" priority="204" operator="notEqual">
      <formula>H53</formula>
    </cfRule>
  </conditionalFormatting>
  <conditionalFormatting sqref="M55">
    <cfRule type="containsBlanks" dxfId="360" priority="202">
      <formula>LEN(TRIM(M55))=0</formula>
    </cfRule>
  </conditionalFormatting>
  <conditionalFormatting sqref="M56:M57">
    <cfRule type="notContainsBlanks" dxfId="359" priority="200">
      <formula>LEN(TRIM(M56))&gt;0</formula>
    </cfRule>
    <cfRule type="cellIs" dxfId="358" priority="201" operator="notEqual">
      <formula>H56</formula>
    </cfRule>
  </conditionalFormatting>
  <conditionalFormatting sqref="M58">
    <cfRule type="containsBlanks" dxfId="357" priority="199">
      <formula>LEN(TRIM(M58))=0</formula>
    </cfRule>
  </conditionalFormatting>
  <conditionalFormatting sqref="M59:M60">
    <cfRule type="notContainsBlanks" dxfId="356" priority="197">
      <formula>LEN(TRIM(M59))&gt;0</formula>
    </cfRule>
    <cfRule type="cellIs" dxfId="355" priority="198" operator="notEqual">
      <formula>H59</formula>
    </cfRule>
  </conditionalFormatting>
  <conditionalFormatting sqref="M61">
    <cfRule type="containsBlanks" dxfId="354" priority="196">
      <formula>LEN(TRIM(M61))=0</formula>
    </cfRule>
  </conditionalFormatting>
  <conditionalFormatting sqref="M62:M63">
    <cfRule type="notContainsBlanks" dxfId="353" priority="194">
      <formula>LEN(TRIM(M62))&gt;0</formula>
    </cfRule>
    <cfRule type="cellIs" dxfId="352" priority="195" operator="notEqual">
      <formula>H62</formula>
    </cfRule>
  </conditionalFormatting>
  <conditionalFormatting sqref="M64">
    <cfRule type="containsBlanks" dxfId="351" priority="193">
      <formula>LEN(TRIM(M64))=0</formula>
    </cfRule>
  </conditionalFormatting>
  <conditionalFormatting sqref="M65:M66">
    <cfRule type="notContainsBlanks" dxfId="350" priority="191">
      <formula>LEN(TRIM(M65))&gt;0</formula>
    </cfRule>
    <cfRule type="cellIs" dxfId="349" priority="192" operator="notEqual">
      <formula>H65</formula>
    </cfRule>
  </conditionalFormatting>
  <conditionalFormatting sqref="M67">
    <cfRule type="containsBlanks" dxfId="348" priority="190">
      <formula>LEN(TRIM(M67))=0</formula>
    </cfRule>
  </conditionalFormatting>
  <conditionalFormatting sqref="M68:M69">
    <cfRule type="notContainsBlanks" dxfId="347" priority="188">
      <formula>LEN(TRIM(M68))&gt;0</formula>
    </cfRule>
    <cfRule type="cellIs" dxfId="346" priority="189" operator="notEqual">
      <formula>H68</formula>
    </cfRule>
  </conditionalFormatting>
  <conditionalFormatting sqref="M70">
    <cfRule type="containsBlanks" dxfId="345" priority="187">
      <formula>LEN(TRIM(M70))=0</formula>
    </cfRule>
  </conditionalFormatting>
  <conditionalFormatting sqref="M71:M72">
    <cfRule type="notContainsBlanks" dxfId="344" priority="185">
      <formula>LEN(TRIM(M71))&gt;0</formula>
    </cfRule>
    <cfRule type="cellIs" dxfId="343" priority="186" operator="notEqual">
      <formula>H71</formula>
    </cfRule>
  </conditionalFormatting>
  <conditionalFormatting sqref="M73">
    <cfRule type="containsBlanks" dxfId="342" priority="184">
      <formula>LEN(TRIM(M73))=0</formula>
    </cfRule>
  </conditionalFormatting>
  <conditionalFormatting sqref="M74:M75">
    <cfRule type="notContainsBlanks" dxfId="341" priority="182">
      <formula>LEN(TRIM(M74))&gt;0</formula>
    </cfRule>
    <cfRule type="cellIs" dxfId="340" priority="183" operator="notEqual">
      <formula>H74</formula>
    </cfRule>
  </conditionalFormatting>
  <conditionalFormatting sqref="M76">
    <cfRule type="containsBlanks" dxfId="339" priority="181">
      <formula>LEN(TRIM(M76))=0</formula>
    </cfRule>
  </conditionalFormatting>
  <conditionalFormatting sqref="M77:M78">
    <cfRule type="notContainsBlanks" dxfId="338" priority="179">
      <formula>LEN(TRIM(M77))&gt;0</formula>
    </cfRule>
    <cfRule type="cellIs" dxfId="337" priority="180" operator="notEqual">
      <formula>H77</formula>
    </cfRule>
  </conditionalFormatting>
  <conditionalFormatting sqref="M79">
    <cfRule type="containsBlanks" dxfId="336" priority="178">
      <formula>LEN(TRIM(M79))=0</formula>
    </cfRule>
  </conditionalFormatting>
  <conditionalFormatting sqref="M80:M81">
    <cfRule type="notContainsBlanks" dxfId="335" priority="176">
      <formula>LEN(TRIM(M80))&gt;0</formula>
    </cfRule>
    <cfRule type="cellIs" dxfId="334" priority="177" operator="notEqual">
      <formula>H80</formula>
    </cfRule>
  </conditionalFormatting>
  <conditionalFormatting sqref="M82">
    <cfRule type="containsBlanks" dxfId="333" priority="175">
      <formula>LEN(TRIM(M82))=0</formula>
    </cfRule>
  </conditionalFormatting>
  <conditionalFormatting sqref="M83:M84">
    <cfRule type="notContainsBlanks" dxfId="332" priority="173">
      <formula>LEN(TRIM(M83))&gt;0</formula>
    </cfRule>
    <cfRule type="cellIs" dxfId="331" priority="174" operator="notEqual">
      <formula>H83</formula>
    </cfRule>
  </conditionalFormatting>
  <conditionalFormatting sqref="M85">
    <cfRule type="containsBlanks" dxfId="330" priority="172">
      <formula>LEN(TRIM(M85))=0</formula>
    </cfRule>
  </conditionalFormatting>
  <conditionalFormatting sqref="M86:M87">
    <cfRule type="notContainsBlanks" dxfId="329" priority="170">
      <formula>LEN(TRIM(M86))&gt;0</formula>
    </cfRule>
    <cfRule type="cellIs" dxfId="328" priority="171" operator="notEqual">
      <formula>H86</formula>
    </cfRule>
  </conditionalFormatting>
  <conditionalFormatting sqref="M88">
    <cfRule type="containsBlanks" dxfId="327" priority="169">
      <formula>LEN(TRIM(M88))=0</formula>
    </cfRule>
  </conditionalFormatting>
  <conditionalFormatting sqref="M89:M90">
    <cfRule type="notContainsBlanks" dxfId="326" priority="167">
      <formula>LEN(TRIM(M89))&gt;0</formula>
    </cfRule>
    <cfRule type="cellIs" dxfId="325" priority="168" operator="notEqual">
      <formula>H89</formula>
    </cfRule>
  </conditionalFormatting>
  <conditionalFormatting sqref="M91">
    <cfRule type="containsBlanks" dxfId="324" priority="166">
      <formula>LEN(TRIM(M91))=0</formula>
    </cfRule>
  </conditionalFormatting>
  <conditionalFormatting sqref="M92:M93">
    <cfRule type="notContainsBlanks" dxfId="323" priority="164">
      <formula>LEN(TRIM(M92))&gt;0</formula>
    </cfRule>
    <cfRule type="cellIs" dxfId="322" priority="165" operator="notEqual">
      <formula>H92</formula>
    </cfRule>
  </conditionalFormatting>
  <conditionalFormatting sqref="M94">
    <cfRule type="containsBlanks" dxfId="321" priority="163">
      <formula>LEN(TRIM(M94))=0</formula>
    </cfRule>
  </conditionalFormatting>
  <conditionalFormatting sqref="M95:M96">
    <cfRule type="notContainsBlanks" dxfId="320" priority="161">
      <formula>LEN(TRIM(M95))&gt;0</formula>
    </cfRule>
    <cfRule type="cellIs" dxfId="319" priority="162" operator="notEqual">
      <formula>H95</formula>
    </cfRule>
  </conditionalFormatting>
  <conditionalFormatting sqref="M97">
    <cfRule type="containsBlanks" dxfId="318" priority="160">
      <formula>LEN(TRIM(M97))=0</formula>
    </cfRule>
  </conditionalFormatting>
  <conditionalFormatting sqref="M98:M99">
    <cfRule type="notContainsBlanks" dxfId="317" priority="158">
      <formula>LEN(TRIM(M98))&gt;0</formula>
    </cfRule>
    <cfRule type="cellIs" dxfId="316" priority="159" operator="notEqual">
      <formula>H98</formula>
    </cfRule>
  </conditionalFormatting>
  <conditionalFormatting sqref="M100">
    <cfRule type="containsBlanks" dxfId="315" priority="157">
      <formula>LEN(TRIM(M100))=0</formula>
    </cfRule>
  </conditionalFormatting>
  <conditionalFormatting sqref="M101:M102">
    <cfRule type="notContainsBlanks" dxfId="314" priority="155">
      <formula>LEN(TRIM(M101))&gt;0</formula>
    </cfRule>
    <cfRule type="cellIs" dxfId="313" priority="156" operator="notEqual">
      <formula>H101</formula>
    </cfRule>
  </conditionalFormatting>
  <conditionalFormatting sqref="M103">
    <cfRule type="containsBlanks" dxfId="312" priority="154">
      <formula>LEN(TRIM(M103))=0</formula>
    </cfRule>
  </conditionalFormatting>
  <conditionalFormatting sqref="M104:M105">
    <cfRule type="notContainsBlanks" dxfId="311" priority="152">
      <formula>LEN(TRIM(M104))&gt;0</formula>
    </cfRule>
    <cfRule type="cellIs" dxfId="310" priority="153" operator="notEqual">
      <formula>H104</formula>
    </cfRule>
  </conditionalFormatting>
  <conditionalFormatting sqref="M106">
    <cfRule type="containsBlanks" dxfId="309" priority="151">
      <formula>LEN(TRIM(M106))=0</formula>
    </cfRule>
  </conditionalFormatting>
  <conditionalFormatting sqref="M107:M108">
    <cfRule type="notContainsBlanks" dxfId="308" priority="149">
      <formula>LEN(TRIM(M107))&gt;0</formula>
    </cfRule>
    <cfRule type="cellIs" dxfId="307" priority="150" operator="notEqual">
      <formula>H107</formula>
    </cfRule>
  </conditionalFormatting>
  <conditionalFormatting sqref="M109">
    <cfRule type="containsBlanks" dxfId="306" priority="148">
      <formula>LEN(TRIM(M109))=0</formula>
    </cfRule>
  </conditionalFormatting>
  <conditionalFormatting sqref="M110:M111">
    <cfRule type="notContainsBlanks" dxfId="305" priority="146">
      <formula>LEN(TRIM(M110))&gt;0</formula>
    </cfRule>
    <cfRule type="cellIs" dxfId="304" priority="147" operator="notEqual">
      <formula>H110</formula>
    </cfRule>
  </conditionalFormatting>
  <conditionalFormatting sqref="M112">
    <cfRule type="containsBlanks" dxfId="303" priority="145">
      <formula>LEN(TRIM(M112))=0</formula>
    </cfRule>
  </conditionalFormatting>
  <conditionalFormatting sqref="M113:M114">
    <cfRule type="notContainsBlanks" dxfId="302" priority="143">
      <formula>LEN(TRIM(M113))&gt;0</formula>
    </cfRule>
    <cfRule type="cellIs" dxfId="301" priority="144" operator="notEqual">
      <formula>H113</formula>
    </cfRule>
  </conditionalFormatting>
  <conditionalFormatting sqref="M115">
    <cfRule type="containsBlanks" dxfId="300" priority="142">
      <formula>LEN(TRIM(M115))=0</formula>
    </cfRule>
  </conditionalFormatting>
  <conditionalFormatting sqref="M116:M117">
    <cfRule type="notContainsBlanks" dxfId="299" priority="140">
      <formula>LEN(TRIM(M116))&gt;0</formula>
    </cfRule>
    <cfRule type="cellIs" dxfId="298" priority="141" operator="notEqual">
      <formula>H116</formula>
    </cfRule>
  </conditionalFormatting>
  <conditionalFormatting sqref="M118">
    <cfRule type="containsBlanks" dxfId="297" priority="139">
      <formula>LEN(TRIM(M118))=0</formula>
    </cfRule>
  </conditionalFormatting>
  <conditionalFormatting sqref="M119:M120">
    <cfRule type="notContainsBlanks" dxfId="296" priority="137">
      <formula>LEN(TRIM(M119))&gt;0</formula>
    </cfRule>
    <cfRule type="cellIs" dxfId="295" priority="138" operator="notEqual">
      <formula>H119</formula>
    </cfRule>
  </conditionalFormatting>
  <conditionalFormatting sqref="M121">
    <cfRule type="containsBlanks" dxfId="294" priority="136">
      <formula>LEN(TRIM(M121))=0</formula>
    </cfRule>
  </conditionalFormatting>
  <conditionalFormatting sqref="M122:M123">
    <cfRule type="notContainsBlanks" dxfId="293" priority="134">
      <formula>LEN(TRIM(M122))&gt;0</formula>
    </cfRule>
    <cfRule type="cellIs" dxfId="292" priority="135" operator="notEqual">
      <formula>H122</formula>
    </cfRule>
  </conditionalFormatting>
  <conditionalFormatting sqref="M124">
    <cfRule type="containsBlanks" dxfId="291" priority="133">
      <formula>LEN(TRIM(M124))=0</formula>
    </cfRule>
  </conditionalFormatting>
  <conditionalFormatting sqref="M125:M126">
    <cfRule type="notContainsBlanks" dxfId="290" priority="131">
      <formula>LEN(TRIM(M125))&gt;0</formula>
    </cfRule>
    <cfRule type="cellIs" dxfId="289" priority="132" operator="notEqual">
      <formula>H125</formula>
    </cfRule>
  </conditionalFormatting>
  <conditionalFormatting sqref="M127">
    <cfRule type="containsBlanks" dxfId="288" priority="130">
      <formula>LEN(TRIM(M127))=0</formula>
    </cfRule>
  </conditionalFormatting>
  <conditionalFormatting sqref="M128:M129">
    <cfRule type="notContainsBlanks" dxfId="287" priority="128">
      <formula>LEN(TRIM(M128))&gt;0</formula>
    </cfRule>
    <cfRule type="cellIs" dxfId="286" priority="129" operator="notEqual">
      <formula>H128</formula>
    </cfRule>
  </conditionalFormatting>
  <conditionalFormatting sqref="M130">
    <cfRule type="containsBlanks" dxfId="285" priority="127">
      <formula>LEN(TRIM(M130))=0</formula>
    </cfRule>
  </conditionalFormatting>
  <conditionalFormatting sqref="M131:M132">
    <cfRule type="notContainsBlanks" dxfId="284" priority="125">
      <formula>LEN(TRIM(M131))&gt;0</formula>
    </cfRule>
    <cfRule type="cellIs" dxfId="283" priority="126" operator="notEqual">
      <formula>H131</formula>
    </cfRule>
  </conditionalFormatting>
  <conditionalFormatting sqref="M133">
    <cfRule type="containsBlanks" dxfId="282" priority="124">
      <formula>LEN(TRIM(M133))=0</formula>
    </cfRule>
  </conditionalFormatting>
  <conditionalFormatting sqref="M134:M135">
    <cfRule type="notContainsBlanks" dxfId="281" priority="122">
      <formula>LEN(TRIM(M134))&gt;0</formula>
    </cfRule>
    <cfRule type="cellIs" dxfId="280" priority="123" operator="notEqual">
      <formula>H134</formula>
    </cfRule>
  </conditionalFormatting>
  <conditionalFormatting sqref="M136">
    <cfRule type="containsBlanks" dxfId="279" priority="121">
      <formula>LEN(TRIM(M136))=0</formula>
    </cfRule>
  </conditionalFormatting>
  <conditionalFormatting sqref="M137:M138">
    <cfRule type="notContainsBlanks" dxfId="278" priority="119">
      <formula>LEN(TRIM(M137))&gt;0</formula>
    </cfRule>
    <cfRule type="cellIs" dxfId="277" priority="120" operator="notEqual">
      <formula>H137</formula>
    </cfRule>
  </conditionalFormatting>
  <conditionalFormatting sqref="M139">
    <cfRule type="containsBlanks" dxfId="276" priority="118">
      <formula>LEN(TRIM(M139))=0</formula>
    </cfRule>
  </conditionalFormatting>
  <conditionalFormatting sqref="M140:M141">
    <cfRule type="notContainsBlanks" dxfId="275" priority="116">
      <formula>LEN(TRIM(M140))&gt;0</formula>
    </cfRule>
    <cfRule type="cellIs" dxfId="274" priority="117" operator="notEqual">
      <formula>H140</formula>
    </cfRule>
  </conditionalFormatting>
  <conditionalFormatting sqref="M142">
    <cfRule type="containsBlanks" dxfId="273" priority="115">
      <formula>LEN(TRIM(M142))=0</formula>
    </cfRule>
  </conditionalFormatting>
  <conditionalFormatting sqref="M143:M144">
    <cfRule type="notContainsBlanks" dxfId="272" priority="113">
      <formula>LEN(TRIM(M143))&gt;0</formula>
    </cfRule>
    <cfRule type="cellIs" dxfId="271" priority="114" operator="notEqual">
      <formula>H143</formula>
    </cfRule>
  </conditionalFormatting>
  <conditionalFormatting sqref="M145">
    <cfRule type="containsBlanks" dxfId="270" priority="112">
      <formula>LEN(TRIM(M145))=0</formula>
    </cfRule>
  </conditionalFormatting>
  <conditionalFormatting sqref="M146:M147">
    <cfRule type="notContainsBlanks" dxfId="269" priority="110">
      <formula>LEN(TRIM(M146))&gt;0</formula>
    </cfRule>
    <cfRule type="cellIs" dxfId="268" priority="111" operator="notEqual">
      <formula>H146</formula>
    </cfRule>
  </conditionalFormatting>
  <conditionalFormatting sqref="M148">
    <cfRule type="containsBlanks" dxfId="267" priority="109">
      <formula>LEN(TRIM(M148))=0</formula>
    </cfRule>
  </conditionalFormatting>
  <conditionalFormatting sqref="M149:M150">
    <cfRule type="notContainsBlanks" dxfId="266" priority="107">
      <formula>LEN(TRIM(M149))&gt;0</formula>
    </cfRule>
    <cfRule type="cellIs" dxfId="265" priority="108" operator="notEqual">
      <formula>H149</formula>
    </cfRule>
  </conditionalFormatting>
  <conditionalFormatting sqref="M151">
    <cfRule type="containsBlanks" dxfId="264" priority="106">
      <formula>LEN(TRIM(M151))=0</formula>
    </cfRule>
  </conditionalFormatting>
  <conditionalFormatting sqref="M152:M153">
    <cfRule type="notContainsBlanks" dxfId="263" priority="104">
      <formula>LEN(TRIM(M152))&gt;0</formula>
    </cfRule>
    <cfRule type="cellIs" dxfId="262" priority="105" operator="notEqual">
      <formula>H152</formula>
    </cfRule>
  </conditionalFormatting>
  <conditionalFormatting sqref="M154">
    <cfRule type="containsBlanks" dxfId="261" priority="103">
      <formula>LEN(TRIM(M154))=0</formula>
    </cfRule>
  </conditionalFormatting>
  <conditionalFormatting sqref="M155:M156">
    <cfRule type="notContainsBlanks" dxfId="260" priority="101">
      <formula>LEN(TRIM(M155))&gt;0</formula>
    </cfRule>
    <cfRule type="cellIs" dxfId="259" priority="102" operator="notEqual">
      <formula>H155</formula>
    </cfRule>
  </conditionalFormatting>
  <conditionalFormatting sqref="M157">
    <cfRule type="containsBlanks" dxfId="258" priority="100">
      <formula>LEN(TRIM(M157))=0</formula>
    </cfRule>
  </conditionalFormatting>
  <conditionalFormatting sqref="M158:M159">
    <cfRule type="notContainsBlanks" dxfId="257" priority="98">
      <formula>LEN(TRIM(M158))&gt;0</formula>
    </cfRule>
    <cfRule type="cellIs" dxfId="256" priority="99" operator="notEqual">
      <formula>H158</formula>
    </cfRule>
  </conditionalFormatting>
  <conditionalFormatting sqref="M160">
    <cfRule type="containsBlanks" dxfId="255" priority="97">
      <formula>LEN(TRIM(M160))=0</formula>
    </cfRule>
  </conditionalFormatting>
  <conditionalFormatting sqref="M161:M162">
    <cfRule type="notContainsBlanks" dxfId="254" priority="95">
      <formula>LEN(TRIM(M161))&gt;0</formula>
    </cfRule>
    <cfRule type="cellIs" dxfId="253" priority="96" operator="notEqual">
      <formula>H161</formula>
    </cfRule>
  </conditionalFormatting>
  <conditionalFormatting sqref="M163">
    <cfRule type="containsBlanks" dxfId="252" priority="94">
      <formula>LEN(TRIM(M163))=0</formula>
    </cfRule>
  </conditionalFormatting>
  <conditionalFormatting sqref="M164:M165">
    <cfRule type="notContainsBlanks" dxfId="251" priority="92">
      <formula>LEN(TRIM(M164))&gt;0</formula>
    </cfRule>
    <cfRule type="cellIs" dxfId="250" priority="93" operator="notEqual">
      <formula>H164</formula>
    </cfRule>
  </conditionalFormatting>
  <conditionalFormatting sqref="M166">
    <cfRule type="containsBlanks" dxfId="249" priority="91">
      <formula>LEN(TRIM(M166))=0</formula>
    </cfRule>
  </conditionalFormatting>
  <conditionalFormatting sqref="M167:M168">
    <cfRule type="notContainsBlanks" dxfId="248" priority="89">
      <formula>LEN(TRIM(M167))&gt;0</formula>
    </cfRule>
    <cfRule type="cellIs" dxfId="247" priority="90" operator="notEqual">
      <formula>H167</formula>
    </cfRule>
  </conditionalFormatting>
  <conditionalFormatting sqref="M169">
    <cfRule type="containsBlanks" dxfId="246" priority="88">
      <formula>LEN(TRIM(M169))=0</formula>
    </cfRule>
  </conditionalFormatting>
  <conditionalFormatting sqref="M170:M171">
    <cfRule type="notContainsBlanks" dxfId="245" priority="86">
      <formula>LEN(TRIM(M170))&gt;0</formula>
    </cfRule>
    <cfRule type="cellIs" dxfId="244" priority="87" operator="notEqual">
      <formula>H170</formula>
    </cfRule>
  </conditionalFormatting>
  <conditionalFormatting sqref="M172">
    <cfRule type="containsBlanks" dxfId="243" priority="85">
      <formula>LEN(TRIM(M172))=0</formula>
    </cfRule>
  </conditionalFormatting>
  <conditionalFormatting sqref="M173:M174">
    <cfRule type="notContainsBlanks" dxfId="242" priority="83">
      <formula>LEN(TRIM(M173))&gt;0</formula>
    </cfRule>
    <cfRule type="cellIs" dxfId="241" priority="84" operator="notEqual">
      <formula>H173</formula>
    </cfRule>
  </conditionalFormatting>
  <conditionalFormatting sqref="M175">
    <cfRule type="containsBlanks" dxfId="240" priority="82">
      <formula>LEN(TRIM(M175))=0</formula>
    </cfRule>
  </conditionalFormatting>
  <conditionalFormatting sqref="M176:M177">
    <cfRule type="notContainsBlanks" dxfId="239" priority="80">
      <formula>LEN(TRIM(M176))&gt;0</formula>
    </cfRule>
    <cfRule type="cellIs" dxfId="238" priority="81" operator="notEqual">
      <formula>H176</formula>
    </cfRule>
  </conditionalFormatting>
  <conditionalFormatting sqref="M178">
    <cfRule type="containsBlanks" dxfId="237" priority="79">
      <formula>LEN(TRIM(M178))=0</formula>
    </cfRule>
  </conditionalFormatting>
  <conditionalFormatting sqref="M179:M180">
    <cfRule type="notContainsBlanks" dxfId="236" priority="77">
      <formula>LEN(TRIM(M179))&gt;0</formula>
    </cfRule>
    <cfRule type="cellIs" dxfId="235" priority="78" operator="notEqual">
      <formula>H179</formula>
    </cfRule>
  </conditionalFormatting>
  <conditionalFormatting sqref="M181">
    <cfRule type="containsBlanks" dxfId="234" priority="76">
      <formula>LEN(TRIM(M181))=0</formula>
    </cfRule>
  </conditionalFormatting>
  <conditionalFormatting sqref="M182:M183">
    <cfRule type="notContainsBlanks" dxfId="233" priority="74">
      <formula>LEN(TRIM(M182))&gt;0</formula>
    </cfRule>
    <cfRule type="cellIs" dxfId="232" priority="75" operator="notEqual">
      <formula>H182</formula>
    </cfRule>
  </conditionalFormatting>
  <conditionalFormatting sqref="M184">
    <cfRule type="containsBlanks" dxfId="231" priority="73">
      <formula>LEN(TRIM(M184))=0</formula>
    </cfRule>
  </conditionalFormatting>
  <conditionalFormatting sqref="M185:M186">
    <cfRule type="notContainsBlanks" dxfId="230" priority="71">
      <formula>LEN(TRIM(M185))&gt;0</formula>
    </cfRule>
    <cfRule type="cellIs" dxfId="229" priority="72" operator="notEqual">
      <formula>H185</formula>
    </cfRule>
  </conditionalFormatting>
  <conditionalFormatting sqref="M187">
    <cfRule type="containsBlanks" dxfId="228" priority="70">
      <formula>LEN(TRIM(M187))=0</formula>
    </cfRule>
  </conditionalFormatting>
  <conditionalFormatting sqref="M188:M189">
    <cfRule type="notContainsBlanks" dxfId="227" priority="68">
      <formula>LEN(TRIM(M188))&gt;0</formula>
    </cfRule>
    <cfRule type="cellIs" dxfId="226" priority="69" operator="notEqual">
      <formula>H188</formula>
    </cfRule>
  </conditionalFormatting>
  <conditionalFormatting sqref="M190">
    <cfRule type="containsBlanks" dxfId="225" priority="67">
      <formula>LEN(TRIM(M190))=0</formula>
    </cfRule>
  </conditionalFormatting>
  <conditionalFormatting sqref="M191:M192">
    <cfRule type="notContainsBlanks" dxfId="224" priority="65">
      <formula>LEN(TRIM(M191))&gt;0</formula>
    </cfRule>
    <cfRule type="cellIs" dxfId="223" priority="66" operator="notEqual">
      <formula>H191</formula>
    </cfRule>
  </conditionalFormatting>
  <conditionalFormatting sqref="M193">
    <cfRule type="containsBlanks" dxfId="222" priority="64">
      <formula>LEN(TRIM(M193))=0</formula>
    </cfRule>
  </conditionalFormatting>
  <conditionalFormatting sqref="M194:M195">
    <cfRule type="notContainsBlanks" dxfId="221" priority="62">
      <formula>LEN(TRIM(M194))&gt;0</formula>
    </cfRule>
    <cfRule type="cellIs" dxfId="220" priority="63" operator="notEqual">
      <formula>H194</formula>
    </cfRule>
  </conditionalFormatting>
  <conditionalFormatting sqref="M196">
    <cfRule type="containsBlanks" dxfId="219" priority="61">
      <formula>LEN(TRIM(M196))=0</formula>
    </cfRule>
  </conditionalFormatting>
  <conditionalFormatting sqref="M197:M198">
    <cfRule type="notContainsBlanks" dxfId="218" priority="59">
      <formula>LEN(TRIM(M197))&gt;0</formula>
    </cfRule>
    <cfRule type="cellIs" dxfId="217" priority="60" operator="notEqual">
      <formula>H197</formula>
    </cfRule>
  </conditionalFormatting>
  <conditionalFormatting sqref="M199">
    <cfRule type="containsBlanks" dxfId="216" priority="58">
      <formula>LEN(TRIM(M199))=0</formula>
    </cfRule>
  </conditionalFormatting>
  <conditionalFormatting sqref="M200:M201">
    <cfRule type="notContainsBlanks" dxfId="215" priority="56">
      <formula>LEN(TRIM(M200))&gt;0</formula>
    </cfRule>
    <cfRule type="cellIs" dxfId="214" priority="57" operator="notEqual">
      <formula>H200</formula>
    </cfRule>
  </conditionalFormatting>
  <conditionalFormatting sqref="M202">
    <cfRule type="containsBlanks" dxfId="213" priority="55">
      <formula>LEN(TRIM(M202))=0</formula>
    </cfRule>
  </conditionalFormatting>
  <conditionalFormatting sqref="M203:M204">
    <cfRule type="notContainsBlanks" dxfId="212" priority="53">
      <formula>LEN(TRIM(M203))&gt;0</formula>
    </cfRule>
    <cfRule type="cellIs" dxfId="211" priority="54" operator="notEqual">
      <formula>H203</formula>
    </cfRule>
  </conditionalFormatting>
  <conditionalFormatting sqref="M205">
    <cfRule type="containsBlanks" dxfId="210" priority="52">
      <formula>LEN(TRIM(M205))=0</formula>
    </cfRule>
  </conditionalFormatting>
  <conditionalFormatting sqref="M206:M207">
    <cfRule type="notContainsBlanks" dxfId="209" priority="50">
      <formula>LEN(TRIM(M206))&gt;0</formula>
    </cfRule>
    <cfRule type="cellIs" dxfId="208" priority="51" operator="notEqual">
      <formula>H206</formula>
    </cfRule>
  </conditionalFormatting>
  <conditionalFormatting sqref="M208">
    <cfRule type="containsBlanks" dxfId="207" priority="49">
      <formula>LEN(TRIM(M208))=0</formula>
    </cfRule>
  </conditionalFormatting>
  <conditionalFormatting sqref="M209:M210">
    <cfRule type="notContainsBlanks" dxfId="206" priority="47">
      <formula>LEN(TRIM(M209))&gt;0</formula>
    </cfRule>
    <cfRule type="cellIs" dxfId="205" priority="48" operator="notEqual">
      <formula>H209</formula>
    </cfRule>
  </conditionalFormatting>
  <conditionalFormatting sqref="M211">
    <cfRule type="containsBlanks" dxfId="204" priority="46">
      <formula>LEN(TRIM(M211))=0</formula>
    </cfRule>
  </conditionalFormatting>
  <conditionalFormatting sqref="M212:M213">
    <cfRule type="notContainsBlanks" dxfId="203" priority="44">
      <formula>LEN(TRIM(M212))&gt;0</formula>
    </cfRule>
    <cfRule type="cellIs" dxfId="202" priority="45" operator="notEqual">
      <formula>H212</formula>
    </cfRule>
  </conditionalFormatting>
  <conditionalFormatting sqref="M214">
    <cfRule type="containsBlanks" dxfId="201" priority="43">
      <formula>LEN(TRIM(M214))=0</formula>
    </cfRule>
  </conditionalFormatting>
  <conditionalFormatting sqref="M215:M216">
    <cfRule type="notContainsBlanks" dxfId="200" priority="41">
      <formula>LEN(TRIM(M215))&gt;0</formula>
    </cfRule>
    <cfRule type="cellIs" dxfId="199" priority="42" operator="notEqual">
      <formula>H215</formula>
    </cfRule>
  </conditionalFormatting>
  <conditionalFormatting sqref="M217">
    <cfRule type="containsBlanks" dxfId="198" priority="40">
      <formula>LEN(TRIM(M217))=0</formula>
    </cfRule>
  </conditionalFormatting>
  <conditionalFormatting sqref="M218:M219">
    <cfRule type="notContainsBlanks" dxfId="197" priority="38">
      <formula>LEN(TRIM(M218))&gt;0</formula>
    </cfRule>
    <cfRule type="cellIs" dxfId="196" priority="39" operator="notEqual">
      <formula>H218</formula>
    </cfRule>
  </conditionalFormatting>
  <conditionalFormatting sqref="M220">
    <cfRule type="containsBlanks" dxfId="195" priority="37">
      <formula>LEN(TRIM(M220))=0</formula>
    </cfRule>
  </conditionalFormatting>
  <conditionalFormatting sqref="M221:M222">
    <cfRule type="notContainsBlanks" dxfId="194" priority="35">
      <formula>LEN(TRIM(M221))&gt;0</formula>
    </cfRule>
    <cfRule type="cellIs" dxfId="193" priority="36" operator="notEqual">
      <formula>H221</formula>
    </cfRule>
  </conditionalFormatting>
  <conditionalFormatting sqref="M223">
    <cfRule type="containsBlanks" dxfId="192" priority="34">
      <formula>LEN(TRIM(M223))=0</formula>
    </cfRule>
  </conditionalFormatting>
  <conditionalFormatting sqref="M224:M225">
    <cfRule type="notContainsBlanks" dxfId="191" priority="32">
      <formula>LEN(TRIM(M224))&gt;0</formula>
    </cfRule>
    <cfRule type="cellIs" dxfId="190" priority="33" operator="notEqual">
      <formula>H224</formula>
    </cfRule>
  </conditionalFormatting>
  <conditionalFormatting sqref="M226">
    <cfRule type="containsBlanks" dxfId="189" priority="31">
      <formula>LEN(TRIM(M226))=0</formula>
    </cfRule>
  </conditionalFormatting>
  <conditionalFormatting sqref="M227:M228">
    <cfRule type="notContainsBlanks" dxfId="188" priority="29">
      <formula>LEN(TRIM(M227))&gt;0</formula>
    </cfRule>
    <cfRule type="cellIs" dxfId="187" priority="30" operator="notEqual">
      <formula>H227</formula>
    </cfRule>
  </conditionalFormatting>
  <conditionalFormatting sqref="M229">
    <cfRule type="containsBlanks" dxfId="186" priority="28">
      <formula>LEN(TRIM(M229))=0</formula>
    </cfRule>
  </conditionalFormatting>
  <conditionalFormatting sqref="M230:M231">
    <cfRule type="notContainsBlanks" dxfId="185" priority="26">
      <formula>LEN(TRIM(M230))&gt;0</formula>
    </cfRule>
    <cfRule type="cellIs" dxfId="184" priority="27" operator="notEqual">
      <formula>H230</formula>
    </cfRule>
  </conditionalFormatting>
  <conditionalFormatting sqref="M232">
    <cfRule type="containsBlanks" dxfId="183" priority="25">
      <formula>LEN(TRIM(M232))=0</formula>
    </cfRule>
  </conditionalFormatting>
  <conditionalFormatting sqref="M233:M234">
    <cfRule type="notContainsBlanks" dxfId="182" priority="23">
      <formula>LEN(TRIM(M233))&gt;0</formula>
    </cfRule>
    <cfRule type="cellIs" dxfId="181" priority="24" operator="notEqual">
      <formula>H233</formula>
    </cfRule>
  </conditionalFormatting>
  <conditionalFormatting sqref="M235">
    <cfRule type="containsBlanks" dxfId="180" priority="22">
      <formula>LEN(TRIM(M235))=0</formula>
    </cfRule>
  </conditionalFormatting>
  <conditionalFormatting sqref="M236:M237">
    <cfRule type="notContainsBlanks" dxfId="179" priority="20">
      <formula>LEN(TRIM(M236))&gt;0</formula>
    </cfRule>
    <cfRule type="cellIs" dxfId="178" priority="21" operator="notEqual">
      <formula>H236</formula>
    </cfRule>
  </conditionalFormatting>
  <conditionalFormatting sqref="M238">
    <cfRule type="containsBlanks" dxfId="177" priority="19">
      <formula>LEN(TRIM(M238))=0</formula>
    </cfRule>
  </conditionalFormatting>
  <conditionalFormatting sqref="M239:M240">
    <cfRule type="notContainsBlanks" dxfId="176" priority="17">
      <formula>LEN(TRIM(M239))&gt;0</formula>
    </cfRule>
    <cfRule type="cellIs" dxfId="175" priority="18" operator="notEqual">
      <formula>H239</formula>
    </cfRule>
  </conditionalFormatting>
  <conditionalFormatting sqref="H13:K13">
    <cfRule type="containsBlanks" dxfId="174" priority="15">
      <formula>LEN(TRIM(H13))=0</formula>
    </cfRule>
  </conditionalFormatting>
  <conditionalFormatting sqref="K14">
    <cfRule type="notContainsBlanks" dxfId="173" priority="11">
      <formula>LEN(TRIM(K14))&gt;0</formula>
    </cfRule>
    <cfRule type="cellIs" dxfId="172" priority="14" operator="notEqual">
      <formula>H14</formula>
    </cfRule>
  </conditionalFormatting>
  <conditionalFormatting sqref="I14:J14">
    <cfRule type="notContainsBlanks" dxfId="171" priority="12">
      <formula>LEN(TRIM(I14))&gt;0</formula>
    </cfRule>
    <cfRule type="cellIs" dxfId="170" priority="13" operator="notEqual">
      <formula>H14</formula>
    </cfRule>
  </conditionalFormatting>
  <conditionalFormatting sqref="K15">
    <cfRule type="notContainsBlanks" dxfId="169" priority="7">
      <formula>LEN(TRIM(K15))&gt;0</formula>
    </cfRule>
    <cfRule type="cellIs" dxfId="168" priority="10" operator="notEqual">
      <formula>H15</formula>
    </cfRule>
  </conditionalFormatting>
  <conditionalFormatting sqref="I15:J15">
    <cfRule type="notContainsBlanks" dxfId="167" priority="8">
      <formula>LEN(TRIM(I15))&gt;0</formula>
    </cfRule>
    <cfRule type="cellIs" dxfId="166" priority="9" operator="notEqual">
      <formula>H15</formula>
    </cfRule>
  </conditionalFormatting>
  <conditionalFormatting sqref="N10">
    <cfRule type="containsText" dxfId="165" priority="6" operator="containsText" text="FALSO">
      <formula>NOT(ISERROR(SEARCH("FALSO",N10)))</formula>
    </cfRule>
  </conditionalFormatting>
  <conditionalFormatting sqref="N11:N240">
    <cfRule type="containsText" dxfId="164" priority="5" operator="containsText" text="FALSO">
      <formula>NOT(ISERROR(SEARCH("FALSO",N11)))</formula>
    </cfRule>
  </conditionalFormatting>
  <conditionalFormatting sqref="T10:T240">
    <cfRule type="cellIs" dxfId="163" priority="1" operator="equal">
      <formula>"Extremo"</formula>
    </cfRule>
    <cfRule type="cellIs" dxfId="162" priority="2" operator="equal">
      <formula>"Alto"</formula>
    </cfRule>
    <cfRule type="cellIs" dxfId="161" priority="3" operator="equal">
      <formula>"Moderado"</formula>
    </cfRule>
    <cfRule type="cellIs" dxfId="160" priority="4" operator="equal">
      <formula>"Bajo"</formula>
    </cfRule>
  </conditionalFormatting>
  <pageMargins left="0.7" right="0.7" top="0.75" bottom="0.75" header="0.3" footer="0.3"/>
  <pageSetup paperSize="14"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BF02DCD-0BED-4B4A-8CAF-DE75E3245D27}">
          <x14:formula1>
            <xm:f>'0 - Criterios'!$H$39:$H$40</xm:f>
          </x14:formula1>
          <xm:sqref>S10:S240</xm:sqref>
        </x14:dataValidation>
        <x14:dataValidation type="list" allowBlank="1" showInputMessage="1" showErrorMessage="1" xr:uid="{348F55AA-08EF-400C-B3F1-25DF4CC53826}">
          <x14:formula1>
            <xm:f>'0 - Criterios'!$G$39:$G$40</xm:f>
          </x14:formula1>
          <xm:sqref>R10:R240</xm:sqref>
        </x14:dataValidation>
        <x14:dataValidation type="list" allowBlank="1" showInputMessage="1" showErrorMessage="1" xr:uid="{93761DB4-445C-4550-A664-B422C08C6906}">
          <x14:formula1>
            <xm:f>'0 - Criterios'!$F$39:$F$40</xm:f>
          </x14:formula1>
          <xm:sqref>Q10:Q240</xm:sqref>
        </x14:dataValidation>
        <x14:dataValidation type="list" allowBlank="1" showInputMessage="1" showErrorMessage="1" xr:uid="{AE474625-A96D-4DE6-A2B5-7FFB3C6E0450}">
          <x14:formula1>
            <xm:f>'0 - Criterios'!$F$32:$F$34</xm:f>
          </x14:formula1>
          <xm:sqref>M10:M240</xm:sqref>
        </x14:dataValidation>
        <x14:dataValidation type="list" allowBlank="1" showInputMessage="1" showErrorMessage="1" xr:uid="{95E143DC-D5B8-4D49-8BC9-830CCC5CE7CC}">
          <x14:formula1>
            <xm:f>'0 - Criterios'!$H$32:$H$33</xm:f>
          </x14:formula1>
          <xm:sqref>O10:O240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X290"/>
  <sheetViews>
    <sheetView topLeftCell="P1" zoomScale="90" zoomScaleNormal="90" workbookViewId="0">
      <selection activeCell="A12" sqref="A12"/>
    </sheetView>
  </sheetViews>
  <sheetFormatPr baseColWidth="10" defaultColWidth="30.625" defaultRowHeight="12.75" x14ac:dyDescent="0.25"/>
  <cols>
    <col min="1" max="1" width="50.25" style="84" bestFit="1" customWidth="1"/>
    <col min="2" max="2" width="32.125" style="84" customWidth="1"/>
    <col min="3" max="3" width="30.625" style="84"/>
    <col min="4" max="4" width="20" style="84" bestFit="1" customWidth="1"/>
    <col min="5" max="5" width="25.125" style="84" bestFit="1" customWidth="1"/>
    <col min="6" max="6" width="7.375" style="84" customWidth="1"/>
    <col min="7" max="7" width="30.625" style="84"/>
    <col min="8" max="8" width="45.125" style="84" bestFit="1" customWidth="1"/>
    <col min="9" max="9" width="95.125" style="84" bestFit="1" customWidth="1"/>
    <col min="10" max="10" width="9.375" style="84" bestFit="1" customWidth="1"/>
    <col min="11" max="11" width="5.75" style="84" customWidth="1"/>
    <col min="12" max="12" width="36.875" style="84" bestFit="1" customWidth="1"/>
    <col min="13" max="13" width="9.375" style="84" bestFit="1" customWidth="1"/>
    <col min="14" max="14" width="70.75" style="84" bestFit="1" customWidth="1"/>
    <col min="15" max="15" width="9.125" style="84" customWidth="1"/>
    <col min="16" max="16" width="52.625" style="84" bestFit="1" customWidth="1"/>
    <col min="17" max="17" width="83" style="84" bestFit="1" customWidth="1"/>
    <col min="18" max="18" width="5.125" style="84" customWidth="1"/>
    <col min="19" max="19" width="45.125" style="84" bestFit="1" customWidth="1"/>
    <col min="20" max="20" width="95.125" style="84" bestFit="1" customWidth="1"/>
    <col min="21" max="21" width="5.375" style="84" customWidth="1"/>
    <col min="22" max="22" width="30.625" style="84"/>
    <col min="23" max="23" width="2.875" style="84" bestFit="1" customWidth="1"/>
    <col min="24" max="24" width="4.375" style="84" bestFit="1" customWidth="1"/>
    <col min="25" max="16384" width="30.625" style="84"/>
  </cols>
  <sheetData>
    <row r="1" spans="1:24" ht="15" x14ac:dyDescent="0.25">
      <c r="G1" s="113"/>
      <c r="H1" s="84" t="s">
        <v>837</v>
      </c>
      <c r="J1" s="84">
        <f>COUNTIFS(J2:J502,"(en blanco)")</f>
        <v>45</v>
      </c>
      <c r="L1" s="84" t="s">
        <v>837</v>
      </c>
      <c r="N1" s="84">
        <v>4</v>
      </c>
      <c r="P1" s="87" t="s">
        <v>329</v>
      </c>
      <c r="Q1" s="87">
        <v>53</v>
      </c>
      <c r="S1" s="87" t="s">
        <v>329</v>
      </c>
      <c r="T1" s="87">
        <v>45</v>
      </c>
    </row>
    <row r="2" spans="1:24" ht="15" x14ac:dyDescent="0.25">
      <c r="G2" s="101"/>
      <c r="H2" s="87"/>
      <c r="I2" s="87"/>
      <c r="J2" s="87"/>
      <c r="L2" s="87"/>
      <c r="M2" s="87"/>
      <c r="N2" s="87"/>
      <c r="P2" s="87"/>
      <c r="S2" s="87"/>
      <c r="V2" s="84" t="s">
        <v>839</v>
      </c>
      <c r="W2" s="84">
        <f>+J1</f>
        <v>45</v>
      </c>
      <c r="X2" s="90">
        <f>+W2/$W$4</f>
        <v>0.45918367346938777</v>
      </c>
    </row>
    <row r="3" spans="1:24" ht="15" x14ac:dyDescent="0.25">
      <c r="H3" s="226" t="s">
        <v>75</v>
      </c>
      <c r="I3" s="226" t="s">
        <v>73</v>
      </c>
      <c r="J3" s="226" t="s">
        <v>329</v>
      </c>
      <c r="L3" s="226" t="s">
        <v>75</v>
      </c>
      <c r="M3" s="226" t="s">
        <v>73</v>
      </c>
      <c r="N3" s="226" t="s">
        <v>329</v>
      </c>
      <c r="P3" s="226" t="s">
        <v>75</v>
      </c>
      <c r="Q3" s="226" t="s">
        <v>73</v>
      </c>
      <c r="R3" s="87"/>
      <c r="S3" s="226" t="s">
        <v>75</v>
      </c>
      <c r="T3" s="226" t="s">
        <v>73</v>
      </c>
      <c r="U3" s="87"/>
      <c r="V3" s="230" t="s">
        <v>838</v>
      </c>
      <c r="W3" s="230">
        <f>+Q1</f>
        <v>53</v>
      </c>
      <c r="X3" s="231">
        <f>+W3/$W$4</f>
        <v>0.54081632653061229</v>
      </c>
    </row>
    <row r="4" spans="1:24" ht="15" customHeight="1" x14ac:dyDescent="0.25">
      <c r="A4" s="84" t="s">
        <v>325</v>
      </c>
      <c r="E4" s="182"/>
      <c r="F4" s="182"/>
      <c r="G4" s="97"/>
      <c r="H4" s="87" t="s">
        <v>11</v>
      </c>
      <c r="I4" s="87" t="s">
        <v>797</v>
      </c>
      <c r="J4" s="87" t="s">
        <v>729</v>
      </c>
      <c r="L4" s="87" t="s">
        <v>11</v>
      </c>
      <c r="M4" s="87" t="s">
        <v>729</v>
      </c>
      <c r="N4" s="87" t="s">
        <v>339</v>
      </c>
      <c r="P4" s="87" t="s">
        <v>8</v>
      </c>
      <c r="Q4" s="87" t="s">
        <v>764</v>
      </c>
      <c r="R4" s="87"/>
      <c r="S4" s="87" t="s">
        <v>11</v>
      </c>
      <c r="T4" s="87" t="s">
        <v>797</v>
      </c>
      <c r="U4" s="87"/>
      <c r="V4" s="94" t="s">
        <v>840</v>
      </c>
      <c r="W4" s="94">
        <f>+W2+W3</f>
        <v>98</v>
      </c>
      <c r="X4" s="229"/>
    </row>
    <row r="5" spans="1:24" ht="15" customHeight="1" x14ac:dyDescent="0.25">
      <c r="A5" s="84" t="s">
        <v>326</v>
      </c>
      <c r="E5" s="182"/>
      <c r="F5" s="182"/>
      <c r="G5" s="97"/>
      <c r="H5" s="87"/>
      <c r="I5" s="87" t="s">
        <v>794</v>
      </c>
      <c r="J5" s="87" t="s">
        <v>729</v>
      </c>
      <c r="L5" s="87"/>
      <c r="M5" s="87"/>
      <c r="N5" s="87" t="s">
        <v>340</v>
      </c>
      <c r="P5" s="87"/>
      <c r="Q5" s="87" t="s">
        <v>765</v>
      </c>
      <c r="R5" s="87"/>
      <c r="S5" s="87"/>
      <c r="T5" s="87" t="s">
        <v>794</v>
      </c>
      <c r="U5" s="87"/>
      <c r="W5" s="90"/>
    </row>
    <row r="6" spans="1:24" ht="15" customHeight="1" x14ac:dyDescent="0.25">
      <c r="E6" s="182"/>
      <c r="F6" s="182"/>
      <c r="G6" s="97"/>
      <c r="H6" s="87"/>
      <c r="I6" s="87" t="s">
        <v>796</v>
      </c>
      <c r="J6" s="87" t="s">
        <v>729</v>
      </c>
      <c r="L6" s="87"/>
      <c r="M6" s="87"/>
      <c r="N6" s="87" t="s">
        <v>338</v>
      </c>
      <c r="P6" s="87"/>
      <c r="Q6" s="87" t="s">
        <v>767</v>
      </c>
      <c r="R6" s="87"/>
      <c r="S6" s="87"/>
      <c r="T6" s="87" t="s">
        <v>796</v>
      </c>
      <c r="U6" s="87"/>
    </row>
    <row r="7" spans="1:24" ht="15" customHeight="1" x14ac:dyDescent="0.25">
      <c r="E7" s="182"/>
      <c r="F7" s="182"/>
      <c r="H7" s="87"/>
      <c r="I7" s="87" t="s">
        <v>799</v>
      </c>
      <c r="J7" s="87" t="s">
        <v>729</v>
      </c>
      <c r="L7" s="87" t="s">
        <v>735</v>
      </c>
      <c r="M7" s="87" t="s">
        <v>729</v>
      </c>
      <c r="N7" s="87" t="s">
        <v>336</v>
      </c>
      <c r="P7" s="87"/>
      <c r="Q7" s="87" t="s">
        <v>766</v>
      </c>
      <c r="R7" s="87"/>
      <c r="S7" s="87"/>
      <c r="T7" s="87" t="s">
        <v>799</v>
      </c>
      <c r="U7" s="87"/>
    </row>
    <row r="8" spans="1:24" ht="15" x14ac:dyDescent="0.25">
      <c r="A8" s="84" t="s">
        <v>390</v>
      </c>
      <c r="B8" s="84" t="s">
        <v>843</v>
      </c>
      <c r="E8" s="182"/>
      <c r="F8" s="182"/>
      <c r="H8" s="87" t="s">
        <v>732</v>
      </c>
      <c r="I8" s="87" t="s">
        <v>774</v>
      </c>
      <c r="J8" s="87" t="s">
        <v>729</v>
      </c>
      <c r="P8" s="87"/>
      <c r="Q8" s="87" t="s">
        <v>768</v>
      </c>
      <c r="R8" s="87"/>
      <c r="S8" s="87" t="s">
        <v>732</v>
      </c>
      <c r="T8" s="87" t="s">
        <v>774</v>
      </c>
      <c r="U8" s="87"/>
    </row>
    <row r="9" spans="1:24" ht="15" x14ac:dyDescent="0.25">
      <c r="A9" s="227" t="s">
        <v>953</v>
      </c>
      <c r="B9" s="84" t="s">
        <v>844</v>
      </c>
      <c r="H9" s="87"/>
      <c r="I9" s="87" t="s">
        <v>777</v>
      </c>
      <c r="J9" s="87" t="s">
        <v>729</v>
      </c>
      <c r="P9" s="87"/>
      <c r="Q9" s="87" t="s">
        <v>770</v>
      </c>
      <c r="R9" s="87"/>
      <c r="S9" s="87"/>
      <c r="T9" s="87" t="s">
        <v>777</v>
      </c>
      <c r="U9" s="87"/>
    </row>
    <row r="10" spans="1:24" ht="15" x14ac:dyDescent="0.25">
      <c r="A10" s="227" t="s">
        <v>954</v>
      </c>
      <c r="B10" s="84" t="s">
        <v>845</v>
      </c>
      <c r="H10" s="87"/>
      <c r="I10" s="87" t="s">
        <v>776</v>
      </c>
      <c r="J10" s="87" t="s">
        <v>729</v>
      </c>
      <c r="P10" s="87"/>
      <c r="Q10" s="87" t="s">
        <v>769</v>
      </c>
      <c r="R10" s="87"/>
      <c r="S10" s="87"/>
      <c r="T10" s="87" t="s">
        <v>776</v>
      </c>
    </row>
    <row r="11" spans="1:24" ht="15" x14ac:dyDescent="0.25">
      <c r="A11" s="228" t="s">
        <v>955</v>
      </c>
      <c r="B11" s="84" t="s">
        <v>846</v>
      </c>
      <c r="I11" s="87" t="s">
        <v>773</v>
      </c>
      <c r="J11" s="87" t="s">
        <v>729</v>
      </c>
      <c r="P11" s="87" t="s">
        <v>11</v>
      </c>
      <c r="Q11" s="87" t="s">
        <v>798</v>
      </c>
      <c r="R11" s="87"/>
      <c r="S11" s="87"/>
      <c r="T11" s="87" t="s">
        <v>773</v>
      </c>
    </row>
    <row r="12" spans="1:24" ht="15" x14ac:dyDescent="0.25">
      <c r="A12" s="228" t="s">
        <v>956</v>
      </c>
      <c r="I12" s="87" t="s">
        <v>775</v>
      </c>
      <c r="J12" s="87" t="s">
        <v>729</v>
      </c>
      <c r="P12" s="87"/>
      <c r="Q12" s="87" t="s">
        <v>800</v>
      </c>
      <c r="R12" s="87"/>
      <c r="S12" s="87"/>
      <c r="T12" s="87" t="s">
        <v>775</v>
      </c>
    </row>
    <row r="13" spans="1:24" ht="15" x14ac:dyDescent="0.25">
      <c r="A13" s="228" t="s">
        <v>951</v>
      </c>
      <c r="H13" s="84" t="s">
        <v>10</v>
      </c>
      <c r="I13" s="87" t="s">
        <v>788</v>
      </c>
      <c r="J13" s="87" t="s">
        <v>729</v>
      </c>
      <c r="L13" s="87"/>
      <c r="M13" s="87"/>
      <c r="N13" s="87"/>
      <c r="P13" s="87"/>
      <c r="Q13" s="87" t="s">
        <v>825</v>
      </c>
      <c r="R13" s="87"/>
      <c r="S13" s="87" t="s">
        <v>10</v>
      </c>
      <c r="T13" s="87" t="s">
        <v>788</v>
      </c>
    </row>
    <row r="14" spans="1:24" ht="15" x14ac:dyDescent="0.25">
      <c r="I14" s="87" t="s">
        <v>791</v>
      </c>
      <c r="J14" s="87" t="s">
        <v>729</v>
      </c>
      <c r="L14" s="87"/>
      <c r="M14" s="87"/>
      <c r="N14" s="87"/>
      <c r="P14" s="87"/>
      <c r="Q14" s="87" t="s">
        <v>795</v>
      </c>
      <c r="R14" s="87"/>
      <c r="S14" s="87"/>
      <c r="T14" s="84" t="s">
        <v>791</v>
      </c>
    </row>
    <row r="15" spans="1:24" ht="15" x14ac:dyDescent="0.25">
      <c r="A15" s="84" t="s">
        <v>391</v>
      </c>
      <c r="I15" s="87" t="s">
        <v>789</v>
      </c>
      <c r="J15" s="87" t="s">
        <v>729</v>
      </c>
      <c r="L15" s="87"/>
      <c r="M15" s="87"/>
      <c r="N15" s="87"/>
      <c r="P15" s="87" t="s">
        <v>732</v>
      </c>
      <c r="Q15" s="87" t="s">
        <v>771</v>
      </c>
      <c r="R15" s="87"/>
      <c r="S15" s="87"/>
      <c r="T15" s="87" t="s">
        <v>789</v>
      </c>
    </row>
    <row r="16" spans="1:24" ht="15" x14ac:dyDescent="0.25">
      <c r="A16" s="84" t="s">
        <v>392</v>
      </c>
      <c r="H16" s="87"/>
      <c r="I16" s="87" t="s">
        <v>787</v>
      </c>
      <c r="J16" s="84" t="s">
        <v>729</v>
      </c>
      <c r="L16" s="87"/>
      <c r="M16" s="87"/>
      <c r="N16" s="87"/>
      <c r="P16" s="87"/>
      <c r="Q16" s="87" t="s">
        <v>772</v>
      </c>
      <c r="R16" s="87"/>
      <c r="S16" s="87"/>
      <c r="T16" s="87" t="s">
        <v>787</v>
      </c>
    </row>
    <row r="17" spans="1:20" ht="15" x14ac:dyDescent="0.25">
      <c r="A17" s="84" t="s">
        <v>702</v>
      </c>
      <c r="H17" s="87"/>
      <c r="I17" s="87" t="s">
        <v>790</v>
      </c>
      <c r="J17" s="87" t="s">
        <v>729</v>
      </c>
      <c r="L17" s="87"/>
      <c r="M17" s="87"/>
      <c r="N17" s="87"/>
      <c r="P17" s="87" t="s">
        <v>10</v>
      </c>
      <c r="Q17" s="87" t="s">
        <v>793</v>
      </c>
      <c r="R17" s="87"/>
      <c r="S17" s="87"/>
      <c r="T17" s="87" t="s">
        <v>790</v>
      </c>
    </row>
    <row r="18" spans="1:20" ht="15" x14ac:dyDescent="0.25">
      <c r="A18" s="84" t="s">
        <v>393</v>
      </c>
      <c r="H18" s="87" t="s">
        <v>9</v>
      </c>
      <c r="I18" s="87" t="s">
        <v>824</v>
      </c>
      <c r="J18" s="87" t="s">
        <v>729</v>
      </c>
      <c r="L18" s="87"/>
      <c r="M18" s="87"/>
      <c r="N18" s="87"/>
      <c r="P18" s="87"/>
      <c r="Q18" s="87" t="s">
        <v>792</v>
      </c>
      <c r="R18" s="87"/>
      <c r="S18" s="87" t="s">
        <v>9</v>
      </c>
      <c r="T18" s="87" t="s">
        <v>824</v>
      </c>
    </row>
    <row r="19" spans="1:20" ht="15" x14ac:dyDescent="0.25">
      <c r="A19" s="84" t="s">
        <v>703</v>
      </c>
      <c r="H19" s="87"/>
      <c r="I19" s="87" t="s">
        <v>784</v>
      </c>
      <c r="J19" s="87" t="s">
        <v>729</v>
      </c>
      <c r="L19" s="87"/>
      <c r="M19" s="87"/>
      <c r="N19" s="87"/>
      <c r="P19" s="87" t="s">
        <v>9</v>
      </c>
      <c r="Q19" s="87" t="s">
        <v>785</v>
      </c>
      <c r="R19" s="87"/>
      <c r="S19" s="87"/>
      <c r="T19" s="87" t="s">
        <v>784</v>
      </c>
    </row>
    <row r="20" spans="1:20" ht="15" x14ac:dyDescent="0.25">
      <c r="A20" s="84" t="s">
        <v>394</v>
      </c>
      <c r="H20" s="87"/>
      <c r="I20" s="87" t="s">
        <v>782</v>
      </c>
      <c r="J20" s="87" t="s">
        <v>729</v>
      </c>
      <c r="L20" s="87"/>
      <c r="M20" s="87"/>
      <c r="N20" s="87"/>
      <c r="P20" s="87"/>
      <c r="Q20" s="87" t="s">
        <v>783</v>
      </c>
      <c r="R20" s="87"/>
      <c r="S20" s="87"/>
      <c r="T20" s="87" t="s">
        <v>782</v>
      </c>
    </row>
    <row r="21" spans="1:20" ht="15" x14ac:dyDescent="0.25">
      <c r="H21" s="87"/>
      <c r="I21" s="87" t="s">
        <v>786</v>
      </c>
      <c r="J21" s="87" t="s">
        <v>729</v>
      </c>
      <c r="L21" s="87"/>
      <c r="M21" s="87"/>
      <c r="N21" s="87"/>
      <c r="P21" s="87" t="s">
        <v>2</v>
      </c>
      <c r="Q21" s="87" t="s">
        <v>813</v>
      </c>
      <c r="R21" s="87"/>
      <c r="S21" s="87"/>
      <c r="T21" s="87" t="s">
        <v>786</v>
      </c>
    </row>
    <row r="22" spans="1:20" ht="15" x14ac:dyDescent="0.25">
      <c r="H22" s="87" t="s">
        <v>2</v>
      </c>
      <c r="I22" s="87" t="s">
        <v>814</v>
      </c>
      <c r="J22" s="87" t="s">
        <v>729</v>
      </c>
      <c r="L22" s="87"/>
      <c r="M22" s="87"/>
      <c r="N22" s="87"/>
      <c r="Q22" s="84" t="s">
        <v>826</v>
      </c>
      <c r="R22" s="87"/>
      <c r="S22" s="87" t="s">
        <v>2</v>
      </c>
      <c r="T22" s="87" t="s">
        <v>814</v>
      </c>
    </row>
    <row r="23" spans="1:20" ht="15" customHeight="1" x14ac:dyDescent="0.25">
      <c r="A23" s="227" t="s">
        <v>953</v>
      </c>
      <c r="B23" s="85" t="s">
        <v>392</v>
      </c>
      <c r="C23" s="83"/>
      <c r="D23" s="83"/>
      <c r="H23" s="87"/>
      <c r="I23" s="87" t="s">
        <v>742</v>
      </c>
      <c r="J23" s="87" t="s">
        <v>729</v>
      </c>
      <c r="L23" s="87"/>
      <c r="M23" s="87"/>
      <c r="N23" s="87"/>
      <c r="P23" s="84" t="s">
        <v>6</v>
      </c>
      <c r="Q23" s="84" t="s">
        <v>740</v>
      </c>
      <c r="R23" s="87"/>
      <c r="S23" s="87"/>
      <c r="T23" s="87" t="s">
        <v>742</v>
      </c>
    </row>
    <row r="24" spans="1:20" ht="15" customHeight="1" x14ac:dyDescent="0.25">
      <c r="A24" s="227" t="s">
        <v>954</v>
      </c>
      <c r="B24" s="85" t="s">
        <v>702</v>
      </c>
      <c r="C24" s="83"/>
      <c r="D24" s="83"/>
      <c r="H24" s="87"/>
      <c r="I24" s="87" t="s">
        <v>741</v>
      </c>
      <c r="J24" s="87" t="s">
        <v>729</v>
      </c>
      <c r="L24" s="87"/>
      <c r="M24" s="87"/>
      <c r="N24" s="87"/>
      <c r="Q24" s="84" t="s">
        <v>812</v>
      </c>
      <c r="R24" s="87"/>
      <c r="S24" s="87"/>
      <c r="T24" s="87" t="s">
        <v>741</v>
      </c>
    </row>
    <row r="25" spans="1:20" ht="15" customHeight="1" x14ac:dyDescent="0.25">
      <c r="A25" s="228" t="s">
        <v>955</v>
      </c>
      <c r="B25" s="85" t="s">
        <v>393</v>
      </c>
      <c r="C25" s="83"/>
      <c r="D25" s="83"/>
      <c r="H25" s="87"/>
      <c r="I25" s="87" t="s">
        <v>743</v>
      </c>
      <c r="J25" s="87" t="s">
        <v>729</v>
      </c>
      <c r="L25" s="87"/>
      <c r="M25" s="87"/>
      <c r="N25" s="87"/>
      <c r="Q25" s="84" t="s">
        <v>739</v>
      </c>
      <c r="R25" s="87"/>
      <c r="S25" s="87"/>
      <c r="T25" s="87" t="s">
        <v>743</v>
      </c>
    </row>
    <row r="26" spans="1:20" ht="15" customHeight="1" x14ac:dyDescent="0.25">
      <c r="A26" s="228" t="s">
        <v>956</v>
      </c>
      <c r="B26" s="85" t="s">
        <v>703</v>
      </c>
      <c r="C26" s="83"/>
      <c r="D26" s="83"/>
      <c r="H26" s="232" t="s">
        <v>6</v>
      </c>
      <c r="I26" s="232" t="s">
        <v>736</v>
      </c>
      <c r="J26" s="232" t="s">
        <v>729</v>
      </c>
      <c r="L26" s="87"/>
      <c r="M26" s="87"/>
      <c r="N26" s="87"/>
      <c r="Q26" s="84" t="s">
        <v>738</v>
      </c>
      <c r="R26" s="87"/>
      <c r="S26" s="87" t="s">
        <v>6</v>
      </c>
      <c r="T26" s="87" t="s">
        <v>736</v>
      </c>
    </row>
    <row r="27" spans="1:20" ht="15" customHeight="1" x14ac:dyDescent="0.25">
      <c r="A27" s="228" t="s">
        <v>951</v>
      </c>
      <c r="B27" s="85" t="s">
        <v>394</v>
      </c>
      <c r="C27" s="83"/>
      <c r="D27" s="83"/>
      <c r="H27" s="232"/>
      <c r="I27" s="232" t="s">
        <v>737</v>
      </c>
      <c r="J27" s="232" t="s">
        <v>729</v>
      </c>
      <c r="L27" s="87"/>
      <c r="M27" s="87"/>
      <c r="N27" s="87"/>
      <c r="P27" s="84" t="s">
        <v>13</v>
      </c>
      <c r="Q27" s="84" t="s">
        <v>835</v>
      </c>
      <c r="R27" s="87"/>
      <c r="S27" s="87"/>
      <c r="T27" s="87" t="s">
        <v>737</v>
      </c>
    </row>
    <row r="28" spans="1:20" ht="15" x14ac:dyDescent="0.25">
      <c r="H28" s="87" t="s">
        <v>13</v>
      </c>
      <c r="I28" s="87" t="s">
        <v>780</v>
      </c>
      <c r="J28" s="87" t="s">
        <v>729</v>
      </c>
      <c r="L28" s="87"/>
      <c r="M28" s="87"/>
      <c r="N28" s="87"/>
      <c r="Q28" s="84" t="s">
        <v>778</v>
      </c>
      <c r="R28" s="87"/>
      <c r="S28" s="87" t="s">
        <v>13</v>
      </c>
      <c r="T28" s="87" t="s">
        <v>780</v>
      </c>
    </row>
    <row r="29" spans="1:20" ht="15" x14ac:dyDescent="0.25">
      <c r="H29" s="87"/>
      <c r="I29" s="87" t="s">
        <v>836</v>
      </c>
      <c r="J29" s="87" t="s">
        <v>729</v>
      </c>
      <c r="L29" s="87"/>
      <c r="M29" s="87"/>
      <c r="N29" s="87"/>
      <c r="Q29" s="84" t="s">
        <v>779</v>
      </c>
      <c r="R29" s="87"/>
      <c r="S29" s="87"/>
      <c r="T29" s="87" t="s">
        <v>836</v>
      </c>
    </row>
    <row r="30" spans="1:20" ht="15" x14ac:dyDescent="0.25">
      <c r="H30" s="87"/>
      <c r="I30" s="87" t="s">
        <v>781</v>
      </c>
      <c r="J30" s="87" t="s">
        <v>729</v>
      </c>
      <c r="L30" s="87"/>
      <c r="M30" s="87"/>
      <c r="N30" s="87"/>
      <c r="P30" s="84" t="s">
        <v>735</v>
      </c>
      <c r="Q30" s="84" t="s">
        <v>337</v>
      </c>
      <c r="R30" s="87"/>
      <c r="S30" s="87"/>
      <c r="T30" s="87" t="s">
        <v>781</v>
      </c>
    </row>
    <row r="31" spans="1:20" ht="15" x14ac:dyDescent="0.25">
      <c r="H31" s="87" t="s">
        <v>735</v>
      </c>
      <c r="I31" s="87" t="s">
        <v>819</v>
      </c>
      <c r="J31" s="87" t="s">
        <v>729</v>
      </c>
      <c r="L31" s="87"/>
      <c r="M31" s="87"/>
      <c r="N31" s="87"/>
      <c r="Q31" s="84" t="s">
        <v>817</v>
      </c>
      <c r="R31" s="87"/>
      <c r="S31" s="87" t="s">
        <v>735</v>
      </c>
      <c r="T31" s="87" t="s">
        <v>819</v>
      </c>
    </row>
    <row r="32" spans="1:20" ht="15.75" customHeight="1" x14ac:dyDescent="0.25">
      <c r="A32" s="198" t="s">
        <v>234</v>
      </c>
      <c r="B32" s="198" t="s">
        <v>964</v>
      </c>
      <c r="D32" s="197"/>
      <c r="E32" s="197"/>
      <c r="F32" s="197"/>
      <c r="G32" s="197"/>
      <c r="H32" s="87"/>
      <c r="I32" s="87" t="s">
        <v>820</v>
      </c>
      <c r="J32" s="87" t="s">
        <v>729</v>
      </c>
      <c r="L32" s="87"/>
      <c r="M32" s="87"/>
      <c r="N32" s="87"/>
      <c r="P32" s="84" t="s">
        <v>343</v>
      </c>
      <c r="Q32" s="84" t="s">
        <v>748</v>
      </c>
      <c r="R32" s="87"/>
      <c r="S32" s="87"/>
      <c r="T32" s="87" t="s">
        <v>820</v>
      </c>
    </row>
    <row r="33" spans="1:20" ht="15.75" customHeight="1" x14ac:dyDescent="0.25">
      <c r="A33" s="198" t="s">
        <v>235</v>
      </c>
      <c r="B33" s="198" t="s">
        <v>965</v>
      </c>
      <c r="D33" s="197"/>
      <c r="E33" s="197"/>
      <c r="F33" s="197"/>
      <c r="G33" s="197"/>
      <c r="H33" s="87"/>
      <c r="I33" s="87" t="s">
        <v>823</v>
      </c>
      <c r="J33" s="87" t="s">
        <v>729</v>
      </c>
      <c r="L33" s="87"/>
      <c r="M33" s="87"/>
      <c r="N33" s="87"/>
      <c r="Q33" s="84" t="s">
        <v>749</v>
      </c>
      <c r="R33" s="87"/>
      <c r="S33" s="87"/>
      <c r="T33" s="87" t="s">
        <v>823</v>
      </c>
    </row>
    <row r="34" spans="1:20" ht="15.75" customHeight="1" x14ac:dyDescent="0.25">
      <c r="A34" s="198" t="s">
        <v>236</v>
      </c>
      <c r="B34" s="198" t="s">
        <v>966</v>
      </c>
      <c r="D34" s="197"/>
      <c r="E34" s="197"/>
      <c r="F34" s="197"/>
      <c r="G34" s="197"/>
      <c r="H34" s="87"/>
      <c r="I34" s="87" t="s">
        <v>822</v>
      </c>
      <c r="J34" s="87" t="s">
        <v>729</v>
      </c>
      <c r="L34" s="87"/>
      <c r="M34" s="87"/>
      <c r="N34" s="87"/>
      <c r="P34" s="84" t="s">
        <v>12</v>
      </c>
      <c r="Q34" s="84" t="s">
        <v>802</v>
      </c>
      <c r="R34" s="87"/>
      <c r="S34" s="87"/>
      <c r="T34" s="87" t="s">
        <v>822</v>
      </c>
    </row>
    <row r="35" spans="1:20" ht="15.75" customHeight="1" x14ac:dyDescent="0.25">
      <c r="A35" s="198" t="s">
        <v>319</v>
      </c>
      <c r="B35" s="198" t="s">
        <v>967</v>
      </c>
      <c r="D35" s="197"/>
      <c r="E35" s="197"/>
      <c r="F35" s="197"/>
      <c r="G35" s="197"/>
      <c r="H35" s="87"/>
      <c r="I35" s="87" t="s">
        <v>821</v>
      </c>
      <c r="J35" s="87" t="s">
        <v>729</v>
      </c>
      <c r="L35" s="87"/>
      <c r="M35" s="87"/>
      <c r="N35" s="87"/>
      <c r="Q35" s="84" t="s">
        <v>805</v>
      </c>
      <c r="R35" s="87"/>
      <c r="S35" s="87"/>
      <c r="T35" s="87" t="s">
        <v>821</v>
      </c>
    </row>
    <row r="36" spans="1:20" ht="15.75" customHeight="1" x14ac:dyDescent="0.25">
      <c r="A36" s="198" t="s">
        <v>237</v>
      </c>
      <c r="B36" s="198" t="s">
        <v>968</v>
      </c>
      <c r="D36" s="197"/>
      <c r="E36" s="197"/>
      <c r="F36" s="197"/>
      <c r="G36" s="197"/>
      <c r="H36" s="87"/>
      <c r="I36" s="87" t="s">
        <v>818</v>
      </c>
      <c r="J36" s="87" t="s">
        <v>729</v>
      </c>
      <c r="L36" s="87"/>
      <c r="M36" s="87"/>
      <c r="N36" s="87"/>
      <c r="Q36" s="84" t="s">
        <v>804</v>
      </c>
      <c r="R36" s="87"/>
      <c r="S36" s="87"/>
      <c r="T36" s="87" t="s">
        <v>818</v>
      </c>
    </row>
    <row r="37" spans="1:20" ht="15.75" customHeight="1" x14ac:dyDescent="0.25">
      <c r="A37" s="198" t="s">
        <v>321</v>
      </c>
      <c r="B37" s="198"/>
      <c r="D37" s="197"/>
      <c r="E37" s="197"/>
      <c r="F37" s="197"/>
      <c r="G37" s="197"/>
      <c r="H37" s="87" t="s">
        <v>343</v>
      </c>
      <c r="I37" s="87" t="s">
        <v>750</v>
      </c>
      <c r="J37" s="87" t="s">
        <v>729</v>
      </c>
      <c r="L37" s="87"/>
      <c r="M37" s="87"/>
      <c r="N37" s="87"/>
      <c r="Q37" s="84" t="s">
        <v>803</v>
      </c>
      <c r="R37" s="87"/>
      <c r="S37" s="87" t="s">
        <v>343</v>
      </c>
      <c r="T37" s="87" t="s">
        <v>750</v>
      </c>
    </row>
    <row r="38" spans="1:20" ht="15.75" customHeight="1" x14ac:dyDescent="0.25">
      <c r="A38" s="198" t="s">
        <v>963</v>
      </c>
      <c r="B38" s="84" t="s">
        <v>971</v>
      </c>
      <c r="D38" s="197"/>
      <c r="E38" s="197"/>
      <c r="F38" s="197"/>
      <c r="G38" s="197"/>
      <c r="H38" s="87"/>
      <c r="I38" s="87" t="s">
        <v>815</v>
      </c>
      <c r="J38" s="87" t="s">
        <v>729</v>
      </c>
      <c r="L38" s="87"/>
      <c r="M38" s="87"/>
      <c r="N38" s="87"/>
      <c r="P38" s="84" t="s">
        <v>734</v>
      </c>
      <c r="Q38" s="84" t="s">
        <v>744</v>
      </c>
      <c r="R38" s="87"/>
      <c r="S38" s="87"/>
      <c r="T38" s="87" t="s">
        <v>815</v>
      </c>
    </row>
    <row r="39" spans="1:20" ht="15.75" customHeight="1" x14ac:dyDescent="0.25">
      <c r="A39" s="198" t="s">
        <v>238</v>
      </c>
      <c r="B39" s="84" t="s">
        <v>972</v>
      </c>
      <c r="D39" s="197"/>
      <c r="E39" s="197"/>
      <c r="F39" s="197"/>
      <c r="G39" s="197"/>
      <c r="H39" s="232" t="s">
        <v>12</v>
      </c>
      <c r="I39" s="232" t="s">
        <v>801</v>
      </c>
      <c r="J39" s="87" t="s">
        <v>729</v>
      </c>
      <c r="L39" s="87"/>
      <c r="M39" s="87"/>
      <c r="N39" s="87"/>
      <c r="Q39" s="84" t="s">
        <v>747</v>
      </c>
      <c r="R39" s="87"/>
      <c r="S39" s="87" t="s">
        <v>12</v>
      </c>
      <c r="T39" s="87" t="s">
        <v>801</v>
      </c>
    </row>
    <row r="40" spans="1:20" ht="15" x14ac:dyDescent="0.25">
      <c r="B40" s="84" t="s">
        <v>973</v>
      </c>
      <c r="H40" s="87" t="s">
        <v>4</v>
      </c>
      <c r="I40" s="87" t="s">
        <v>753</v>
      </c>
      <c r="J40" s="87" t="s">
        <v>729</v>
      </c>
      <c r="L40" s="87"/>
      <c r="M40" s="87"/>
      <c r="N40" s="87"/>
      <c r="Q40" s="84" t="s">
        <v>834</v>
      </c>
      <c r="R40" s="87"/>
      <c r="S40" s="87" t="s">
        <v>4</v>
      </c>
      <c r="T40" s="87" t="s">
        <v>753</v>
      </c>
    </row>
    <row r="41" spans="1:20" ht="15" x14ac:dyDescent="0.25">
      <c r="B41" s="84" t="s">
        <v>974</v>
      </c>
      <c r="H41" s="87"/>
      <c r="I41" s="87" t="s">
        <v>816</v>
      </c>
      <c r="J41" s="87" t="s">
        <v>729</v>
      </c>
      <c r="L41" s="87"/>
      <c r="M41" s="87"/>
      <c r="N41" s="87"/>
      <c r="Q41" s="84" t="s">
        <v>746</v>
      </c>
      <c r="R41" s="87"/>
      <c r="S41" s="87"/>
      <c r="T41" s="87" t="s">
        <v>816</v>
      </c>
    </row>
    <row r="42" spans="1:20" ht="15" x14ac:dyDescent="0.25">
      <c r="B42" s="84" t="s">
        <v>975</v>
      </c>
      <c r="H42" s="87"/>
      <c r="I42" s="87" t="s">
        <v>757</v>
      </c>
      <c r="J42" s="87" t="s">
        <v>729</v>
      </c>
      <c r="L42" s="87"/>
      <c r="M42" s="87"/>
      <c r="N42" s="87"/>
      <c r="Q42" s="84" t="s">
        <v>745</v>
      </c>
      <c r="R42" s="87"/>
      <c r="S42" s="87"/>
      <c r="T42" s="87" t="s">
        <v>757</v>
      </c>
    </row>
    <row r="43" spans="1:20" ht="15" x14ac:dyDescent="0.25">
      <c r="B43" s="84" t="s">
        <v>976</v>
      </c>
      <c r="H43" s="87"/>
      <c r="I43" s="87" t="s">
        <v>754</v>
      </c>
      <c r="J43" s="87" t="s">
        <v>729</v>
      </c>
      <c r="L43" s="87"/>
      <c r="M43" s="87"/>
      <c r="N43" s="87"/>
      <c r="P43" s="84" t="s">
        <v>4</v>
      </c>
      <c r="Q43" s="84" t="s">
        <v>751</v>
      </c>
      <c r="R43" s="87"/>
      <c r="S43" s="87"/>
      <c r="T43" s="87" t="s">
        <v>754</v>
      </c>
    </row>
    <row r="44" spans="1:20" ht="15" x14ac:dyDescent="0.25">
      <c r="B44" s="84" t="s">
        <v>977</v>
      </c>
      <c r="H44" s="87"/>
      <c r="I44" s="87" t="s">
        <v>756</v>
      </c>
      <c r="J44" s="87" t="s">
        <v>729</v>
      </c>
      <c r="L44" s="87"/>
      <c r="M44" s="87"/>
      <c r="N44" s="87"/>
      <c r="Q44" s="84" t="s">
        <v>752</v>
      </c>
      <c r="R44" s="87"/>
      <c r="S44" s="87"/>
      <c r="T44" s="87" t="s">
        <v>756</v>
      </c>
    </row>
    <row r="45" spans="1:20" ht="15" x14ac:dyDescent="0.25">
      <c r="H45" s="87" t="s">
        <v>94</v>
      </c>
      <c r="I45" s="87" t="s">
        <v>831</v>
      </c>
      <c r="J45" s="87" t="s">
        <v>729</v>
      </c>
      <c r="L45" s="87"/>
      <c r="M45" s="87"/>
      <c r="N45" s="87"/>
      <c r="Q45" s="84" t="s">
        <v>755</v>
      </c>
      <c r="R45" s="87"/>
      <c r="S45" s="87" t="s">
        <v>94</v>
      </c>
      <c r="T45" s="87" t="s">
        <v>831</v>
      </c>
    </row>
    <row r="46" spans="1:20" ht="15" x14ac:dyDescent="0.25">
      <c r="H46" s="87"/>
      <c r="I46" s="87" t="s">
        <v>811</v>
      </c>
      <c r="J46" s="87" t="s">
        <v>729</v>
      </c>
      <c r="L46" s="87"/>
      <c r="M46" s="87"/>
      <c r="N46" s="87"/>
      <c r="P46" s="84" t="s">
        <v>94</v>
      </c>
      <c r="Q46" s="84" t="s">
        <v>806</v>
      </c>
      <c r="R46" s="87"/>
      <c r="S46" s="87"/>
      <c r="T46" s="87" t="s">
        <v>811</v>
      </c>
    </row>
    <row r="47" spans="1:20" ht="15" x14ac:dyDescent="0.25">
      <c r="H47" s="87"/>
      <c r="I47" s="87" t="s">
        <v>810</v>
      </c>
      <c r="J47" s="87" t="s">
        <v>729</v>
      </c>
      <c r="L47" s="87"/>
      <c r="M47" s="87"/>
      <c r="N47" s="87"/>
      <c r="Q47" s="84" t="s">
        <v>832</v>
      </c>
      <c r="R47" s="87"/>
      <c r="S47" s="87"/>
      <c r="T47" s="87" t="s">
        <v>810</v>
      </c>
    </row>
    <row r="48" spans="1:20" ht="15" x14ac:dyDescent="0.25">
      <c r="H48" s="87"/>
      <c r="I48" s="87" t="s">
        <v>809</v>
      </c>
      <c r="J48" s="87" t="s">
        <v>729</v>
      </c>
      <c r="L48" s="87"/>
      <c r="M48" s="87"/>
      <c r="N48" s="87"/>
      <c r="Q48" s="84" t="s">
        <v>833</v>
      </c>
      <c r="R48" s="87"/>
      <c r="S48" s="87"/>
      <c r="T48" s="87" t="s">
        <v>809</v>
      </c>
    </row>
    <row r="49" spans="1:18" ht="15" x14ac:dyDescent="0.25">
      <c r="A49" s="86" t="s">
        <v>728</v>
      </c>
      <c r="B49" s="87" t="s">
        <v>731</v>
      </c>
      <c r="D49" s="86" t="s">
        <v>728</v>
      </c>
      <c r="E49" s="87" t="s">
        <v>731</v>
      </c>
      <c r="F49" s="89"/>
      <c r="G49" s="89"/>
      <c r="H49" s="87"/>
      <c r="I49" s="87"/>
      <c r="J49" s="87"/>
      <c r="L49" s="87"/>
      <c r="M49" s="87"/>
      <c r="N49" s="87"/>
      <c r="Q49" s="84" t="s">
        <v>808</v>
      </c>
      <c r="R49" s="87"/>
    </row>
    <row r="50" spans="1:18" ht="15" x14ac:dyDescent="0.25">
      <c r="A50" s="88" t="s">
        <v>8</v>
      </c>
      <c r="B50" s="87">
        <v>9</v>
      </c>
      <c r="D50" s="88" t="s">
        <v>321</v>
      </c>
      <c r="E50" s="87">
        <v>13</v>
      </c>
      <c r="L50" s="87"/>
      <c r="M50" s="87"/>
      <c r="N50" s="87"/>
      <c r="Q50" s="84" t="s">
        <v>807</v>
      </c>
      <c r="R50" s="87"/>
    </row>
    <row r="51" spans="1:18" ht="15" x14ac:dyDescent="0.25">
      <c r="A51" s="88" t="s">
        <v>11</v>
      </c>
      <c r="B51" s="87">
        <v>10</v>
      </c>
      <c r="D51" s="88" t="s">
        <v>320</v>
      </c>
      <c r="E51" s="87">
        <v>3</v>
      </c>
      <c r="L51" s="87"/>
      <c r="M51" s="87"/>
      <c r="N51" s="87"/>
      <c r="P51" s="84" t="s">
        <v>7</v>
      </c>
      <c r="Q51" s="84" t="s">
        <v>759</v>
      </c>
      <c r="R51" s="87"/>
    </row>
    <row r="52" spans="1:18" ht="15" x14ac:dyDescent="0.25">
      <c r="A52" s="88" t="s">
        <v>10</v>
      </c>
      <c r="B52" s="87">
        <v>3</v>
      </c>
      <c r="D52" s="88" t="s">
        <v>234</v>
      </c>
      <c r="E52" s="87">
        <v>9</v>
      </c>
      <c r="L52" s="87"/>
      <c r="M52" s="87"/>
      <c r="N52" s="87"/>
      <c r="Q52" s="84" t="s">
        <v>758</v>
      </c>
      <c r="R52" s="87"/>
    </row>
    <row r="53" spans="1:18" ht="15" x14ac:dyDescent="0.25">
      <c r="A53" s="88" t="s">
        <v>9</v>
      </c>
      <c r="B53" s="87">
        <v>3</v>
      </c>
      <c r="D53" s="88" t="s">
        <v>319</v>
      </c>
      <c r="E53" s="87">
        <v>6</v>
      </c>
      <c r="L53" s="87"/>
      <c r="M53" s="87"/>
      <c r="N53" s="87"/>
      <c r="Q53" s="84" t="s">
        <v>760</v>
      </c>
      <c r="R53" s="87"/>
    </row>
    <row r="54" spans="1:18" ht="15" x14ac:dyDescent="0.25">
      <c r="A54" s="88" t="s">
        <v>2</v>
      </c>
      <c r="B54" s="87">
        <v>4</v>
      </c>
      <c r="D54" s="88" t="s">
        <v>235</v>
      </c>
      <c r="E54" s="87">
        <v>4</v>
      </c>
      <c r="L54" s="87"/>
      <c r="M54" s="87"/>
      <c r="N54" s="87"/>
      <c r="Q54" s="84" t="s">
        <v>763</v>
      </c>
      <c r="R54" s="87"/>
    </row>
    <row r="55" spans="1:18" ht="15" x14ac:dyDescent="0.25">
      <c r="A55" s="88" t="s">
        <v>6</v>
      </c>
      <c r="B55" s="87">
        <v>4</v>
      </c>
      <c r="D55" s="88" t="s">
        <v>236</v>
      </c>
      <c r="E55" s="87">
        <v>35</v>
      </c>
      <c r="L55" s="87"/>
      <c r="M55" s="87"/>
      <c r="N55" s="87"/>
      <c r="Q55" s="84" t="s">
        <v>761</v>
      </c>
      <c r="R55" s="87"/>
    </row>
    <row r="56" spans="1:18" ht="15" x14ac:dyDescent="0.25">
      <c r="A56" s="88" t="s">
        <v>13</v>
      </c>
      <c r="B56" s="87">
        <v>9</v>
      </c>
      <c r="D56" s="88" t="s">
        <v>238</v>
      </c>
      <c r="E56" s="87">
        <v>2</v>
      </c>
      <c r="L56" s="87"/>
      <c r="M56" s="87"/>
      <c r="N56" s="87"/>
      <c r="Q56" s="84" t="s">
        <v>762</v>
      </c>
      <c r="R56" s="87"/>
    </row>
    <row r="57" spans="1:18" ht="15" x14ac:dyDescent="0.25">
      <c r="A57" s="88" t="s">
        <v>343</v>
      </c>
      <c r="B57" s="87">
        <v>3</v>
      </c>
      <c r="D57" s="88" t="s">
        <v>237</v>
      </c>
      <c r="E57" s="87">
        <v>2</v>
      </c>
      <c r="L57" s="87"/>
      <c r="M57" s="87"/>
      <c r="N57" s="87"/>
      <c r="R57" s="87"/>
    </row>
    <row r="58" spans="1:18" ht="15" x14ac:dyDescent="0.25">
      <c r="A58" s="88" t="s">
        <v>12</v>
      </c>
      <c r="B58" s="87">
        <v>6</v>
      </c>
      <c r="D58" s="88" t="s">
        <v>730</v>
      </c>
      <c r="E58" s="87">
        <v>74</v>
      </c>
      <c r="L58" s="87"/>
      <c r="M58" s="87"/>
      <c r="N58" s="87"/>
      <c r="R58" s="87"/>
    </row>
    <row r="59" spans="1:18" ht="15" x14ac:dyDescent="0.25">
      <c r="A59" s="88" t="s">
        <v>4</v>
      </c>
      <c r="B59" s="87">
        <v>4</v>
      </c>
      <c r="D59" s="87"/>
      <c r="E59" s="87"/>
      <c r="L59" s="87"/>
      <c r="M59" s="87"/>
      <c r="N59" s="87"/>
      <c r="R59" s="87"/>
    </row>
    <row r="60" spans="1:18" ht="15" x14ac:dyDescent="0.25">
      <c r="A60" s="88" t="s">
        <v>94</v>
      </c>
      <c r="B60" s="87">
        <v>5</v>
      </c>
      <c r="D60" s="87"/>
      <c r="E60" s="87"/>
      <c r="L60" s="87"/>
      <c r="M60" s="87"/>
      <c r="N60" s="87"/>
      <c r="R60" s="87"/>
    </row>
    <row r="61" spans="1:18" ht="15" x14ac:dyDescent="0.25">
      <c r="A61" s="88" t="s">
        <v>7</v>
      </c>
      <c r="B61" s="87">
        <v>3</v>
      </c>
      <c r="D61" s="87"/>
      <c r="E61" s="87"/>
      <c r="L61" s="87"/>
      <c r="M61" s="87"/>
      <c r="R61" s="87"/>
    </row>
    <row r="62" spans="1:18" ht="15" x14ac:dyDescent="0.25">
      <c r="A62" s="88" t="s">
        <v>733</v>
      </c>
      <c r="B62" s="87">
        <v>5</v>
      </c>
      <c r="D62" s="87"/>
      <c r="E62" s="87"/>
      <c r="L62" s="87"/>
      <c r="M62" s="87"/>
      <c r="N62" s="87"/>
      <c r="R62" s="87"/>
    </row>
    <row r="63" spans="1:18" ht="15" x14ac:dyDescent="0.25">
      <c r="A63" s="88" t="s">
        <v>732</v>
      </c>
      <c r="B63" s="87">
        <v>1</v>
      </c>
      <c r="E63" s="87"/>
      <c r="L63" s="87"/>
      <c r="M63" s="87"/>
      <c r="N63" s="87"/>
      <c r="R63" s="87"/>
    </row>
    <row r="64" spans="1:18" ht="15" x14ac:dyDescent="0.25">
      <c r="A64" s="88" t="s">
        <v>735</v>
      </c>
      <c r="B64" s="87">
        <v>5</v>
      </c>
      <c r="D64" s="87"/>
      <c r="E64" s="87"/>
      <c r="K64" s="87"/>
      <c r="L64" s="87"/>
      <c r="M64" s="87"/>
      <c r="N64" s="87"/>
      <c r="O64" s="87"/>
      <c r="R64" s="87"/>
    </row>
    <row r="65" spans="1:18" ht="15" x14ac:dyDescent="0.25">
      <c r="A65" s="88" t="s">
        <v>730</v>
      </c>
      <c r="B65" s="87">
        <v>74</v>
      </c>
      <c r="D65" s="87"/>
      <c r="E65" s="87"/>
      <c r="L65" s="87"/>
      <c r="M65" s="87"/>
      <c r="N65" s="87"/>
      <c r="R65" s="87"/>
    </row>
    <row r="66" spans="1:18" ht="15" x14ac:dyDescent="0.25">
      <c r="D66" s="87"/>
      <c r="E66" s="87"/>
      <c r="L66" s="87"/>
      <c r="M66" s="87"/>
      <c r="N66" s="87"/>
      <c r="R66" s="87"/>
    </row>
    <row r="67" spans="1:18" ht="15" x14ac:dyDescent="0.25">
      <c r="D67" s="87"/>
      <c r="E67" s="87"/>
      <c r="L67" s="87"/>
      <c r="M67" s="87"/>
      <c r="N67" s="87"/>
      <c r="R67" s="87"/>
    </row>
    <row r="68" spans="1:18" ht="15" x14ac:dyDescent="0.25">
      <c r="A68" s="84" t="s">
        <v>344</v>
      </c>
      <c r="D68" s="87"/>
      <c r="E68" s="87"/>
      <c r="L68" s="87"/>
      <c r="M68" s="87"/>
      <c r="N68" s="87"/>
    </row>
    <row r="69" spans="1:18" ht="15" x14ac:dyDescent="0.25">
      <c r="A69" s="84" t="s">
        <v>352</v>
      </c>
      <c r="D69" s="87"/>
      <c r="E69" s="87"/>
      <c r="L69" s="87"/>
      <c r="M69" s="87"/>
      <c r="N69" s="87"/>
    </row>
    <row r="70" spans="1:18" ht="15" x14ac:dyDescent="0.25">
      <c r="A70" s="84" t="s">
        <v>354</v>
      </c>
      <c r="D70" s="87"/>
      <c r="E70" s="87"/>
      <c r="L70" s="87"/>
      <c r="M70" s="87"/>
      <c r="N70" s="87"/>
    </row>
    <row r="71" spans="1:18" ht="15" x14ac:dyDescent="0.25">
      <c r="A71" s="84" t="s">
        <v>356</v>
      </c>
      <c r="D71" s="87"/>
      <c r="E71" s="87"/>
      <c r="L71" s="87"/>
      <c r="M71" s="87"/>
      <c r="N71" s="87"/>
    </row>
    <row r="72" spans="1:18" ht="15" x14ac:dyDescent="0.25">
      <c r="D72" s="87"/>
      <c r="E72" s="87"/>
      <c r="L72" s="87"/>
      <c r="M72" s="87"/>
      <c r="N72" s="87"/>
    </row>
    <row r="73" spans="1:18" ht="15" x14ac:dyDescent="0.25">
      <c r="D73" s="87"/>
      <c r="E73" s="87"/>
      <c r="L73" s="87"/>
      <c r="M73" s="87"/>
      <c r="N73" s="87"/>
    </row>
    <row r="74" spans="1:18" ht="15" x14ac:dyDescent="0.25">
      <c r="D74" s="87"/>
      <c r="E74" s="87"/>
      <c r="L74" s="87"/>
      <c r="M74" s="87"/>
      <c r="N74" s="87"/>
    </row>
    <row r="75" spans="1:18" ht="15" x14ac:dyDescent="0.25">
      <c r="D75" s="87"/>
      <c r="E75" s="87"/>
      <c r="L75" s="87"/>
      <c r="M75" s="87"/>
      <c r="N75" s="87"/>
    </row>
    <row r="76" spans="1:18" ht="15" x14ac:dyDescent="0.25">
      <c r="A76" s="107" t="s">
        <v>847</v>
      </c>
      <c r="B76" s="108" t="s">
        <v>848</v>
      </c>
      <c r="C76" s="108" t="s">
        <v>849</v>
      </c>
      <c r="D76" s="108"/>
      <c r="E76" s="87"/>
      <c r="L76" s="87"/>
      <c r="M76" s="87"/>
      <c r="N76" s="87"/>
    </row>
    <row r="77" spans="1:18" ht="15" x14ac:dyDescent="0.25">
      <c r="A77" s="106" t="s">
        <v>430</v>
      </c>
      <c r="B77" s="113">
        <v>45</v>
      </c>
      <c r="C77" s="113">
        <v>43</v>
      </c>
      <c r="D77" s="113"/>
      <c r="E77" s="87"/>
      <c r="L77" s="87"/>
      <c r="M77" s="87"/>
      <c r="N77" s="87"/>
    </row>
    <row r="78" spans="1:18" ht="15" x14ac:dyDescent="0.25">
      <c r="A78" s="106" t="s">
        <v>432</v>
      </c>
      <c r="B78" s="113">
        <v>25</v>
      </c>
      <c r="C78" s="113">
        <v>25</v>
      </c>
      <c r="D78" s="113"/>
      <c r="E78" s="87"/>
      <c r="L78" s="87"/>
      <c r="M78" s="87"/>
      <c r="N78" s="87"/>
    </row>
    <row r="79" spans="1:18" ht="15" x14ac:dyDescent="0.25">
      <c r="A79" s="106" t="s">
        <v>26</v>
      </c>
      <c r="B79" s="113">
        <v>4</v>
      </c>
      <c r="C79" s="113">
        <v>4</v>
      </c>
      <c r="D79" s="113"/>
      <c r="E79" s="113"/>
      <c r="L79" s="87"/>
      <c r="M79" s="87"/>
      <c r="N79" s="87"/>
    </row>
    <row r="80" spans="1:18" ht="15" x14ac:dyDescent="0.25">
      <c r="A80" s="106" t="s">
        <v>427</v>
      </c>
      <c r="B80" s="113">
        <f>COUNTIF('9 - Mapa de Calor'!$I$11:$I$191,$A$80)</f>
        <v>4</v>
      </c>
      <c r="C80" s="113">
        <v>2</v>
      </c>
      <c r="D80" s="113"/>
      <c r="E80" s="87"/>
      <c r="L80" s="87"/>
      <c r="M80" s="87"/>
      <c r="N80" s="87"/>
    </row>
    <row r="81" spans="1:20" ht="15" x14ac:dyDescent="0.25">
      <c r="D81" s="87"/>
      <c r="E81" s="87"/>
    </row>
    <row r="82" spans="1:20" ht="15" x14ac:dyDescent="0.25">
      <c r="D82" s="87"/>
      <c r="E82" s="87"/>
    </row>
    <row r="83" spans="1:20" ht="15" x14ac:dyDescent="0.25">
      <c r="A83" s="106"/>
      <c r="D83" s="87"/>
      <c r="E83" s="87"/>
    </row>
    <row r="84" spans="1:20" x14ac:dyDescent="0.25">
      <c r="A84" s="124" t="s">
        <v>842</v>
      </c>
      <c r="B84" s="124" t="s">
        <v>859</v>
      </c>
      <c r="C84" s="124" t="s">
        <v>843</v>
      </c>
      <c r="D84" s="124" t="s">
        <v>844</v>
      </c>
      <c r="E84" s="124" t="s">
        <v>845</v>
      </c>
      <c r="G84" s="124" t="s">
        <v>846</v>
      </c>
    </row>
    <row r="85" spans="1:20" ht="15" x14ac:dyDescent="0.25">
      <c r="A85" s="102" t="s">
        <v>829</v>
      </c>
      <c r="B85" s="105" t="e">
        <f>+AVERAGE(B86:B88)</f>
        <v>#REF!</v>
      </c>
      <c r="C85" s="104" t="e">
        <f>+AVERAGE(C86:C88)</f>
        <v>#REF!</v>
      </c>
      <c r="D85" s="105" t="e">
        <f>+AVERAGE(D86:D88)</f>
        <v>#REF!</v>
      </c>
      <c r="E85" s="105" t="e">
        <f>+AVERAGE(E86:E88)</f>
        <v>#REF!</v>
      </c>
      <c r="G85" s="105" t="e">
        <f>+AVERAGE(G86:G88)</f>
        <v>#REF!</v>
      </c>
    </row>
    <row r="86" spans="1:20" x14ac:dyDescent="0.25">
      <c r="A86" s="103" t="s">
        <v>830</v>
      </c>
      <c r="B86" s="123">
        <f>+$X$4</f>
        <v>0</v>
      </c>
      <c r="C86" s="123">
        <f>+$X$4</f>
        <v>0</v>
      </c>
      <c r="D86" s="123">
        <f>+$X$4</f>
        <v>0</v>
      </c>
      <c r="E86" s="123">
        <f>+$X$4</f>
        <v>0</v>
      </c>
      <c r="G86" s="123">
        <f>+$X$4</f>
        <v>0</v>
      </c>
    </row>
    <row r="87" spans="1:20" ht="15" x14ac:dyDescent="0.25">
      <c r="A87" s="103" t="s">
        <v>858</v>
      </c>
      <c r="B87" s="114" t="e">
        <f>+'6 - Plan de Acciones Preventiva'!#REF!</f>
        <v>#REF!</v>
      </c>
      <c r="C87" s="114" t="e">
        <f>+'6 - Plan de Acciones Preventiva'!#REF!</f>
        <v>#REF!</v>
      </c>
      <c r="D87" s="114" t="e">
        <f>+'6 - Plan de Acciones Preventiva'!#REF!</f>
        <v>#REF!</v>
      </c>
      <c r="E87" s="114" t="e">
        <f>+'6 - Plan de Acciones Preventiva'!#REF!</f>
        <v>#REF!</v>
      </c>
      <c r="G87" s="114" t="e">
        <f>+'6 - Plan de Acciones Preventiva'!#REF!</f>
        <v>#REF!</v>
      </c>
      <c r="S87" s="87" t="s">
        <v>730</v>
      </c>
      <c r="T87" s="87"/>
    </row>
    <row r="88" spans="1:20" ht="15" x14ac:dyDescent="0.25">
      <c r="A88" s="103" t="s">
        <v>841</v>
      </c>
      <c r="B88" s="123">
        <f>+'7 - Materialización del Riesgo'!$Q$8</f>
        <v>1</v>
      </c>
      <c r="C88" s="123">
        <f>+'7 - Materialización del Riesgo'!$Q$8</f>
        <v>1</v>
      </c>
      <c r="D88" s="123">
        <f>+'7 - Materialización del Riesgo'!$Q$8</f>
        <v>1</v>
      </c>
      <c r="E88" s="123">
        <f>+'7 - Materialización del Riesgo'!$Q$8</f>
        <v>1</v>
      </c>
      <c r="G88" s="123">
        <f>+'7 - Materialización del Riesgo'!$Q$8</f>
        <v>1</v>
      </c>
      <c r="S88" s="87"/>
      <c r="T88" s="87"/>
    </row>
    <row r="89" spans="1:20" ht="15" x14ac:dyDescent="0.25">
      <c r="A89" s="106"/>
      <c r="D89" s="87"/>
      <c r="E89" s="87"/>
      <c r="S89" s="87"/>
      <c r="T89" s="87"/>
    </row>
    <row r="90" spans="1:20" ht="15" x14ac:dyDescent="0.25">
      <c r="A90" s="106"/>
      <c r="D90" s="87"/>
      <c r="E90" s="87"/>
      <c r="S90" s="87"/>
      <c r="T90" s="87"/>
    </row>
    <row r="91" spans="1:20" ht="15" x14ac:dyDescent="0.25">
      <c r="A91" s="106"/>
      <c r="D91" s="87"/>
      <c r="E91" s="87"/>
      <c r="S91" s="87"/>
      <c r="T91" s="87"/>
    </row>
    <row r="92" spans="1:20" ht="15" x14ac:dyDescent="0.25">
      <c r="A92" s="106"/>
      <c r="D92" s="87"/>
      <c r="E92" s="87"/>
      <c r="S92" s="87"/>
      <c r="T92" s="87"/>
    </row>
    <row r="93" spans="1:20" ht="15" x14ac:dyDescent="0.25">
      <c r="A93" s="125"/>
      <c r="B93" s="473"/>
      <c r="C93" s="476" t="s">
        <v>867</v>
      </c>
      <c r="D93" s="476" t="s">
        <v>868</v>
      </c>
      <c r="E93" s="476" t="s">
        <v>869</v>
      </c>
      <c r="F93" s="475"/>
      <c r="G93" s="476" t="s">
        <v>870</v>
      </c>
      <c r="S93" s="87"/>
      <c r="T93" s="87"/>
    </row>
    <row r="94" spans="1:20" ht="15" x14ac:dyDescent="0.25">
      <c r="A94" s="125"/>
      <c r="B94" s="473"/>
      <c r="C94" s="476"/>
      <c r="D94" s="476"/>
      <c r="E94" s="476"/>
      <c r="F94" s="475"/>
      <c r="G94" s="476"/>
      <c r="H94" s="87"/>
      <c r="I94" s="87"/>
      <c r="J94" s="87"/>
      <c r="S94" s="87"/>
      <c r="T94" s="87"/>
    </row>
    <row r="95" spans="1:20" ht="15" x14ac:dyDescent="0.25">
      <c r="A95" s="125"/>
      <c r="B95" s="473"/>
      <c r="C95" s="476"/>
      <c r="D95" s="476"/>
      <c r="E95" s="476"/>
      <c r="F95" s="475"/>
      <c r="G95" s="476"/>
      <c r="H95" s="87"/>
      <c r="I95" s="87"/>
      <c r="J95" s="87"/>
      <c r="S95" s="87"/>
      <c r="T95" s="87"/>
    </row>
    <row r="96" spans="1:20" ht="63.75" x14ac:dyDescent="0.25">
      <c r="A96" s="125"/>
      <c r="B96" s="474"/>
      <c r="C96" s="126" t="s">
        <v>871</v>
      </c>
      <c r="D96" s="126" t="s">
        <v>872</v>
      </c>
      <c r="E96" s="126" t="s">
        <v>873</v>
      </c>
      <c r="F96" s="475"/>
      <c r="G96" s="126" t="s">
        <v>874</v>
      </c>
      <c r="H96" s="87"/>
      <c r="I96" s="87"/>
      <c r="J96" s="87"/>
      <c r="S96" s="87"/>
      <c r="T96" s="87"/>
    </row>
    <row r="97" spans="2:20" ht="15" x14ac:dyDescent="0.25">
      <c r="B97" s="127" t="s">
        <v>75</v>
      </c>
      <c r="C97" s="209" t="s">
        <v>875</v>
      </c>
      <c r="D97" s="209" t="s">
        <v>876</v>
      </c>
      <c r="E97" s="209" t="s">
        <v>877</v>
      </c>
      <c r="F97" s="475"/>
      <c r="G97" s="209" t="s">
        <v>878</v>
      </c>
      <c r="H97" s="87"/>
      <c r="I97" s="87"/>
      <c r="J97" s="87"/>
      <c r="S97" s="87"/>
      <c r="T97" s="87"/>
    </row>
    <row r="98" spans="2:20" ht="15" x14ac:dyDescent="0.25">
      <c r="B98" s="128" t="s">
        <v>6</v>
      </c>
      <c r="C98" s="129">
        <v>0.66666666666666663</v>
      </c>
      <c r="D98" s="129"/>
      <c r="E98" s="129">
        <v>1</v>
      </c>
      <c r="F98" s="475"/>
      <c r="G98" s="129">
        <f>+AVERAGE(C98:E98)</f>
        <v>0.83333333333333326</v>
      </c>
      <c r="H98" s="87"/>
      <c r="I98" s="87"/>
      <c r="J98" s="87"/>
      <c r="S98" s="87"/>
      <c r="T98" s="87"/>
    </row>
    <row r="99" spans="2:20" ht="25.5" x14ac:dyDescent="0.25">
      <c r="B99" s="128" t="s">
        <v>879</v>
      </c>
      <c r="C99" s="129">
        <v>0.33333333333333331</v>
      </c>
      <c r="D99" s="129"/>
      <c r="E99" s="129">
        <v>1</v>
      </c>
      <c r="F99" s="475"/>
      <c r="G99" s="129">
        <f t="shared" ref="G99:G100" si="0">+AVERAGE(C99:E99)</f>
        <v>0.66666666666666663</v>
      </c>
      <c r="H99" s="87"/>
      <c r="I99" s="87"/>
      <c r="J99" s="87"/>
      <c r="S99" s="87"/>
      <c r="T99" s="87"/>
    </row>
    <row r="100" spans="2:20" ht="15" x14ac:dyDescent="0.25">
      <c r="B100" s="128" t="s">
        <v>733</v>
      </c>
      <c r="C100" s="129">
        <v>1</v>
      </c>
      <c r="D100" s="129"/>
      <c r="E100" s="129">
        <v>1</v>
      </c>
      <c r="F100" s="475"/>
      <c r="G100" s="129">
        <f t="shared" si="0"/>
        <v>1</v>
      </c>
      <c r="H100" s="87"/>
      <c r="I100" s="87"/>
      <c r="J100" s="87"/>
      <c r="S100" s="87"/>
      <c r="T100" s="87"/>
    </row>
    <row r="101" spans="2:20" ht="15" x14ac:dyDescent="0.25">
      <c r="B101" s="130" t="s">
        <v>880</v>
      </c>
      <c r="C101" s="131">
        <v>0.75</v>
      </c>
      <c r="D101" s="131"/>
      <c r="E101" s="131">
        <v>1</v>
      </c>
      <c r="F101" s="475"/>
      <c r="G101" s="131">
        <f>+AVERAGE(C101:E101)</f>
        <v>0.875</v>
      </c>
      <c r="H101" s="87"/>
      <c r="I101" s="87"/>
      <c r="J101" s="87"/>
      <c r="S101" s="87"/>
      <c r="T101" s="87"/>
    </row>
    <row r="102" spans="2:20" ht="25.5" x14ac:dyDescent="0.25">
      <c r="B102" s="130" t="s">
        <v>4</v>
      </c>
      <c r="C102" s="131">
        <v>0.375</v>
      </c>
      <c r="D102" s="131"/>
      <c r="E102" s="131">
        <v>1</v>
      </c>
      <c r="F102" s="475"/>
      <c r="G102" s="131">
        <f t="shared" ref="G102:G106" si="1">+AVERAGE(C102:E102)</f>
        <v>0.6875</v>
      </c>
      <c r="H102" s="87"/>
      <c r="I102" s="87"/>
      <c r="J102" s="87"/>
      <c r="S102" s="87"/>
      <c r="T102" s="87"/>
    </row>
    <row r="103" spans="2:20" ht="25.5" x14ac:dyDescent="0.25">
      <c r="B103" s="130" t="s">
        <v>881</v>
      </c>
      <c r="C103" s="131">
        <v>1</v>
      </c>
      <c r="D103" s="131"/>
      <c r="E103" s="131">
        <v>1</v>
      </c>
      <c r="F103" s="475"/>
      <c r="G103" s="131">
        <f t="shared" si="1"/>
        <v>1</v>
      </c>
      <c r="H103" s="87"/>
      <c r="I103" s="87"/>
      <c r="J103" s="87"/>
      <c r="P103" s="84" t="s">
        <v>730</v>
      </c>
      <c r="S103" s="87"/>
      <c r="T103" s="87"/>
    </row>
    <row r="104" spans="2:20" ht="25.5" x14ac:dyDescent="0.25">
      <c r="B104" s="130" t="s">
        <v>8</v>
      </c>
      <c r="C104" s="131">
        <v>1</v>
      </c>
      <c r="D104" s="131"/>
      <c r="E104" s="131">
        <v>1</v>
      </c>
      <c r="F104" s="475"/>
      <c r="G104" s="131">
        <f t="shared" si="1"/>
        <v>1</v>
      </c>
      <c r="H104" s="87"/>
      <c r="I104" s="87"/>
      <c r="J104" s="87"/>
      <c r="S104" s="87"/>
      <c r="T104" s="87"/>
    </row>
    <row r="105" spans="2:20" ht="15" x14ac:dyDescent="0.25">
      <c r="B105" s="130" t="s">
        <v>882</v>
      </c>
      <c r="C105" s="131">
        <v>0.2857142857142857</v>
      </c>
      <c r="D105" s="131"/>
      <c r="E105" s="131">
        <v>1</v>
      </c>
      <c r="F105" s="475"/>
      <c r="G105" s="131">
        <f t="shared" si="1"/>
        <v>0.64285714285714279</v>
      </c>
      <c r="H105" s="87"/>
      <c r="I105" s="87"/>
      <c r="J105" s="87"/>
      <c r="S105" s="87"/>
      <c r="T105" s="87"/>
    </row>
    <row r="106" spans="2:20" ht="15" x14ac:dyDescent="0.25">
      <c r="B106" s="130" t="s">
        <v>883</v>
      </c>
      <c r="C106" s="131">
        <v>0.5</v>
      </c>
      <c r="D106" s="131"/>
      <c r="E106" s="131">
        <v>1</v>
      </c>
      <c r="F106" s="475"/>
      <c r="G106" s="131">
        <f t="shared" si="1"/>
        <v>0.75</v>
      </c>
      <c r="H106" s="87"/>
      <c r="I106" s="87"/>
      <c r="J106" s="87"/>
      <c r="S106" s="87"/>
      <c r="T106" s="87"/>
    </row>
    <row r="107" spans="2:20" ht="15" x14ac:dyDescent="0.25">
      <c r="B107" s="132" t="s">
        <v>884</v>
      </c>
      <c r="C107" s="133">
        <v>0.375</v>
      </c>
      <c r="D107" s="133"/>
      <c r="E107" s="133">
        <v>1</v>
      </c>
      <c r="F107" s="475"/>
      <c r="G107" s="133">
        <f>+AVERAGE(C107:E107)</f>
        <v>0.6875</v>
      </c>
      <c r="H107" s="87"/>
      <c r="I107" s="87"/>
      <c r="J107" s="87"/>
      <c r="S107" s="87"/>
      <c r="T107" s="87"/>
    </row>
    <row r="108" spans="2:20" ht="15" x14ac:dyDescent="0.25">
      <c r="B108" s="132" t="s">
        <v>885</v>
      </c>
      <c r="C108" s="133">
        <v>0.2857142857142857</v>
      </c>
      <c r="D108" s="133"/>
      <c r="E108" s="133">
        <v>1</v>
      </c>
      <c r="F108" s="475"/>
      <c r="G108" s="133">
        <f t="shared" ref="G108:G111" si="2">+AVERAGE(C108:E108)</f>
        <v>0.64285714285714279</v>
      </c>
      <c r="H108" s="87"/>
      <c r="I108" s="87"/>
      <c r="J108" s="87"/>
      <c r="S108" s="87"/>
      <c r="T108" s="87"/>
    </row>
    <row r="109" spans="2:20" ht="15" x14ac:dyDescent="0.25">
      <c r="B109" s="132" t="s">
        <v>886</v>
      </c>
      <c r="C109" s="133">
        <v>0.5</v>
      </c>
      <c r="D109" s="133"/>
      <c r="E109" s="133">
        <v>1</v>
      </c>
      <c r="F109" s="475"/>
      <c r="G109" s="133">
        <f t="shared" si="2"/>
        <v>0.75</v>
      </c>
      <c r="H109" s="87"/>
      <c r="I109" s="87"/>
      <c r="J109" s="87"/>
      <c r="S109" s="87"/>
      <c r="T109" s="87"/>
    </row>
    <row r="110" spans="2:20" ht="15" x14ac:dyDescent="0.25">
      <c r="B110" s="132" t="s">
        <v>887</v>
      </c>
      <c r="C110" s="133">
        <v>0.8</v>
      </c>
      <c r="D110" s="133"/>
      <c r="E110" s="133">
        <v>1</v>
      </c>
      <c r="F110" s="475"/>
      <c r="G110" s="133">
        <f t="shared" si="2"/>
        <v>0.9</v>
      </c>
      <c r="H110" s="87"/>
      <c r="I110" s="87"/>
      <c r="J110" s="87"/>
      <c r="S110" s="87"/>
      <c r="T110" s="87"/>
    </row>
    <row r="111" spans="2:20" ht="15" x14ac:dyDescent="0.25">
      <c r="B111" s="132" t="s">
        <v>888</v>
      </c>
      <c r="C111" s="133">
        <v>0.33333333333333331</v>
      </c>
      <c r="D111" s="133"/>
      <c r="E111" s="133">
        <v>1</v>
      </c>
      <c r="F111" s="475"/>
      <c r="G111" s="133">
        <f t="shared" si="2"/>
        <v>0.66666666666666663</v>
      </c>
      <c r="H111" s="87"/>
      <c r="I111" s="87"/>
      <c r="J111" s="87"/>
      <c r="S111" s="87"/>
      <c r="T111" s="87"/>
    </row>
    <row r="112" spans="2:20" ht="15" x14ac:dyDescent="0.25">
      <c r="B112" s="134" t="s">
        <v>889</v>
      </c>
      <c r="C112" s="135">
        <v>0.44444444444444442</v>
      </c>
      <c r="D112" s="135"/>
      <c r="E112" s="135">
        <v>1</v>
      </c>
      <c r="F112" s="475"/>
      <c r="G112" s="135">
        <f>+AVERAGE(C112:E112)</f>
        <v>0.72222222222222221</v>
      </c>
      <c r="H112" s="87"/>
      <c r="I112" s="87"/>
      <c r="J112" s="87"/>
      <c r="S112" s="87"/>
      <c r="T112" s="87"/>
    </row>
    <row r="113" spans="2:20" ht="15" x14ac:dyDescent="0.25">
      <c r="B113" s="136" t="s">
        <v>890</v>
      </c>
      <c r="C113" s="137">
        <f>+AVERAGE(C98:C112)</f>
        <v>0.57661375661375658</v>
      </c>
      <c r="D113" s="137">
        <v>0</v>
      </c>
      <c r="E113" s="137">
        <f t="shared" ref="E113" si="3">+AVERAGE(E98:E112)</f>
        <v>1</v>
      </c>
      <c r="F113" s="475"/>
      <c r="G113" s="137">
        <f>+AVERAGE(C113:E113)</f>
        <v>0.52553791887125223</v>
      </c>
      <c r="H113" s="87"/>
      <c r="I113" s="87"/>
      <c r="J113" s="87"/>
    </row>
    <row r="114" spans="2:20" ht="15" x14ac:dyDescent="0.25">
      <c r="D114" s="87"/>
      <c r="E114" s="87"/>
      <c r="H114" s="87"/>
      <c r="I114" s="87"/>
      <c r="J114" s="87"/>
      <c r="S114" s="87"/>
      <c r="T114" s="87"/>
    </row>
    <row r="115" spans="2:20" ht="15" x14ac:dyDescent="0.25">
      <c r="D115" s="87"/>
      <c r="E115" s="87"/>
      <c r="H115" s="87"/>
      <c r="I115" s="87"/>
      <c r="J115" s="87"/>
      <c r="S115" s="87"/>
      <c r="T115" s="87"/>
    </row>
    <row r="116" spans="2:20" ht="15" x14ac:dyDescent="0.25">
      <c r="D116" s="87"/>
      <c r="E116" s="87"/>
      <c r="H116" s="87"/>
      <c r="I116" s="87"/>
      <c r="J116" s="87"/>
      <c r="S116" s="87"/>
      <c r="T116" s="87"/>
    </row>
    <row r="117" spans="2:20" ht="15" x14ac:dyDescent="0.25">
      <c r="D117" s="87"/>
      <c r="E117" s="87"/>
      <c r="H117" s="87"/>
      <c r="I117" s="87"/>
      <c r="J117" s="87"/>
      <c r="S117" s="87"/>
      <c r="T117" s="87"/>
    </row>
    <row r="118" spans="2:20" ht="15" x14ac:dyDescent="0.25">
      <c r="D118" s="87"/>
      <c r="E118" s="87"/>
      <c r="H118" s="87"/>
      <c r="I118" s="87"/>
      <c r="J118" s="87"/>
      <c r="S118" s="87"/>
      <c r="T118" s="87"/>
    </row>
    <row r="119" spans="2:20" ht="15" x14ac:dyDescent="0.25">
      <c r="D119" s="87"/>
      <c r="E119" s="87"/>
      <c r="H119" s="87"/>
      <c r="I119" s="87"/>
      <c r="J119" s="87"/>
      <c r="S119" s="87"/>
      <c r="T119" s="87"/>
    </row>
    <row r="120" spans="2:20" ht="15" x14ac:dyDescent="0.25">
      <c r="D120" s="87"/>
      <c r="E120" s="87"/>
      <c r="H120" s="87"/>
      <c r="I120" s="87"/>
      <c r="J120" s="87"/>
      <c r="S120" s="87"/>
      <c r="T120" s="87"/>
    </row>
    <row r="121" spans="2:20" ht="15" x14ac:dyDescent="0.25">
      <c r="D121" s="87"/>
      <c r="E121" s="87"/>
      <c r="H121" s="87"/>
      <c r="I121" s="87"/>
      <c r="J121" s="87"/>
      <c r="S121" s="87"/>
      <c r="T121" s="87"/>
    </row>
    <row r="122" spans="2:20" ht="15" x14ac:dyDescent="0.25">
      <c r="D122" s="87"/>
      <c r="E122" s="87"/>
      <c r="H122" s="87"/>
      <c r="I122" s="87"/>
      <c r="J122" s="87"/>
      <c r="S122" s="87"/>
      <c r="T122" s="87"/>
    </row>
    <row r="123" spans="2:20" ht="15" x14ac:dyDescent="0.25">
      <c r="D123" s="87"/>
      <c r="E123" s="87"/>
      <c r="H123" s="87"/>
      <c r="I123" s="87"/>
      <c r="J123" s="87"/>
      <c r="S123" s="87"/>
      <c r="T123" s="87"/>
    </row>
    <row r="124" spans="2:20" ht="15" x14ac:dyDescent="0.25">
      <c r="D124" s="87"/>
      <c r="E124" s="87"/>
      <c r="H124" s="87"/>
      <c r="I124" s="87"/>
      <c r="J124" s="87"/>
      <c r="S124" s="87"/>
      <c r="T124" s="87"/>
    </row>
    <row r="125" spans="2:20" ht="15" x14ac:dyDescent="0.25">
      <c r="D125" s="87"/>
      <c r="E125" s="87"/>
      <c r="H125" s="87"/>
      <c r="I125" s="87"/>
      <c r="J125" s="87"/>
      <c r="S125" s="87"/>
      <c r="T125" s="87"/>
    </row>
    <row r="126" spans="2:20" ht="15" x14ac:dyDescent="0.25">
      <c r="D126" s="87"/>
      <c r="E126" s="87"/>
      <c r="H126" s="87"/>
      <c r="I126" s="87"/>
      <c r="J126" s="87"/>
      <c r="S126" s="87"/>
      <c r="T126" s="87"/>
    </row>
    <row r="127" spans="2:20" ht="15" x14ac:dyDescent="0.25">
      <c r="D127" s="87"/>
      <c r="E127" s="87"/>
      <c r="H127" s="87"/>
      <c r="I127" s="87"/>
      <c r="J127" s="87"/>
      <c r="S127" s="87"/>
      <c r="T127" s="87"/>
    </row>
    <row r="128" spans="2:20" ht="15" x14ac:dyDescent="0.25">
      <c r="D128" s="87"/>
      <c r="E128" s="87"/>
      <c r="H128" s="87"/>
      <c r="I128" s="87"/>
      <c r="J128" s="87"/>
      <c r="S128" s="87"/>
      <c r="T128" s="87"/>
    </row>
    <row r="129" spans="4:20" ht="15" x14ac:dyDescent="0.25">
      <c r="D129" s="87"/>
      <c r="E129" s="87"/>
      <c r="H129" s="87"/>
      <c r="I129" s="87"/>
      <c r="J129" s="87"/>
      <c r="S129" s="87"/>
      <c r="T129" s="87"/>
    </row>
    <row r="130" spans="4:20" ht="15" x14ac:dyDescent="0.25">
      <c r="D130" s="87"/>
      <c r="E130" s="87"/>
      <c r="H130" s="87"/>
      <c r="I130" s="87"/>
      <c r="J130" s="87"/>
      <c r="S130" s="87"/>
      <c r="T130" s="87"/>
    </row>
    <row r="131" spans="4:20" ht="15" x14ac:dyDescent="0.25">
      <c r="D131" s="87"/>
      <c r="E131" s="87"/>
      <c r="H131" s="87"/>
      <c r="I131" s="87"/>
      <c r="J131" s="87"/>
      <c r="S131" s="87"/>
      <c r="T131" s="87"/>
    </row>
    <row r="132" spans="4:20" ht="15" x14ac:dyDescent="0.25">
      <c r="D132" s="87"/>
      <c r="E132" s="87"/>
      <c r="H132" s="87"/>
      <c r="I132" s="87"/>
      <c r="J132" s="87"/>
      <c r="S132" s="87"/>
      <c r="T132" s="87"/>
    </row>
    <row r="133" spans="4:20" ht="15" x14ac:dyDescent="0.25">
      <c r="D133" s="87"/>
      <c r="E133" s="87"/>
      <c r="H133" s="87"/>
      <c r="I133" s="87"/>
      <c r="J133" s="87"/>
      <c r="S133" s="87"/>
      <c r="T133" s="87"/>
    </row>
    <row r="134" spans="4:20" ht="15" x14ac:dyDescent="0.25">
      <c r="D134" s="87"/>
      <c r="E134" s="87"/>
      <c r="H134" s="87"/>
      <c r="I134" s="87"/>
      <c r="J134" s="87"/>
      <c r="S134" s="87"/>
      <c r="T134" s="87"/>
    </row>
    <row r="135" spans="4:20" ht="15" x14ac:dyDescent="0.25">
      <c r="D135" s="87"/>
      <c r="E135" s="87"/>
      <c r="H135" s="87"/>
      <c r="I135" s="87"/>
      <c r="J135" s="87"/>
      <c r="S135" s="87"/>
      <c r="T135" s="87"/>
    </row>
    <row r="136" spans="4:20" ht="15" x14ac:dyDescent="0.25">
      <c r="D136" s="87"/>
      <c r="E136" s="87"/>
      <c r="H136" s="87"/>
      <c r="I136" s="87"/>
      <c r="J136" s="87"/>
      <c r="S136" s="87"/>
      <c r="T136" s="87"/>
    </row>
    <row r="137" spans="4:20" ht="15" x14ac:dyDescent="0.25">
      <c r="D137" s="87"/>
      <c r="E137" s="87"/>
      <c r="H137" s="87"/>
      <c r="I137" s="87"/>
      <c r="J137" s="87"/>
      <c r="S137" s="87"/>
      <c r="T137" s="87"/>
    </row>
    <row r="138" spans="4:20" ht="15" x14ac:dyDescent="0.25">
      <c r="D138" s="87"/>
      <c r="E138" s="87"/>
      <c r="H138" s="87"/>
      <c r="I138" s="87"/>
      <c r="J138" s="87"/>
      <c r="S138" s="87"/>
      <c r="T138" s="87"/>
    </row>
    <row r="139" spans="4:20" ht="15" x14ac:dyDescent="0.25">
      <c r="D139" s="87"/>
      <c r="E139" s="87"/>
      <c r="H139" s="87"/>
      <c r="I139" s="87"/>
      <c r="J139" s="87"/>
      <c r="S139" s="87"/>
      <c r="T139" s="87"/>
    </row>
    <row r="140" spans="4:20" ht="15" x14ac:dyDescent="0.25">
      <c r="D140" s="87"/>
      <c r="E140" s="87"/>
      <c r="H140" s="87"/>
      <c r="I140" s="87"/>
      <c r="J140" s="87"/>
      <c r="S140" s="87"/>
      <c r="T140" s="87"/>
    </row>
    <row r="141" spans="4:20" ht="15" x14ac:dyDescent="0.25">
      <c r="D141" s="87"/>
      <c r="E141" s="87"/>
      <c r="H141" s="87"/>
      <c r="I141" s="87"/>
      <c r="J141" s="87"/>
      <c r="S141" s="87"/>
      <c r="T141" s="87"/>
    </row>
    <row r="142" spans="4:20" ht="15" x14ac:dyDescent="0.25">
      <c r="D142" s="87"/>
      <c r="E142" s="87"/>
      <c r="H142" s="87"/>
      <c r="I142" s="87"/>
      <c r="J142" s="87"/>
      <c r="S142" s="87"/>
      <c r="T142" s="87"/>
    </row>
    <row r="143" spans="4:20" ht="15" x14ac:dyDescent="0.25">
      <c r="D143" s="87"/>
      <c r="E143" s="87"/>
      <c r="H143" s="87"/>
      <c r="I143" s="87"/>
      <c r="J143" s="87"/>
      <c r="S143" s="87"/>
      <c r="T143" s="87"/>
    </row>
    <row r="144" spans="4:20" ht="15" x14ac:dyDescent="0.25">
      <c r="D144" s="87"/>
      <c r="E144" s="87"/>
      <c r="H144" s="87"/>
      <c r="I144" s="87"/>
      <c r="J144" s="87"/>
      <c r="S144" s="87"/>
      <c r="T144" s="87"/>
    </row>
    <row r="145" spans="4:20" ht="15" x14ac:dyDescent="0.25">
      <c r="D145" s="87"/>
      <c r="E145" s="87"/>
      <c r="H145" s="87"/>
      <c r="I145" s="87"/>
      <c r="J145" s="87"/>
      <c r="S145" s="87"/>
      <c r="T145" s="87"/>
    </row>
    <row r="146" spans="4:20" ht="15" x14ac:dyDescent="0.25">
      <c r="D146" s="87"/>
      <c r="E146" s="87"/>
      <c r="H146" s="87"/>
      <c r="I146" s="87"/>
      <c r="J146" s="87"/>
      <c r="S146" s="87"/>
      <c r="T146" s="87"/>
    </row>
    <row r="147" spans="4:20" ht="15" x14ac:dyDescent="0.25">
      <c r="D147" s="87"/>
      <c r="E147" s="87"/>
      <c r="H147" s="87"/>
      <c r="I147" s="87"/>
      <c r="J147" s="87"/>
      <c r="S147" s="87"/>
      <c r="T147" s="87"/>
    </row>
    <row r="148" spans="4:20" ht="15" x14ac:dyDescent="0.25">
      <c r="D148" s="87"/>
      <c r="E148" s="87"/>
      <c r="H148" s="87"/>
      <c r="I148" s="87"/>
      <c r="J148" s="87"/>
      <c r="S148" s="87"/>
      <c r="T148" s="87"/>
    </row>
    <row r="149" spans="4:20" ht="15" x14ac:dyDescent="0.25">
      <c r="D149" s="87"/>
      <c r="E149" s="87"/>
      <c r="H149" s="87"/>
      <c r="I149" s="87"/>
      <c r="J149" s="87"/>
      <c r="S149" s="87"/>
      <c r="T149" s="87"/>
    </row>
    <row r="150" spans="4:20" ht="15" x14ac:dyDescent="0.25">
      <c r="D150" s="87"/>
      <c r="E150" s="87"/>
      <c r="H150" s="87"/>
      <c r="I150" s="87"/>
      <c r="J150" s="87"/>
      <c r="S150" s="87"/>
      <c r="T150" s="87"/>
    </row>
    <row r="151" spans="4:20" ht="15" x14ac:dyDescent="0.25">
      <c r="D151" s="87"/>
      <c r="E151" s="87"/>
      <c r="H151" s="87"/>
      <c r="I151" s="87"/>
      <c r="J151" s="87"/>
      <c r="S151" s="87"/>
      <c r="T151" s="87"/>
    </row>
    <row r="152" spans="4:20" ht="15" x14ac:dyDescent="0.25">
      <c r="D152" s="87"/>
      <c r="E152" s="87"/>
      <c r="H152" s="87"/>
      <c r="I152" s="87"/>
      <c r="J152" s="87"/>
      <c r="S152" s="87"/>
      <c r="T152" s="87"/>
    </row>
    <row r="153" spans="4:20" ht="15" x14ac:dyDescent="0.25">
      <c r="D153" s="87"/>
      <c r="E153" s="87"/>
      <c r="H153" s="87"/>
      <c r="I153" s="87"/>
      <c r="J153" s="87"/>
      <c r="S153" s="87"/>
      <c r="T153" s="87"/>
    </row>
    <row r="154" spans="4:20" ht="15" x14ac:dyDescent="0.25">
      <c r="D154" s="87"/>
      <c r="E154" s="87"/>
      <c r="H154" s="87"/>
      <c r="I154" s="87"/>
      <c r="J154" s="87"/>
      <c r="S154" s="87"/>
      <c r="T154" s="87"/>
    </row>
    <row r="155" spans="4:20" ht="15" x14ac:dyDescent="0.25">
      <c r="D155" s="87"/>
      <c r="E155" s="87"/>
      <c r="H155" s="87"/>
      <c r="I155" s="87"/>
      <c r="J155" s="87"/>
      <c r="S155" s="87"/>
      <c r="T155" s="87"/>
    </row>
    <row r="156" spans="4:20" ht="15" x14ac:dyDescent="0.25">
      <c r="D156" s="87"/>
      <c r="E156" s="87"/>
      <c r="H156" s="87"/>
      <c r="I156" s="87"/>
      <c r="J156" s="87"/>
      <c r="S156" s="87"/>
      <c r="T156" s="87"/>
    </row>
    <row r="157" spans="4:20" ht="15" x14ac:dyDescent="0.25">
      <c r="D157" s="87"/>
      <c r="E157" s="87"/>
      <c r="H157" s="87"/>
      <c r="I157" s="87"/>
      <c r="J157" s="87"/>
      <c r="S157" s="87"/>
      <c r="T157" s="87"/>
    </row>
    <row r="158" spans="4:20" ht="15" x14ac:dyDescent="0.25">
      <c r="D158" s="87"/>
      <c r="E158" s="87"/>
      <c r="H158" s="87"/>
      <c r="I158" s="87"/>
      <c r="J158" s="87"/>
      <c r="S158" s="87"/>
      <c r="T158" s="87"/>
    </row>
    <row r="159" spans="4:20" ht="15" x14ac:dyDescent="0.25">
      <c r="D159" s="87"/>
      <c r="E159" s="87"/>
      <c r="H159" s="87"/>
      <c r="I159" s="87"/>
      <c r="J159" s="87"/>
      <c r="S159" s="87"/>
      <c r="T159" s="87"/>
    </row>
    <row r="160" spans="4:20" ht="15" x14ac:dyDescent="0.25">
      <c r="D160" s="87"/>
      <c r="E160" s="87"/>
      <c r="H160" s="87"/>
      <c r="I160" s="87"/>
      <c r="J160" s="87"/>
      <c r="S160" s="87"/>
      <c r="T160" s="87"/>
    </row>
    <row r="161" spans="4:20" ht="15" x14ac:dyDescent="0.25">
      <c r="D161" s="87"/>
      <c r="E161" s="87"/>
      <c r="H161" s="87"/>
      <c r="I161" s="87"/>
      <c r="J161" s="87"/>
      <c r="S161" s="87"/>
      <c r="T161" s="87"/>
    </row>
    <row r="162" spans="4:20" ht="15" x14ac:dyDescent="0.25">
      <c r="D162" s="87"/>
      <c r="E162" s="87"/>
      <c r="H162" s="87"/>
      <c r="I162" s="87"/>
      <c r="J162" s="87"/>
      <c r="S162" s="87"/>
      <c r="T162" s="87"/>
    </row>
    <row r="163" spans="4:20" ht="15" x14ac:dyDescent="0.25">
      <c r="D163" s="87"/>
      <c r="E163" s="87"/>
      <c r="H163" s="87"/>
      <c r="I163" s="87"/>
      <c r="J163" s="87"/>
      <c r="S163" s="87"/>
      <c r="T163" s="87"/>
    </row>
    <row r="164" spans="4:20" ht="15" x14ac:dyDescent="0.25">
      <c r="D164" s="87"/>
      <c r="E164" s="87"/>
      <c r="H164" s="87"/>
      <c r="I164" s="87"/>
      <c r="J164" s="87"/>
      <c r="S164" s="87"/>
      <c r="T164" s="87"/>
    </row>
    <row r="165" spans="4:20" ht="15" x14ac:dyDescent="0.25">
      <c r="D165" s="87"/>
      <c r="E165" s="87"/>
      <c r="H165" s="87"/>
      <c r="I165" s="87"/>
      <c r="J165" s="87"/>
      <c r="S165" s="87"/>
      <c r="T165" s="87"/>
    </row>
    <row r="166" spans="4:20" ht="15" x14ac:dyDescent="0.25">
      <c r="D166" s="87"/>
      <c r="E166" s="87"/>
      <c r="H166" s="87"/>
      <c r="I166" s="87"/>
      <c r="J166" s="87"/>
      <c r="S166" s="87"/>
      <c r="T166" s="87"/>
    </row>
    <row r="167" spans="4:20" ht="15" x14ac:dyDescent="0.25">
      <c r="D167" s="87"/>
      <c r="E167" s="87"/>
      <c r="H167" s="87"/>
      <c r="I167" s="87"/>
      <c r="J167" s="87"/>
      <c r="S167" s="87"/>
      <c r="T167" s="87"/>
    </row>
    <row r="168" spans="4:20" ht="15" x14ac:dyDescent="0.25">
      <c r="D168" s="87"/>
      <c r="E168" s="87"/>
      <c r="H168" s="87"/>
      <c r="I168" s="87"/>
      <c r="J168" s="87"/>
      <c r="S168" s="87"/>
      <c r="T168" s="87"/>
    </row>
    <row r="169" spans="4:20" ht="15" x14ac:dyDescent="0.25">
      <c r="D169" s="87"/>
      <c r="E169" s="87"/>
      <c r="H169" s="87"/>
      <c r="I169" s="87"/>
      <c r="J169" s="87"/>
      <c r="S169" s="87"/>
      <c r="T169" s="87"/>
    </row>
    <row r="170" spans="4:20" ht="15" x14ac:dyDescent="0.25">
      <c r="D170" s="87"/>
      <c r="E170" s="87"/>
      <c r="H170" s="87"/>
      <c r="I170" s="87"/>
      <c r="J170" s="87"/>
      <c r="S170" s="87"/>
      <c r="T170" s="87"/>
    </row>
    <row r="171" spans="4:20" ht="15" x14ac:dyDescent="0.25">
      <c r="D171" s="87"/>
      <c r="E171" s="87"/>
      <c r="H171" s="87"/>
      <c r="I171" s="87"/>
      <c r="J171" s="87"/>
      <c r="S171" s="87"/>
      <c r="T171" s="87"/>
    </row>
    <row r="172" spans="4:20" ht="15" x14ac:dyDescent="0.25">
      <c r="D172" s="87"/>
      <c r="E172" s="87"/>
      <c r="H172" s="87"/>
      <c r="I172" s="87"/>
      <c r="J172" s="87"/>
      <c r="S172" s="87"/>
      <c r="T172" s="87"/>
    </row>
    <row r="173" spans="4:20" ht="15" x14ac:dyDescent="0.25">
      <c r="D173" s="87"/>
      <c r="E173" s="87"/>
      <c r="H173" s="87"/>
      <c r="I173" s="87"/>
      <c r="J173" s="87"/>
      <c r="S173" s="87"/>
      <c r="T173" s="87"/>
    </row>
    <row r="174" spans="4:20" ht="15" x14ac:dyDescent="0.25">
      <c r="D174" s="87"/>
      <c r="E174" s="87"/>
      <c r="H174" s="87"/>
      <c r="I174" s="87"/>
      <c r="J174" s="87"/>
      <c r="S174" s="87"/>
      <c r="T174" s="87"/>
    </row>
    <row r="175" spans="4:20" ht="15" x14ac:dyDescent="0.25">
      <c r="D175" s="87"/>
      <c r="E175" s="87"/>
      <c r="H175" s="87"/>
      <c r="I175" s="87"/>
      <c r="J175" s="87"/>
      <c r="S175" s="87"/>
      <c r="T175" s="87"/>
    </row>
    <row r="176" spans="4:20" ht="15" x14ac:dyDescent="0.25">
      <c r="D176" s="87"/>
      <c r="E176" s="87"/>
      <c r="H176" s="87"/>
      <c r="I176" s="87"/>
      <c r="J176" s="87"/>
      <c r="S176" s="87"/>
      <c r="T176" s="87"/>
    </row>
    <row r="177" spans="4:20" ht="15" x14ac:dyDescent="0.25">
      <c r="D177" s="87"/>
      <c r="E177" s="87"/>
      <c r="H177" s="87"/>
      <c r="I177" s="87"/>
      <c r="J177" s="87"/>
      <c r="S177" s="87"/>
      <c r="T177" s="87"/>
    </row>
    <row r="178" spans="4:20" ht="15" x14ac:dyDescent="0.25">
      <c r="D178" s="87"/>
      <c r="E178" s="87"/>
      <c r="H178" s="87"/>
      <c r="I178" s="87"/>
      <c r="J178" s="87"/>
      <c r="S178" s="87"/>
      <c r="T178" s="87"/>
    </row>
    <row r="179" spans="4:20" ht="15" x14ac:dyDescent="0.25">
      <c r="D179" s="87"/>
      <c r="E179" s="87"/>
      <c r="H179" s="87"/>
      <c r="I179" s="87"/>
      <c r="J179" s="87"/>
      <c r="S179" s="87"/>
      <c r="T179" s="87"/>
    </row>
    <row r="180" spans="4:20" ht="15" x14ac:dyDescent="0.25">
      <c r="D180" s="87"/>
      <c r="E180" s="87"/>
      <c r="H180" s="87"/>
      <c r="I180" s="87"/>
      <c r="J180" s="87"/>
      <c r="S180" s="87"/>
      <c r="T180" s="87"/>
    </row>
    <row r="181" spans="4:20" ht="15" x14ac:dyDescent="0.25">
      <c r="D181" s="87"/>
      <c r="E181" s="87"/>
      <c r="H181" s="87"/>
      <c r="I181" s="87"/>
      <c r="J181" s="87"/>
      <c r="S181" s="87"/>
      <c r="T181" s="87"/>
    </row>
    <row r="182" spans="4:20" ht="15" x14ac:dyDescent="0.25">
      <c r="D182" s="87"/>
      <c r="E182" s="87"/>
      <c r="H182" s="87"/>
      <c r="I182" s="87"/>
      <c r="J182" s="87"/>
      <c r="S182" s="87"/>
      <c r="T182" s="87"/>
    </row>
    <row r="183" spans="4:20" ht="15" x14ac:dyDescent="0.25">
      <c r="D183" s="87"/>
      <c r="E183" s="87"/>
      <c r="H183" s="87"/>
      <c r="I183" s="87"/>
      <c r="J183" s="87"/>
      <c r="S183" s="87"/>
      <c r="T183" s="87"/>
    </row>
    <row r="184" spans="4:20" ht="15" x14ac:dyDescent="0.25">
      <c r="D184" s="87"/>
      <c r="E184" s="87"/>
      <c r="H184" s="87"/>
      <c r="I184" s="87"/>
      <c r="J184" s="87"/>
      <c r="S184" s="87"/>
      <c r="T184" s="87"/>
    </row>
    <row r="185" spans="4:20" ht="15" x14ac:dyDescent="0.25">
      <c r="D185" s="87"/>
      <c r="E185" s="87"/>
      <c r="H185" s="87"/>
      <c r="I185" s="87"/>
      <c r="J185" s="87"/>
      <c r="S185" s="87"/>
      <c r="T185" s="87"/>
    </row>
    <row r="186" spans="4:20" ht="15" x14ac:dyDescent="0.25">
      <c r="D186" s="87"/>
      <c r="E186" s="87"/>
      <c r="H186" s="87"/>
      <c r="I186" s="87"/>
      <c r="J186" s="87"/>
      <c r="S186" s="87"/>
      <c r="T186" s="87"/>
    </row>
    <row r="187" spans="4:20" ht="15" x14ac:dyDescent="0.25">
      <c r="D187" s="87"/>
      <c r="E187" s="87"/>
      <c r="H187" s="87"/>
      <c r="I187" s="87"/>
      <c r="J187" s="87"/>
      <c r="S187" s="87"/>
      <c r="T187" s="87"/>
    </row>
    <row r="188" spans="4:20" ht="15" x14ac:dyDescent="0.25">
      <c r="D188" s="87"/>
      <c r="E188" s="87"/>
      <c r="H188" s="87"/>
      <c r="I188" s="87"/>
      <c r="J188" s="87"/>
      <c r="S188" s="87"/>
      <c r="T188" s="87"/>
    </row>
    <row r="189" spans="4:20" ht="15" x14ac:dyDescent="0.25">
      <c r="D189" s="87"/>
      <c r="E189" s="87"/>
      <c r="H189" s="87"/>
      <c r="I189" s="87"/>
      <c r="J189" s="87"/>
      <c r="S189" s="87"/>
      <c r="T189" s="87"/>
    </row>
    <row r="190" spans="4:20" ht="15" x14ac:dyDescent="0.25">
      <c r="D190" s="87"/>
      <c r="E190" s="87"/>
      <c r="H190" s="87"/>
      <c r="I190" s="87"/>
      <c r="J190" s="87"/>
      <c r="S190" s="87"/>
      <c r="T190" s="87"/>
    </row>
    <row r="191" spans="4:20" ht="15" x14ac:dyDescent="0.25">
      <c r="D191" s="87"/>
      <c r="E191" s="87"/>
      <c r="H191" s="87"/>
      <c r="I191" s="87"/>
      <c r="J191" s="87"/>
      <c r="S191" s="87"/>
      <c r="T191" s="87"/>
    </row>
    <row r="192" spans="4:20" ht="15" x14ac:dyDescent="0.25">
      <c r="D192" s="87"/>
      <c r="E192" s="87"/>
      <c r="H192" s="87"/>
      <c r="I192" s="87"/>
      <c r="J192" s="87"/>
      <c r="S192" s="87"/>
      <c r="T192" s="87"/>
    </row>
    <row r="193" spans="4:20" ht="15" x14ac:dyDescent="0.25">
      <c r="D193" s="87"/>
      <c r="E193" s="87"/>
      <c r="H193" s="87"/>
      <c r="I193" s="87"/>
      <c r="J193" s="87"/>
      <c r="S193" s="87"/>
      <c r="T193" s="87"/>
    </row>
    <row r="194" spans="4:20" ht="15" x14ac:dyDescent="0.25">
      <c r="D194" s="87"/>
      <c r="E194" s="87"/>
      <c r="H194" s="87"/>
      <c r="I194" s="87"/>
      <c r="J194" s="87"/>
      <c r="S194" s="87"/>
      <c r="T194" s="87"/>
    </row>
    <row r="195" spans="4:20" ht="15" x14ac:dyDescent="0.25">
      <c r="D195" s="87"/>
      <c r="E195" s="87"/>
      <c r="H195" s="87"/>
      <c r="I195" s="87"/>
      <c r="J195" s="87"/>
      <c r="S195" s="87"/>
      <c r="T195" s="87"/>
    </row>
    <row r="196" spans="4:20" ht="15" x14ac:dyDescent="0.25">
      <c r="D196" s="87"/>
      <c r="E196" s="87"/>
      <c r="H196" s="87"/>
      <c r="I196" s="87"/>
      <c r="J196" s="87"/>
      <c r="S196" s="87"/>
      <c r="T196" s="87"/>
    </row>
    <row r="197" spans="4:20" ht="15" x14ac:dyDescent="0.25">
      <c r="D197" s="87"/>
      <c r="E197" s="87"/>
      <c r="H197" s="87"/>
      <c r="I197" s="87"/>
      <c r="J197" s="87"/>
      <c r="S197" s="87"/>
      <c r="T197" s="87"/>
    </row>
    <row r="198" spans="4:20" ht="15" x14ac:dyDescent="0.25">
      <c r="D198" s="87"/>
      <c r="E198" s="87"/>
      <c r="H198" s="87"/>
      <c r="I198" s="87"/>
      <c r="J198" s="87"/>
      <c r="S198" s="87"/>
      <c r="T198" s="87"/>
    </row>
    <row r="199" spans="4:20" ht="15" x14ac:dyDescent="0.25">
      <c r="D199" s="87"/>
      <c r="E199" s="87"/>
      <c r="H199" s="87"/>
      <c r="I199" s="87"/>
      <c r="J199" s="87"/>
      <c r="S199" s="87"/>
      <c r="T199" s="87"/>
    </row>
    <row r="200" spans="4:20" ht="15" x14ac:dyDescent="0.25">
      <c r="D200" s="87"/>
      <c r="E200" s="87"/>
      <c r="H200" s="87"/>
      <c r="I200" s="87"/>
      <c r="J200" s="87"/>
      <c r="S200" s="87"/>
      <c r="T200" s="87"/>
    </row>
    <row r="201" spans="4:20" ht="15" x14ac:dyDescent="0.25">
      <c r="D201" s="87"/>
      <c r="E201" s="87"/>
      <c r="H201" s="87"/>
      <c r="I201" s="87"/>
      <c r="J201" s="87"/>
      <c r="S201" s="87"/>
      <c r="T201" s="87"/>
    </row>
    <row r="202" spans="4:20" ht="15" x14ac:dyDescent="0.25">
      <c r="D202" s="87"/>
      <c r="E202" s="87"/>
      <c r="H202" s="87"/>
      <c r="I202" s="87"/>
      <c r="J202" s="87"/>
      <c r="S202" s="87"/>
      <c r="T202" s="87"/>
    </row>
    <row r="203" spans="4:20" ht="15" x14ac:dyDescent="0.25">
      <c r="D203" s="87"/>
      <c r="E203" s="87"/>
      <c r="H203" s="87"/>
      <c r="I203" s="87"/>
      <c r="J203" s="87"/>
      <c r="S203" s="87"/>
      <c r="T203" s="87"/>
    </row>
    <row r="204" spans="4:20" ht="15" x14ac:dyDescent="0.25">
      <c r="D204" s="87"/>
      <c r="E204" s="87"/>
      <c r="H204" s="87"/>
      <c r="I204" s="87"/>
      <c r="J204" s="87"/>
      <c r="S204" s="87"/>
      <c r="T204" s="87"/>
    </row>
    <row r="205" spans="4:20" ht="15" x14ac:dyDescent="0.25">
      <c r="D205" s="87"/>
      <c r="E205" s="87"/>
      <c r="H205" s="87"/>
      <c r="I205" s="87"/>
      <c r="J205" s="87"/>
      <c r="S205" s="87"/>
      <c r="T205" s="87"/>
    </row>
    <row r="206" spans="4:20" ht="15" x14ac:dyDescent="0.25">
      <c r="D206" s="87"/>
      <c r="E206" s="87"/>
      <c r="H206" s="87"/>
      <c r="I206" s="87"/>
      <c r="J206" s="87"/>
      <c r="S206" s="87"/>
      <c r="T206" s="87"/>
    </row>
    <row r="207" spans="4:20" ht="15" x14ac:dyDescent="0.25">
      <c r="D207" s="87"/>
      <c r="E207" s="87"/>
      <c r="H207" s="87"/>
      <c r="I207" s="87"/>
      <c r="J207" s="87"/>
      <c r="S207" s="87"/>
      <c r="T207" s="87"/>
    </row>
    <row r="208" spans="4:20" ht="15" x14ac:dyDescent="0.25">
      <c r="D208" s="87"/>
      <c r="E208" s="87"/>
      <c r="H208" s="87"/>
      <c r="I208" s="87"/>
      <c r="J208" s="87"/>
      <c r="S208" s="87"/>
      <c r="T208" s="87"/>
    </row>
    <row r="209" spans="4:20" ht="15" x14ac:dyDescent="0.25">
      <c r="D209" s="87"/>
      <c r="E209" s="87"/>
      <c r="H209" s="87"/>
      <c r="I209" s="87"/>
      <c r="J209" s="87"/>
      <c r="S209" s="87"/>
      <c r="T209" s="87"/>
    </row>
    <row r="210" spans="4:20" ht="15" x14ac:dyDescent="0.25">
      <c r="D210" s="87"/>
      <c r="E210" s="87"/>
      <c r="H210" s="87"/>
      <c r="I210" s="87"/>
      <c r="J210" s="87"/>
      <c r="S210" s="87"/>
      <c r="T210" s="87"/>
    </row>
    <row r="211" spans="4:20" ht="15" x14ac:dyDescent="0.25">
      <c r="D211" s="87"/>
      <c r="E211" s="87"/>
      <c r="H211" s="87"/>
      <c r="I211" s="87"/>
      <c r="J211" s="87"/>
      <c r="S211" s="87"/>
      <c r="T211" s="87"/>
    </row>
    <row r="212" spans="4:20" ht="15" x14ac:dyDescent="0.25">
      <c r="D212" s="87"/>
      <c r="E212" s="87"/>
      <c r="H212" s="87"/>
      <c r="I212" s="87"/>
      <c r="J212" s="87"/>
    </row>
    <row r="213" spans="4:20" ht="15" x14ac:dyDescent="0.25">
      <c r="D213" s="87"/>
      <c r="E213" s="87"/>
      <c r="H213" s="87"/>
      <c r="I213" s="87"/>
      <c r="J213" s="87"/>
    </row>
    <row r="214" spans="4:20" ht="15" x14ac:dyDescent="0.25">
      <c r="D214" s="87"/>
      <c r="E214" s="87"/>
      <c r="H214" s="87"/>
      <c r="I214" s="87"/>
      <c r="J214" s="87"/>
    </row>
    <row r="215" spans="4:20" ht="15" x14ac:dyDescent="0.25">
      <c r="D215" s="87"/>
      <c r="E215" s="87"/>
      <c r="H215" s="87"/>
      <c r="I215" s="87"/>
      <c r="J215" s="87"/>
    </row>
    <row r="216" spans="4:20" ht="15" x14ac:dyDescent="0.25">
      <c r="D216" s="87"/>
      <c r="E216" s="87"/>
      <c r="H216" s="87"/>
      <c r="I216" s="87"/>
      <c r="J216" s="87"/>
    </row>
    <row r="217" spans="4:20" ht="15" x14ac:dyDescent="0.25">
      <c r="D217" s="87"/>
      <c r="E217" s="87"/>
      <c r="H217" s="87"/>
      <c r="I217" s="87"/>
      <c r="J217" s="87"/>
    </row>
    <row r="218" spans="4:20" ht="15" x14ac:dyDescent="0.25">
      <c r="D218" s="87"/>
      <c r="E218" s="87"/>
      <c r="H218" s="87"/>
      <c r="I218" s="87"/>
      <c r="J218" s="87"/>
    </row>
    <row r="219" spans="4:20" ht="15" x14ac:dyDescent="0.25">
      <c r="D219" s="87"/>
      <c r="E219" s="87"/>
      <c r="H219" s="87"/>
      <c r="I219" s="87"/>
      <c r="J219" s="87"/>
    </row>
    <row r="220" spans="4:20" ht="15" x14ac:dyDescent="0.25">
      <c r="D220" s="87"/>
      <c r="E220" s="87"/>
      <c r="H220" s="87"/>
      <c r="I220" s="87"/>
      <c r="J220" s="87"/>
    </row>
    <row r="221" spans="4:20" ht="15" x14ac:dyDescent="0.25">
      <c r="D221" s="87"/>
      <c r="E221" s="87"/>
      <c r="H221" s="87"/>
      <c r="I221" s="87"/>
      <c r="J221" s="87"/>
    </row>
    <row r="222" spans="4:20" ht="15" x14ac:dyDescent="0.25">
      <c r="D222" s="87"/>
      <c r="E222" s="87"/>
      <c r="H222" s="87"/>
      <c r="I222" s="87"/>
      <c r="J222" s="87"/>
    </row>
    <row r="223" spans="4:20" ht="15" x14ac:dyDescent="0.25">
      <c r="D223" s="87"/>
      <c r="E223" s="87"/>
      <c r="H223" s="87"/>
      <c r="I223" s="87"/>
      <c r="J223" s="87"/>
    </row>
    <row r="224" spans="4:20" ht="15" x14ac:dyDescent="0.25">
      <c r="D224" s="87"/>
      <c r="E224" s="87"/>
      <c r="H224" s="87"/>
      <c r="I224" s="87"/>
      <c r="J224" s="87"/>
    </row>
    <row r="225" spans="4:5" ht="15" x14ac:dyDescent="0.25">
      <c r="D225" s="87"/>
      <c r="E225" s="87"/>
    </row>
    <row r="226" spans="4:5" ht="15" x14ac:dyDescent="0.25">
      <c r="D226" s="87"/>
      <c r="E226" s="87"/>
    </row>
    <row r="227" spans="4:5" ht="15" x14ac:dyDescent="0.25">
      <c r="D227" s="87"/>
      <c r="E227" s="87"/>
    </row>
    <row r="228" spans="4:5" ht="15" x14ac:dyDescent="0.25">
      <c r="D228" s="87"/>
      <c r="E228" s="87"/>
    </row>
    <row r="229" spans="4:5" ht="15" x14ac:dyDescent="0.25">
      <c r="D229" s="87"/>
      <c r="E229" s="87"/>
    </row>
    <row r="230" spans="4:5" ht="15" x14ac:dyDescent="0.25">
      <c r="D230" s="87"/>
      <c r="E230" s="87"/>
    </row>
    <row r="231" spans="4:5" ht="15" x14ac:dyDescent="0.25">
      <c r="D231" s="87"/>
      <c r="E231" s="87"/>
    </row>
    <row r="232" spans="4:5" ht="15" x14ac:dyDescent="0.25">
      <c r="D232" s="87"/>
      <c r="E232" s="87"/>
    </row>
    <row r="233" spans="4:5" ht="15" x14ac:dyDescent="0.25">
      <c r="D233" s="87"/>
      <c r="E233" s="87"/>
    </row>
    <row r="234" spans="4:5" ht="15" x14ac:dyDescent="0.25">
      <c r="D234" s="87"/>
      <c r="E234" s="87"/>
    </row>
    <row r="235" spans="4:5" ht="15" x14ac:dyDescent="0.25">
      <c r="D235" s="87"/>
      <c r="E235" s="87"/>
    </row>
    <row r="236" spans="4:5" ht="15" x14ac:dyDescent="0.25">
      <c r="D236" s="87"/>
      <c r="E236" s="87"/>
    </row>
    <row r="237" spans="4:5" ht="15" x14ac:dyDescent="0.25">
      <c r="D237" s="87"/>
      <c r="E237" s="87"/>
    </row>
    <row r="238" spans="4:5" ht="15" x14ac:dyDescent="0.25">
      <c r="D238" s="87"/>
      <c r="E238" s="87"/>
    </row>
    <row r="239" spans="4:5" ht="15" x14ac:dyDescent="0.25">
      <c r="D239" s="87"/>
      <c r="E239" s="87"/>
    </row>
    <row r="240" spans="4:5" ht="15" x14ac:dyDescent="0.25">
      <c r="D240" s="87"/>
      <c r="E240" s="87"/>
    </row>
    <row r="241" spans="4:5" ht="15" x14ac:dyDescent="0.25">
      <c r="D241" s="87"/>
      <c r="E241" s="87"/>
    </row>
    <row r="242" spans="4:5" ht="15" x14ac:dyDescent="0.25">
      <c r="D242" s="87"/>
      <c r="E242" s="87"/>
    </row>
    <row r="243" spans="4:5" ht="15" x14ac:dyDescent="0.25">
      <c r="D243" s="87"/>
      <c r="E243" s="87"/>
    </row>
    <row r="244" spans="4:5" ht="15" x14ac:dyDescent="0.25">
      <c r="D244" s="87"/>
      <c r="E244" s="87"/>
    </row>
    <row r="245" spans="4:5" ht="15" x14ac:dyDescent="0.25">
      <c r="D245" s="87"/>
      <c r="E245" s="87"/>
    </row>
    <row r="246" spans="4:5" ht="15" x14ac:dyDescent="0.25">
      <c r="D246" s="87"/>
      <c r="E246" s="87"/>
    </row>
    <row r="247" spans="4:5" ht="15" x14ac:dyDescent="0.25">
      <c r="D247" s="87"/>
      <c r="E247" s="87"/>
    </row>
    <row r="248" spans="4:5" ht="15" x14ac:dyDescent="0.25">
      <c r="D248" s="87"/>
      <c r="E248" s="87"/>
    </row>
    <row r="249" spans="4:5" ht="15" x14ac:dyDescent="0.25">
      <c r="D249" s="87"/>
      <c r="E249" s="87"/>
    </row>
    <row r="250" spans="4:5" ht="15" x14ac:dyDescent="0.25">
      <c r="D250" s="87"/>
      <c r="E250" s="87"/>
    </row>
    <row r="251" spans="4:5" ht="15" x14ac:dyDescent="0.25">
      <c r="D251" s="87"/>
      <c r="E251" s="87"/>
    </row>
    <row r="252" spans="4:5" ht="15" x14ac:dyDescent="0.25">
      <c r="D252" s="87"/>
      <c r="E252" s="87"/>
    </row>
    <row r="253" spans="4:5" ht="15" x14ac:dyDescent="0.25">
      <c r="D253" s="87"/>
      <c r="E253" s="87"/>
    </row>
    <row r="254" spans="4:5" ht="15" x14ac:dyDescent="0.25">
      <c r="D254" s="87"/>
      <c r="E254" s="87"/>
    </row>
    <row r="255" spans="4:5" ht="15" x14ac:dyDescent="0.25">
      <c r="D255" s="87"/>
      <c r="E255" s="87"/>
    </row>
    <row r="256" spans="4:5" ht="15" x14ac:dyDescent="0.25">
      <c r="D256" s="87"/>
      <c r="E256" s="87"/>
    </row>
    <row r="257" spans="4:5" ht="15" x14ac:dyDescent="0.25">
      <c r="D257" s="87"/>
      <c r="E257" s="87"/>
    </row>
    <row r="258" spans="4:5" ht="15" x14ac:dyDescent="0.25">
      <c r="D258" s="87"/>
      <c r="E258" s="87"/>
    </row>
    <row r="259" spans="4:5" ht="15" x14ac:dyDescent="0.25">
      <c r="D259" s="87"/>
      <c r="E259" s="87"/>
    </row>
    <row r="260" spans="4:5" ht="15" x14ac:dyDescent="0.25">
      <c r="D260" s="87"/>
      <c r="E260" s="87"/>
    </row>
    <row r="261" spans="4:5" ht="15" x14ac:dyDescent="0.25">
      <c r="D261" s="87"/>
      <c r="E261" s="87"/>
    </row>
    <row r="262" spans="4:5" ht="15" x14ac:dyDescent="0.25">
      <c r="D262" s="87"/>
      <c r="E262" s="87"/>
    </row>
    <row r="263" spans="4:5" ht="15" x14ac:dyDescent="0.25">
      <c r="D263" s="87"/>
      <c r="E263" s="87"/>
    </row>
    <row r="264" spans="4:5" ht="15" x14ac:dyDescent="0.25">
      <c r="D264" s="87"/>
      <c r="E264" s="87"/>
    </row>
    <row r="265" spans="4:5" ht="15" x14ac:dyDescent="0.25">
      <c r="D265" s="87"/>
      <c r="E265" s="87"/>
    </row>
    <row r="266" spans="4:5" ht="15" x14ac:dyDescent="0.25">
      <c r="D266" s="87"/>
      <c r="E266" s="87"/>
    </row>
    <row r="267" spans="4:5" ht="15" x14ac:dyDescent="0.25">
      <c r="D267" s="87"/>
      <c r="E267" s="87"/>
    </row>
    <row r="268" spans="4:5" ht="15" x14ac:dyDescent="0.25">
      <c r="D268" s="87"/>
      <c r="E268" s="87"/>
    </row>
    <row r="269" spans="4:5" ht="15" x14ac:dyDescent="0.25">
      <c r="D269" s="87"/>
      <c r="E269" s="87"/>
    </row>
    <row r="270" spans="4:5" ht="15" x14ac:dyDescent="0.25">
      <c r="D270" s="87"/>
      <c r="E270" s="87"/>
    </row>
    <row r="271" spans="4:5" ht="15" x14ac:dyDescent="0.25">
      <c r="D271" s="87"/>
      <c r="E271" s="87"/>
    </row>
    <row r="272" spans="4:5" ht="15" x14ac:dyDescent="0.25">
      <c r="D272" s="87"/>
      <c r="E272" s="87"/>
    </row>
    <row r="273" spans="4:5" ht="15" x14ac:dyDescent="0.25">
      <c r="D273" s="87"/>
      <c r="E273" s="87"/>
    </row>
    <row r="274" spans="4:5" ht="15" x14ac:dyDescent="0.25">
      <c r="D274" s="87"/>
      <c r="E274" s="87"/>
    </row>
    <row r="275" spans="4:5" ht="15" x14ac:dyDescent="0.25">
      <c r="D275" s="87"/>
      <c r="E275" s="87"/>
    </row>
    <row r="276" spans="4:5" ht="15" x14ac:dyDescent="0.25">
      <c r="D276" s="87"/>
      <c r="E276" s="87"/>
    </row>
    <row r="277" spans="4:5" ht="15" x14ac:dyDescent="0.25">
      <c r="D277" s="87"/>
      <c r="E277" s="87"/>
    </row>
    <row r="278" spans="4:5" ht="15" x14ac:dyDescent="0.25">
      <c r="D278" s="87"/>
      <c r="E278" s="87"/>
    </row>
    <row r="279" spans="4:5" ht="15" x14ac:dyDescent="0.25">
      <c r="D279" s="87"/>
      <c r="E279" s="87"/>
    </row>
    <row r="280" spans="4:5" ht="15" x14ac:dyDescent="0.25">
      <c r="D280" s="87"/>
      <c r="E280" s="87"/>
    </row>
    <row r="281" spans="4:5" ht="15" x14ac:dyDescent="0.25">
      <c r="D281" s="87"/>
      <c r="E281" s="87"/>
    </row>
    <row r="282" spans="4:5" ht="15" x14ac:dyDescent="0.25">
      <c r="D282" s="87"/>
      <c r="E282" s="87"/>
    </row>
    <row r="283" spans="4:5" ht="15" x14ac:dyDescent="0.25">
      <c r="D283" s="87"/>
      <c r="E283" s="87"/>
    </row>
    <row r="284" spans="4:5" ht="15" x14ac:dyDescent="0.25">
      <c r="D284" s="87"/>
      <c r="E284" s="87"/>
    </row>
    <row r="285" spans="4:5" ht="15" x14ac:dyDescent="0.25">
      <c r="D285" s="87"/>
      <c r="E285" s="87"/>
    </row>
    <row r="286" spans="4:5" ht="15" x14ac:dyDescent="0.25">
      <c r="D286" s="87"/>
      <c r="E286" s="87"/>
    </row>
    <row r="287" spans="4:5" ht="15" x14ac:dyDescent="0.25">
      <c r="D287" s="87"/>
      <c r="E287" s="87"/>
    </row>
    <row r="288" spans="4:5" ht="15" x14ac:dyDescent="0.25">
      <c r="D288" s="87"/>
      <c r="E288" s="87"/>
    </row>
    <row r="289" spans="4:5" ht="15" x14ac:dyDescent="0.25">
      <c r="D289" s="87"/>
      <c r="E289" s="87"/>
    </row>
    <row r="290" spans="4:5" ht="15" x14ac:dyDescent="0.25">
      <c r="D290" s="87"/>
      <c r="E290" s="87"/>
    </row>
  </sheetData>
  <mergeCells count="6">
    <mergeCell ref="B93:B96"/>
    <mergeCell ref="F93:F113"/>
    <mergeCell ref="G93:G95"/>
    <mergeCell ref="C93:C95"/>
    <mergeCell ref="D93:D95"/>
    <mergeCell ref="E93:E95"/>
  </mergeCells>
  <pageMargins left="0.7" right="0.7" top="0.75" bottom="0.75" header="0.3" footer="0.3"/>
  <pageSetup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B6BBD-A46A-4B26-BCEC-FD69D09C56DC}">
  <sheetPr>
    <tabColor theme="9"/>
  </sheetPr>
  <dimension ref="B4:C8"/>
  <sheetViews>
    <sheetView topLeftCell="B1" workbookViewId="0">
      <selection activeCell="A12" sqref="A12"/>
    </sheetView>
  </sheetViews>
  <sheetFormatPr baseColWidth="10" defaultRowHeight="15" x14ac:dyDescent="0.25"/>
  <cols>
    <col min="2" max="2" width="15.125" bestFit="1" customWidth="1"/>
    <col min="3" max="4" width="16.5" bestFit="1" customWidth="1"/>
  </cols>
  <sheetData>
    <row r="4" spans="2:3" x14ac:dyDescent="0.25">
      <c r="B4" s="253" t="s">
        <v>2027</v>
      </c>
      <c r="C4" t="s">
        <v>2186</v>
      </c>
    </row>
    <row r="5" spans="2:3" x14ac:dyDescent="0.25">
      <c r="B5" t="s">
        <v>409</v>
      </c>
      <c r="C5">
        <v>76</v>
      </c>
    </row>
    <row r="6" spans="2:3" x14ac:dyDescent="0.25">
      <c r="B6" t="s">
        <v>408</v>
      </c>
      <c r="C6">
        <v>41</v>
      </c>
    </row>
    <row r="7" spans="2:3" x14ac:dyDescent="0.25">
      <c r="B7" t="s">
        <v>407</v>
      </c>
      <c r="C7">
        <v>58</v>
      </c>
    </row>
    <row r="8" spans="2:3" x14ac:dyDescent="0.25">
      <c r="B8" t="s">
        <v>730</v>
      </c>
      <c r="C8">
        <v>175</v>
      </c>
    </row>
  </sheetData>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01AB6-6E50-4C7A-A101-D5A2BF8B1BB3}">
  <dimension ref="A3:E116"/>
  <sheetViews>
    <sheetView zoomScale="80" zoomScaleNormal="80" workbookViewId="0">
      <selection activeCell="A12" sqref="A12"/>
    </sheetView>
  </sheetViews>
  <sheetFormatPr baseColWidth="10" defaultColWidth="5.625" defaultRowHeight="15" x14ac:dyDescent="0.25"/>
  <cols>
    <col min="1" max="1" width="62.125" style="257" bestFit="1" customWidth="1"/>
    <col min="2" max="2" width="9.625" style="87" hidden="1" customWidth="1"/>
    <col min="3" max="3" width="20.25" style="87" hidden="1" customWidth="1"/>
    <col min="4" max="4" width="17.125" style="87" hidden="1" customWidth="1"/>
    <col min="5" max="5" width="7.625" style="87" bestFit="1" customWidth="1"/>
    <col min="6" max="6" width="10.125" style="87" customWidth="1"/>
    <col min="7" max="16384" width="5.625" style="87"/>
  </cols>
  <sheetData>
    <row r="3" spans="1:5" x14ac:dyDescent="0.25">
      <c r="A3" s="86" t="s">
        <v>75</v>
      </c>
      <c r="B3" t="s">
        <v>2214</v>
      </c>
      <c r="C3" t="s">
        <v>2213</v>
      </c>
      <c r="D3" s="87" t="s">
        <v>2215</v>
      </c>
      <c r="E3" s="87" t="s">
        <v>2216</v>
      </c>
    </row>
    <row r="4" spans="1:5" x14ac:dyDescent="0.25">
      <c r="A4" s="87" t="s">
        <v>1114</v>
      </c>
      <c r="B4">
        <v>7</v>
      </c>
      <c r="C4">
        <v>7</v>
      </c>
      <c r="D4" s="87">
        <f>+B4-C4</f>
        <v>0</v>
      </c>
      <c r="E4" s="279">
        <f>+C4/B4</f>
        <v>1</v>
      </c>
    </row>
    <row r="5" spans="1:5" x14ac:dyDescent="0.25">
      <c r="A5" s="87" t="s">
        <v>1124</v>
      </c>
      <c r="B5">
        <v>7</v>
      </c>
      <c r="C5">
        <v>3</v>
      </c>
      <c r="D5" s="87">
        <f t="shared" ref="D5:D19" si="0">+B5-C5</f>
        <v>4</v>
      </c>
      <c r="E5" s="279">
        <f t="shared" ref="E5:E18" si="1">+C5/B5</f>
        <v>0.42857142857142855</v>
      </c>
    </row>
    <row r="6" spans="1:5" x14ac:dyDescent="0.25">
      <c r="A6" s="87" t="s">
        <v>2050</v>
      </c>
      <c r="B6">
        <v>8</v>
      </c>
      <c r="C6">
        <v>7</v>
      </c>
      <c r="D6" s="87">
        <f t="shared" si="0"/>
        <v>1</v>
      </c>
      <c r="E6" s="279">
        <f t="shared" si="1"/>
        <v>0.875</v>
      </c>
    </row>
    <row r="7" spans="1:5" x14ac:dyDescent="0.25">
      <c r="A7" s="87" t="s">
        <v>1123</v>
      </c>
      <c r="B7">
        <v>7</v>
      </c>
      <c r="C7">
        <v>1</v>
      </c>
      <c r="D7" s="87">
        <f t="shared" si="0"/>
        <v>6</v>
      </c>
      <c r="E7" s="279">
        <f t="shared" si="1"/>
        <v>0.14285714285714285</v>
      </c>
    </row>
    <row r="8" spans="1:5" x14ac:dyDescent="0.25">
      <c r="A8" s="87" t="s">
        <v>1122</v>
      </c>
      <c r="B8">
        <v>6</v>
      </c>
      <c r="C8">
        <v>3</v>
      </c>
      <c r="D8" s="87">
        <f t="shared" si="0"/>
        <v>3</v>
      </c>
      <c r="E8" s="279">
        <f t="shared" si="1"/>
        <v>0.5</v>
      </c>
    </row>
    <row r="9" spans="1:5" x14ac:dyDescent="0.25">
      <c r="A9" s="87" t="s">
        <v>1054</v>
      </c>
      <c r="B9">
        <v>6</v>
      </c>
      <c r="C9">
        <v>2</v>
      </c>
      <c r="D9" s="87">
        <f t="shared" si="0"/>
        <v>4</v>
      </c>
      <c r="E9" s="279">
        <f t="shared" si="1"/>
        <v>0.33333333333333331</v>
      </c>
    </row>
    <row r="10" spans="1:5" x14ac:dyDescent="0.25">
      <c r="A10" s="87" t="s">
        <v>231</v>
      </c>
      <c r="B10">
        <v>6</v>
      </c>
      <c r="C10">
        <v>5</v>
      </c>
      <c r="D10" s="87">
        <f t="shared" si="0"/>
        <v>1</v>
      </c>
      <c r="E10" s="279">
        <f t="shared" si="1"/>
        <v>0.83333333333333337</v>
      </c>
    </row>
    <row r="11" spans="1:5" x14ac:dyDescent="0.25">
      <c r="A11" s="87" t="s">
        <v>1118</v>
      </c>
      <c r="B11">
        <v>6</v>
      </c>
      <c r="C11">
        <v>2</v>
      </c>
      <c r="D11" s="87">
        <f t="shared" si="0"/>
        <v>4</v>
      </c>
      <c r="E11" s="279">
        <f t="shared" si="1"/>
        <v>0.33333333333333331</v>
      </c>
    </row>
    <row r="12" spans="1:5" x14ac:dyDescent="0.25">
      <c r="A12" s="87" t="s">
        <v>1105</v>
      </c>
      <c r="B12">
        <v>4</v>
      </c>
      <c r="C12">
        <v>2</v>
      </c>
      <c r="D12" s="87">
        <f t="shared" si="0"/>
        <v>2</v>
      </c>
      <c r="E12" s="279">
        <f t="shared" si="1"/>
        <v>0.5</v>
      </c>
    </row>
    <row r="13" spans="1:5" x14ac:dyDescent="0.25">
      <c r="A13" s="87" t="s">
        <v>1121</v>
      </c>
      <c r="B13">
        <v>8</v>
      </c>
      <c r="C13">
        <v>3</v>
      </c>
      <c r="D13" s="87">
        <f t="shared" si="0"/>
        <v>5</v>
      </c>
      <c r="E13" s="279">
        <f t="shared" si="1"/>
        <v>0.375</v>
      </c>
    </row>
    <row r="14" spans="1:5" x14ac:dyDescent="0.25">
      <c r="A14" s="87" t="s">
        <v>1127</v>
      </c>
      <c r="B14">
        <v>5</v>
      </c>
      <c r="C14">
        <v>5</v>
      </c>
      <c r="D14" s="87">
        <f t="shared" si="0"/>
        <v>0</v>
      </c>
      <c r="E14" s="279">
        <f t="shared" si="1"/>
        <v>1</v>
      </c>
    </row>
    <row r="15" spans="1:5" x14ac:dyDescent="0.25">
      <c r="A15" s="87" t="s">
        <v>1103</v>
      </c>
      <c r="B15">
        <v>5</v>
      </c>
      <c r="C15">
        <v>5</v>
      </c>
      <c r="D15" s="87">
        <f t="shared" si="0"/>
        <v>0</v>
      </c>
      <c r="E15" s="279">
        <f t="shared" si="1"/>
        <v>1</v>
      </c>
    </row>
    <row r="16" spans="1:5" x14ac:dyDescent="0.25">
      <c r="A16" s="87" t="s">
        <v>1108</v>
      </c>
      <c r="B16">
        <v>8</v>
      </c>
      <c r="C16">
        <v>4</v>
      </c>
      <c r="D16" s="87">
        <f t="shared" si="0"/>
        <v>4</v>
      </c>
      <c r="E16" s="279">
        <f t="shared" si="1"/>
        <v>0.5</v>
      </c>
    </row>
    <row r="17" spans="1:5" x14ac:dyDescent="0.25">
      <c r="A17" s="87" t="s">
        <v>1129</v>
      </c>
      <c r="B17">
        <v>9</v>
      </c>
      <c r="C17">
        <v>4</v>
      </c>
      <c r="D17" s="87">
        <f t="shared" si="0"/>
        <v>5</v>
      </c>
      <c r="E17" s="279">
        <f t="shared" si="1"/>
        <v>0.44444444444444442</v>
      </c>
    </row>
    <row r="18" spans="1:5" x14ac:dyDescent="0.25">
      <c r="A18" s="87" t="s">
        <v>1111</v>
      </c>
      <c r="B18">
        <v>6</v>
      </c>
      <c r="C18">
        <v>6</v>
      </c>
      <c r="D18" s="87">
        <f t="shared" si="0"/>
        <v>0</v>
      </c>
      <c r="E18" s="279">
        <f t="shared" si="1"/>
        <v>1</v>
      </c>
    </row>
    <row r="19" spans="1:5" x14ac:dyDescent="0.25">
      <c r="A19" s="257" t="s">
        <v>730</v>
      </c>
      <c r="B19">
        <f>SUM(B4:B18)</f>
        <v>98</v>
      </c>
      <c r="C19">
        <f>SUM(C4:C18)</f>
        <v>59</v>
      </c>
      <c r="D19" s="87">
        <f t="shared" si="0"/>
        <v>39</v>
      </c>
      <c r="E19" s="279">
        <f>+AVERAGE(E4:E18)</f>
        <v>0.61772486772486768</v>
      </c>
    </row>
    <row r="20" spans="1:5" x14ac:dyDescent="0.25">
      <c r="A20"/>
      <c r="B20"/>
      <c r="C20" s="258"/>
    </row>
    <row r="21" spans="1:5" x14ac:dyDescent="0.25">
      <c r="A21"/>
      <c r="B21"/>
      <c r="C21"/>
    </row>
    <row r="22" spans="1:5" x14ac:dyDescent="0.25">
      <c r="A22"/>
      <c r="B22"/>
      <c r="C22"/>
    </row>
    <row r="23" spans="1:5" x14ac:dyDescent="0.25">
      <c r="A23"/>
      <c r="B23"/>
      <c r="C23"/>
    </row>
    <row r="24" spans="1:5" x14ac:dyDescent="0.25">
      <c r="A24"/>
      <c r="B24"/>
      <c r="C24"/>
    </row>
    <row r="25" spans="1:5" x14ac:dyDescent="0.25">
      <c r="A25"/>
      <c r="B25"/>
      <c r="C25"/>
    </row>
    <row r="26" spans="1:5" x14ac:dyDescent="0.25">
      <c r="A26"/>
      <c r="B26"/>
      <c r="C26"/>
    </row>
    <row r="27" spans="1:5" x14ac:dyDescent="0.25">
      <c r="A27"/>
      <c r="B27"/>
      <c r="C27"/>
    </row>
    <row r="28" spans="1:5" x14ac:dyDescent="0.25">
      <c r="A28"/>
    </row>
    <row r="29" spans="1:5" x14ac:dyDescent="0.25">
      <c r="A29"/>
    </row>
    <row r="30" spans="1:5" x14ac:dyDescent="0.25">
      <c r="A30"/>
    </row>
    <row r="31" spans="1:5" x14ac:dyDescent="0.25">
      <c r="A31"/>
    </row>
    <row r="32" spans="1:5"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27BFB-36A0-4126-9EDE-05EA3E7D940D}">
  <dimension ref="A5:S82"/>
  <sheetViews>
    <sheetView zoomScale="70" zoomScaleNormal="70" workbookViewId="0">
      <selection activeCell="A12" sqref="A12"/>
    </sheetView>
  </sheetViews>
  <sheetFormatPr baseColWidth="10" defaultRowHeight="14.25" x14ac:dyDescent="0.25"/>
  <cols>
    <col min="1" max="1" width="23.75" style="259" bestFit="1" customWidth="1"/>
    <col min="2" max="2" width="58.25" style="259" bestFit="1" customWidth="1"/>
    <col min="3" max="3" width="23.125" style="259" bestFit="1" customWidth="1"/>
    <col min="4" max="4" width="33.75" style="259" bestFit="1" customWidth="1"/>
    <col min="5" max="5" width="18.875" style="259" customWidth="1"/>
    <col min="6" max="6" width="12.25" style="259" customWidth="1"/>
    <col min="7" max="7" width="11" style="259"/>
    <col min="8" max="8" width="26.625" style="259" bestFit="1" customWidth="1"/>
    <col min="9" max="9" width="34.25" style="259" bestFit="1" customWidth="1"/>
    <col min="10" max="11" width="22.625" style="259" bestFit="1" customWidth="1"/>
    <col min="12" max="12" width="20.125" style="259" bestFit="1" customWidth="1"/>
    <col min="13" max="13" width="11" style="259"/>
    <col min="14" max="14" width="58.5" style="259" bestFit="1" customWidth="1"/>
    <col min="15" max="19" width="22.625" style="259" bestFit="1" customWidth="1"/>
    <col min="20" max="16384" width="11" style="259"/>
  </cols>
  <sheetData>
    <row r="5" spans="1:19" ht="15" x14ac:dyDescent="0.25">
      <c r="H5"/>
      <c r="I5"/>
    </row>
    <row r="6" spans="1:19" x14ac:dyDescent="0.25">
      <c r="H6" s="259" t="s">
        <v>2181</v>
      </c>
      <c r="I6" s="259" t="s">
        <v>2182</v>
      </c>
    </row>
    <row r="7" spans="1:19" ht="15" x14ac:dyDescent="0.25">
      <c r="A7" s="260" t="s">
        <v>2181</v>
      </c>
      <c r="B7" s="260" t="s">
        <v>75</v>
      </c>
      <c r="C7" s="260" t="s">
        <v>1235</v>
      </c>
      <c r="D7" s="260" t="s">
        <v>385</v>
      </c>
      <c r="E7" s="260" t="s">
        <v>329</v>
      </c>
      <c r="F7" s="260" t="s">
        <v>2183</v>
      </c>
      <c r="H7" s="259" t="s">
        <v>75</v>
      </c>
      <c r="I7" s="259" t="s">
        <v>2182</v>
      </c>
    </row>
    <row r="8" spans="1:19" x14ac:dyDescent="0.25">
      <c r="A8" s="261" t="s">
        <v>2184</v>
      </c>
      <c r="B8" s="261" t="s">
        <v>2185</v>
      </c>
      <c r="C8" s="262" t="s">
        <v>234</v>
      </c>
      <c r="D8" s="263" t="s">
        <v>344</v>
      </c>
      <c r="E8" s="263" t="s">
        <v>2179</v>
      </c>
      <c r="F8" s="264">
        <v>1</v>
      </c>
    </row>
    <row r="9" spans="1:19" ht="15" x14ac:dyDescent="0.25">
      <c r="A9" s="261" t="s">
        <v>2184</v>
      </c>
      <c r="B9" s="261" t="s">
        <v>2185</v>
      </c>
      <c r="C9" s="261" t="s">
        <v>236</v>
      </c>
      <c r="D9" s="265" t="s">
        <v>344</v>
      </c>
      <c r="E9" s="265" t="s">
        <v>1169</v>
      </c>
      <c r="F9" s="264">
        <v>1</v>
      </c>
      <c r="H9" s="259" t="s">
        <v>1235</v>
      </c>
      <c r="I9" s="259" t="s">
        <v>385</v>
      </c>
      <c r="J9" s="259" t="s">
        <v>2186</v>
      </c>
      <c r="K9"/>
      <c r="L9"/>
      <c r="N9" s="259" t="s">
        <v>75</v>
      </c>
      <c r="O9" s="259" t="s">
        <v>2186</v>
      </c>
      <c r="P9"/>
      <c r="Q9"/>
      <c r="R9"/>
      <c r="S9"/>
    </row>
    <row r="10" spans="1:19" ht="15" x14ac:dyDescent="0.25">
      <c r="A10" s="261" t="s">
        <v>2184</v>
      </c>
      <c r="B10" s="261" t="s">
        <v>2185</v>
      </c>
      <c r="C10" s="261" t="s">
        <v>236</v>
      </c>
      <c r="D10" s="265" t="s">
        <v>344</v>
      </c>
      <c r="E10" s="265" t="s">
        <v>1171</v>
      </c>
      <c r="F10" s="264">
        <v>1</v>
      </c>
      <c r="H10" s="259" t="s">
        <v>321</v>
      </c>
      <c r="I10" s="259" t="s">
        <v>344</v>
      </c>
      <c r="J10" s="259">
        <v>8</v>
      </c>
      <c r="K10"/>
      <c r="L10"/>
      <c r="N10" s="259" t="s">
        <v>2185</v>
      </c>
      <c r="O10" s="259">
        <v>10</v>
      </c>
      <c r="P10"/>
      <c r="Q10"/>
      <c r="R10"/>
      <c r="S10"/>
    </row>
    <row r="11" spans="1:19" ht="15" x14ac:dyDescent="0.25">
      <c r="A11" s="261" t="s">
        <v>2184</v>
      </c>
      <c r="B11" s="261" t="s">
        <v>2185</v>
      </c>
      <c r="C11" s="261" t="s">
        <v>236</v>
      </c>
      <c r="D11" s="265" t="s">
        <v>344</v>
      </c>
      <c r="E11" s="265" t="s">
        <v>1170</v>
      </c>
      <c r="F11" s="264">
        <v>1</v>
      </c>
      <c r="I11" s="259" t="s">
        <v>352</v>
      </c>
      <c r="J11" s="259">
        <v>1</v>
      </c>
      <c r="K11"/>
      <c r="L11"/>
      <c r="N11" s="259" t="s">
        <v>2187</v>
      </c>
      <c r="O11" s="259">
        <v>2</v>
      </c>
      <c r="P11"/>
      <c r="Q11"/>
      <c r="R11"/>
      <c r="S11"/>
    </row>
    <row r="12" spans="1:19" ht="15" x14ac:dyDescent="0.25">
      <c r="A12" s="261" t="s">
        <v>2184</v>
      </c>
      <c r="B12" s="261" t="s">
        <v>2185</v>
      </c>
      <c r="C12" s="261" t="s">
        <v>236</v>
      </c>
      <c r="D12" s="265" t="s">
        <v>344</v>
      </c>
      <c r="E12" s="265" t="s">
        <v>1166</v>
      </c>
      <c r="F12" s="264">
        <v>1</v>
      </c>
      <c r="I12" s="259" t="s">
        <v>354</v>
      </c>
      <c r="J12" s="259">
        <v>2</v>
      </c>
      <c r="K12"/>
      <c r="L12"/>
      <c r="N12" s="259" t="s">
        <v>2188</v>
      </c>
      <c r="O12" s="259">
        <v>10</v>
      </c>
      <c r="P12"/>
      <c r="Q12"/>
      <c r="R12"/>
      <c r="S12"/>
    </row>
    <row r="13" spans="1:19" ht="15" x14ac:dyDescent="0.25">
      <c r="A13" s="261" t="s">
        <v>2184</v>
      </c>
      <c r="B13" s="261" t="s">
        <v>2185</v>
      </c>
      <c r="C13" s="261" t="s">
        <v>236</v>
      </c>
      <c r="D13" s="265" t="s">
        <v>344</v>
      </c>
      <c r="E13" s="265" t="s">
        <v>1165</v>
      </c>
      <c r="F13" s="264">
        <v>1</v>
      </c>
      <c r="H13" s="259" t="s">
        <v>2189</v>
      </c>
      <c r="I13" s="259" t="s">
        <v>354</v>
      </c>
      <c r="J13" s="259">
        <v>3</v>
      </c>
      <c r="K13"/>
      <c r="L13"/>
      <c r="N13" s="259" t="s">
        <v>2190</v>
      </c>
      <c r="O13" s="259">
        <v>2</v>
      </c>
      <c r="P13"/>
      <c r="Q13"/>
      <c r="R13"/>
      <c r="S13"/>
    </row>
    <row r="14" spans="1:19" ht="15" x14ac:dyDescent="0.25">
      <c r="A14" s="261" t="s">
        <v>2184</v>
      </c>
      <c r="B14" s="261" t="s">
        <v>2185</v>
      </c>
      <c r="C14" s="261" t="s">
        <v>236</v>
      </c>
      <c r="D14" s="265" t="s">
        <v>344</v>
      </c>
      <c r="E14" s="265" t="s">
        <v>1168</v>
      </c>
      <c r="F14" s="264">
        <v>1</v>
      </c>
      <c r="H14" s="259" t="s">
        <v>234</v>
      </c>
      <c r="I14" s="259" t="s">
        <v>344</v>
      </c>
      <c r="J14" s="259">
        <v>8</v>
      </c>
      <c r="K14"/>
      <c r="L14"/>
      <c r="N14" s="259" t="s">
        <v>9</v>
      </c>
      <c r="O14" s="259">
        <v>3</v>
      </c>
      <c r="P14"/>
      <c r="Q14"/>
      <c r="R14"/>
      <c r="S14"/>
    </row>
    <row r="15" spans="1:19" ht="15" x14ac:dyDescent="0.25">
      <c r="A15" s="261" t="s">
        <v>2184</v>
      </c>
      <c r="B15" s="261" t="s">
        <v>2185</v>
      </c>
      <c r="C15" s="261" t="s">
        <v>236</v>
      </c>
      <c r="D15" s="265" t="s">
        <v>344</v>
      </c>
      <c r="E15" s="265" t="s">
        <v>1172</v>
      </c>
      <c r="F15" s="264">
        <v>1</v>
      </c>
      <c r="I15" s="259" t="s">
        <v>354</v>
      </c>
      <c r="J15" s="259">
        <v>1</v>
      </c>
      <c r="K15"/>
      <c r="L15"/>
      <c r="N15" s="259" t="s">
        <v>2191</v>
      </c>
      <c r="O15" s="259">
        <v>4</v>
      </c>
      <c r="P15"/>
      <c r="Q15"/>
      <c r="R15"/>
      <c r="S15"/>
    </row>
    <row r="16" spans="1:19" ht="15" x14ac:dyDescent="0.25">
      <c r="A16" s="261" t="s">
        <v>2184</v>
      </c>
      <c r="B16" s="261" t="s">
        <v>2185</v>
      </c>
      <c r="C16" s="261" t="s">
        <v>236</v>
      </c>
      <c r="D16" s="265" t="s">
        <v>354</v>
      </c>
      <c r="E16" s="265" t="s">
        <v>1167</v>
      </c>
      <c r="F16" s="264">
        <v>1</v>
      </c>
      <c r="H16" s="259" t="s">
        <v>319</v>
      </c>
      <c r="I16" s="259" t="s">
        <v>344</v>
      </c>
      <c r="J16" s="259">
        <v>6</v>
      </c>
      <c r="K16"/>
      <c r="L16"/>
      <c r="N16" s="259" t="s">
        <v>6</v>
      </c>
      <c r="O16" s="259">
        <v>5</v>
      </c>
      <c r="P16"/>
      <c r="Q16"/>
      <c r="R16"/>
      <c r="S16"/>
    </row>
    <row r="17" spans="1:19" ht="15" x14ac:dyDescent="0.25">
      <c r="A17" s="261" t="s">
        <v>2184</v>
      </c>
      <c r="B17" s="261" t="s">
        <v>2185</v>
      </c>
      <c r="C17" s="261" t="s">
        <v>236</v>
      </c>
      <c r="D17" s="265" t="s">
        <v>354</v>
      </c>
      <c r="E17" s="265" t="s">
        <v>1164</v>
      </c>
      <c r="F17" s="264">
        <v>1</v>
      </c>
      <c r="H17" s="259" t="s">
        <v>235</v>
      </c>
      <c r="I17" s="259" t="s">
        <v>344</v>
      </c>
      <c r="J17" s="259">
        <v>5</v>
      </c>
      <c r="K17"/>
      <c r="L17"/>
      <c r="N17" s="259" t="s">
        <v>2192</v>
      </c>
      <c r="O17" s="259">
        <v>5</v>
      </c>
      <c r="P17"/>
      <c r="Q17"/>
      <c r="R17"/>
      <c r="S17"/>
    </row>
    <row r="18" spans="1:19" ht="15" x14ac:dyDescent="0.25">
      <c r="A18" s="261" t="s">
        <v>2184</v>
      </c>
      <c r="B18" s="261" t="s">
        <v>2187</v>
      </c>
      <c r="C18" s="262" t="s">
        <v>234</v>
      </c>
      <c r="D18" s="263" t="s">
        <v>344</v>
      </c>
      <c r="E18" s="263" t="s">
        <v>1174</v>
      </c>
      <c r="F18" s="264">
        <v>1</v>
      </c>
      <c r="H18" s="259" t="s">
        <v>236</v>
      </c>
      <c r="I18" s="259" t="s">
        <v>356</v>
      </c>
      <c r="J18" s="259">
        <v>1</v>
      </c>
      <c r="K18"/>
      <c r="L18"/>
      <c r="N18" s="259" t="s">
        <v>2193</v>
      </c>
      <c r="O18" s="259">
        <v>2</v>
      </c>
      <c r="P18"/>
      <c r="Q18"/>
      <c r="R18"/>
      <c r="S18"/>
    </row>
    <row r="19" spans="1:19" ht="15" x14ac:dyDescent="0.25">
      <c r="A19" s="261" t="s">
        <v>2184</v>
      </c>
      <c r="B19" s="261" t="s">
        <v>2187</v>
      </c>
      <c r="C19" s="262" t="s">
        <v>236</v>
      </c>
      <c r="D19" s="263" t="s">
        <v>354</v>
      </c>
      <c r="E19" s="263" t="s">
        <v>1173</v>
      </c>
      <c r="F19" s="264">
        <v>1</v>
      </c>
      <c r="I19" s="259" t="s">
        <v>344</v>
      </c>
      <c r="J19" s="259">
        <v>27</v>
      </c>
      <c r="K19"/>
      <c r="L19"/>
      <c r="N19" s="259" t="s">
        <v>2194</v>
      </c>
      <c r="O19" s="259">
        <v>5</v>
      </c>
      <c r="P19"/>
      <c r="Q19"/>
      <c r="R19"/>
      <c r="S19"/>
    </row>
    <row r="20" spans="1:19" ht="15" x14ac:dyDescent="0.25">
      <c r="A20" s="261" t="s">
        <v>2195</v>
      </c>
      <c r="B20" s="261" t="s">
        <v>2188</v>
      </c>
      <c r="C20" s="261" t="s">
        <v>321</v>
      </c>
      <c r="D20" s="265" t="s">
        <v>344</v>
      </c>
      <c r="E20" s="265" t="s">
        <v>1195</v>
      </c>
      <c r="F20" s="264">
        <v>1</v>
      </c>
      <c r="I20" s="259" t="s">
        <v>354</v>
      </c>
      <c r="J20" s="259">
        <v>9</v>
      </c>
      <c r="K20"/>
      <c r="L20"/>
      <c r="N20" s="259" t="s">
        <v>12</v>
      </c>
      <c r="O20" s="259">
        <v>8</v>
      </c>
      <c r="P20"/>
      <c r="Q20"/>
      <c r="R20"/>
      <c r="S20"/>
    </row>
    <row r="21" spans="1:19" ht="15" x14ac:dyDescent="0.25">
      <c r="A21" s="261" t="s">
        <v>2195</v>
      </c>
      <c r="B21" s="261" t="s">
        <v>2188</v>
      </c>
      <c r="C21" s="261" t="s">
        <v>321</v>
      </c>
      <c r="D21" s="265" t="s">
        <v>344</v>
      </c>
      <c r="E21" s="265" t="s">
        <v>1194</v>
      </c>
      <c r="F21" s="264">
        <v>1</v>
      </c>
      <c r="H21" s="259" t="s">
        <v>2196</v>
      </c>
      <c r="I21" s="259" t="s">
        <v>344</v>
      </c>
      <c r="J21" s="259">
        <v>1</v>
      </c>
      <c r="K21"/>
      <c r="L21"/>
      <c r="N21" s="259" t="s">
        <v>2197</v>
      </c>
      <c r="O21" s="259">
        <v>5</v>
      </c>
      <c r="P21"/>
      <c r="Q21"/>
      <c r="R21"/>
      <c r="S21"/>
    </row>
    <row r="22" spans="1:19" ht="15" x14ac:dyDescent="0.25">
      <c r="A22" s="261" t="s">
        <v>2195</v>
      </c>
      <c r="B22" s="261" t="s">
        <v>2188</v>
      </c>
      <c r="C22" s="261" t="s">
        <v>236</v>
      </c>
      <c r="D22" s="265" t="s">
        <v>344</v>
      </c>
      <c r="E22" s="265" t="s">
        <v>1196</v>
      </c>
      <c r="F22" s="264">
        <v>1</v>
      </c>
      <c r="I22" s="259" t="s">
        <v>354</v>
      </c>
      <c r="J22" s="259">
        <v>1</v>
      </c>
      <c r="K22"/>
      <c r="L22"/>
      <c r="N22" s="259" t="s">
        <v>2198</v>
      </c>
      <c r="O22" s="259">
        <v>4</v>
      </c>
      <c r="P22"/>
      <c r="Q22"/>
      <c r="R22"/>
      <c r="S22"/>
    </row>
    <row r="23" spans="1:19" ht="15" x14ac:dyDescent="0.25">
      <c r="A23" s="261" t="s">
        <v>2195</v>
      </c>
      <c r="B23" s="261" t="s">
        <v>2188</v>
      </c>
      <c r="C23" s="261" t="s">
        <v>236</v>
      </c>
      <c r="D23" s="265" t="s">
        <v>344</v>
      </c>
      <c r="E23" s="265" t="s">
        <v>1193</v>
      </c>
      <c r="F23" s="264">
        <v>1</v>
      </c>
      <c r="H23" s="259" t="s">
        <v>237</v>
      </c>
      <c r="I23" s="259" t="s">
        <v>344</v>
      </c>
      <c r="J23" s="259">
        <v>1</v>
      </c>
      <c r="K23"/>
      <c r="L23"/>
      <c r="N23" s="259" t="s">
        <v>2199</v>
      </c>
      <c r="O23" s="259">
        <v>5</v>
      </c>
      <c r="P23"/>
      <c r="Q23"/>
      <c r="R23"/>
      <c r="S23"/>
    </row>
    <row r="24" spans="1:19" ht="15" x14ac:dyDescent="0.25">
      <c r="A24" s="261" t="s">
        <v>2195</v>
      </c>
      <c r="B24" s="261" t="s">
        <v>2188</v>
      </c>
      <c r="C24" s="261" t="s">
        <v>236</v>
      </c>
      <c r="D24" s="265" t="s">
        <v>344</v>
      </c>
      <c r="E24" s="265" t="s">
        <v>1190</v>
      </c>
      <c r="F24" s="264">
        <v>1</v>
      </c>
      <c r="H24" s="259" t="s">
        <v>730</v>
      </c>
      <c r="J24" s="259">
        <v>74</v>
      </c>
      <c r="K24"/>
      <c r="L24"/>
      <c r="N24" s="259" t="s">
        <v>2200</v>
      </c>
      <c r="O24" s="259">
        <v>4</v>
      </c>
      <c r="P24"/>
      <c r="Q24"/>
      <c r="R24"/>
      <c r="S24"/>
    </row>
    <row r="25" spans="1:19" ht="15" x14ac:dyDescent="0.25">
      <c r="A25" s="261" t="s">
        <v>2195</v>
      </c>
      <c r="B25" s="261" t="s">
        <v>2188</v>
      </c>
      <c r="C25" s="261" t="s">
        <v>236</v>
      </c>
      <c r="D25" s="265" t="s">
        <v>344</v>
      </c>
      <c r="E25" s="265" t="s">
        <v>2180</v>
      </c>
      <c r="F25" s="264">
        <v>1</v>
      </c>
      <c r="H25"/>
      <c r="I25"/>
      <c r="J25"/>
      <c r="K25"/>
      <c r="L25"/>
      <c r="N25" s="259" t="s">
        <v>730</v>
      </c>
      <c r="O25" s="259">
        <v>74</v>
      </c>
      <c r="P25"/>
      <c r="Q25"/>
      <c r="R25"/>
      <c r="S25"/>
    </row>
    <row r="26" spans="1:19" ht="15" x14ac:dyDescent="0.25">
      <c r="A26" s="261" t="s">
        <v>2195</v>
      </c>
      <c r="B26" s="261" t="s">
        <v>2188</v>
      </c>
      <c r="C26" s="261" t="s">
        <v>236</v>
      </c>
      <c r="D26" s="265" t="s">
        <v>344</v>
      </c>
      <c r="E26" s="265" t="s">
        <v>338</v>
      </c>
      <c r="F26" s="264">
        <v>1</v>
      </c>
      <c r="H26"/>
      <c r="I26"/>
      <c r="J26"/>
      <c r="K26"/>
      <c r="L26"/>
      <c r="N26"/>
      <c r="O26"/>
      <c r="P26"/>
      <c r="Q26"/>
      <c r="R26"/>
    </row>
    <row r="27" spans="1:19" ht="15" x14ac:dyDescent="0.25">
      <c r="A27" s="261" t="s">
        <v>2195</v>
      </c>
      <c r="B27" s="261" t="s">
        <v>2188</v>
      </c>
      <c r="C27" s="261" t="s">
        <v>236</v>
      </c>
      <c r="D27" s="265" t="s">
        <v>344</v>
      </c>
      <c r="E27" s="265" t="s">
        <v>1189</v>
      </c>
      <c r="F27" s="264">
        <v>1</v>
      </c>
      <c r="H27"/>
      <c r="I27"/>
      <c r="J27"/>
      <c r="K27"/>
      <c r="L27"/>
      <c r="N27"/>
      <c r="O27"/>
      <c r="P27"/>
      <c r="Q27"/>
      <c r="R27"/>
    </row>
    <row r="28" spans="1:19" ht="15" x14ac:dyDescent="0.25">
      <c r="A28" s="261" t="s">
        <v>2195</v>
      </c>
      <c r="B28" s="261" t="s">
        <v>2188</v>
      </c>
      <c r="C28" s="261" t="s">
        <v>236</v>
      </c>
      <c r="D28" s="265" t="s">
        <v>354</v>
      </c>
      <c r="E28" s="265" t="s">
        <v>1191</v>
      </c>
      <c r="F28" s="264">
        <v>1</v>
      </c>
      <c r="H28"/>
      <c r="I28"/>
      <c r="J28"/>
      <c r="K28"/>
      <c r="L28"/>
      <c r="N28"/>
      <c r="O28"/>
      <c r="P28"/>
      <c r="Q28"/>
      <c r="R28"/>
    </row>
    <row r="29" spans="1:19" ht="15" x14ac:dyDescent="0.25">
      <c r="A29" s="261" t="s">
        <v>2195</v>
      </c>
      <c r="B29" s="261" t="s">
        <v>2188</v>
      </c>
      <c r="C29" s="261" t="s">
        <v>236</v>
      </c>
      <c r="D29" s="265" t="s">
        <v>354</v>
      </c>
      <c r="E29" s="265" t="s">
        <v>1192</v>
      </c>
      <c r="F29" s="264">
        <v>1</v>
      </c>
      <c r="H29"/>
      <c r="I29"/>
      <c r="J29"/>
      <c r="K29"/>
      <c r="L29"/>
      <c r="N29"/>
      <c r="O29"/>
      <c r="P29"/>
      <c r="Q29"/>
      <c r="R29"/>
    </row>
    <row r="30" spans="1:19" ht="15" x14ac:dyDescent="0.25">
      <c r="A30" s="261" t="s">
        <v>2195</v>
      </c>
      <c r="B30" s="261" t="s">
        <v>2190</v>
      </c>
      <c r="C30" s="261" t="s">
        <v>321</v>
      </c>
      <c r="D30" s="263" t="s">
        <v>344</v>
      </c>
      <c r="E30" s="263" t="s">
        <v>1187</v>
      </c>
      <c r="F30" s="264">
        <v>1</v>
      </c>
      <c r="H30"/>
      <c r="I30"/>
      <c r="J30"/>
      <c r="K30"/>
      <c r="L30"/>
      <c r="N30"/>
      <c r="O30"/>
      <c r="P30"/>
      <c r="Q30"/>
      <c r="R30"/>
    </row>
    <row r="31" spans="1:19" ht="15" x14ac:dyDescent="0.25">
      <c r="A31" s="261" t="s">
        <v>2195</v>
      </c>
      <c r="B31" s="261" t="s">
        <v>2190</v>
      </c>
      <c r="C31" s="261" t="s">
        <v>321</v>
      </c>
      <c r="D31" s="263" t="s">
        <v>352</v>
      </c>
      <c r="E31" s="263" t="s">
        <v>1188</v>
      </c>
      <c r="F31" s="264">
        <v>1</v>
      </c>
      <c r="H31"/>
      <c r="I31"/>
      <c r="J31"/>
      <c r="K31"/>
      <c r="L31"/>
      <c r="N31"/>
      <c r="O31"/>
      <c r="P31"/>
      <c r="Q31"/>
      <c r="R31"/>
    </row>
    <row r="32" spans="1:19" ht="15" x14ac:dyDescent="0.25">
      <c r="A32" s="261" t="s">
        <v>2195</v>
      </c>
      <c r="B32" s="261" t="s">
        <v>9</v>
      </c>
      <c r="C32" s="261" t="s">
        <v>321</v>
      </c>
      <c r="D32" s="265" t="s">
        <v>344</v>
      </c>
      <c r="E32" s="265" t="s">
        <v>1186</v>
      </c>
      <c r="F32" s="264">
        <v>1</v>
      </c>
      <c r="H32"/>
      <c r="I32"/>
      <c r="J32"/>
      <c r="K32"/>
      <c r="L32"/>
      <c r="N32"/>
      <c r="O32"/>
      <c r="P32"/>
      <c r="Q32"/>
      <c r="R32"/>
    </row>
    <row r="33" spans="1:18" ht="15" x14ac:dyDescent="0.25">
      <c r="A33" s="261" t="s">
        <v>2195</v>
      </c>
      <c r="B33" s="261" t="s">
        <v>9</v>
      </c>
      <c r="C33" s="261" t="s">
        <v>321</v>
      </c>
      <c r="D33" s="265" t="s">
        <v>344</v>
      </c>
      <c r="E33" s="265" t="s">
        <v>1185</v>
      </c>
      <c r="F33" s="264">
        <v>1</v>
      </c>
      <c r="H33"/>
      <c r="I33"/>
      <c r="J33"/>
      <c r="K33"/>
      <c r="L33"/>
      <c r="N33"/>
      <c r="O33"/>
      <c r="P33"/>
      <c r="Q33"/>
      <c r="R33"/>
    </row>
    <row r="34" spans="1:18" ht="15" x14ac:dyDescent="0.25">
      <c r="A34" s="261" t="s">
        <v>2195</v>
      </c>
      <c r="B34" s="261" t="s">
        <v>9</v>
      </c>
      <c r="C34" s="262" t="s">
        <v>236</v>
      </c>
      <c r="D34" s="263" t="s">
        <v>354</v>
      </c>
      <c r="E34" s="263" t="s">
        <v>1184</v>
      </c>
      <c r="F34" s="264">
        <v>1</v>
      </c>
      <c r="H34"/>
      <c r="I34"/>
      <c r="J34"/>
      <c r="K34"/>
      <c r="L34"/>
      <c r="N34"/>
      <c r="O34"/>
      <c r="P34"/>
      <c r="Q34"/>
      <c r="R34"/>
    </row>
    <row r="35" spans="1:18" ht="15" x14ac:dyDescent="0.25">
      <c r="A35" s="261" t="s">
        <v>2201</v>
      </c>
      <c r="B35" s="261" t="s">
        <v>2191</v>
      </c>
      <c r="C35" s="261" t="s">
        <v>2189</v>
      </c>
      <c r="D35" s="265" t="s">
        <v>354</v>
      </c>
      <c r="E35" s="265" t="s">
        <v>1058</v>
      </c>
      <c r="F35" s="264">
        <v>1</v>
      </c>
      <c r="H35"/>
      <c r="I35"/>
      <c r="J35"/>
      <c r="K35"/>
      <c r="L35"/>
      <c r="N35"/>
      <c r="O35"/>
      <c r="P35"/>
      <c r="Q35"/>
      <c r="R35"/>
    </row>
    <row r="36" spans="1:18" ht="15" x14ac:dyDescent="0.25">
      <c r="A36" s="261" t="s">
        <v>2201</v>
      </c>
      <c r="B36" s="261" t="s">
        <v>2191</v>
      </c>
      <c r="C36" s="261" t="s">
        <v>2189</v>
      </c>
      <c r="D36" s="265" t="s">
        <v>354</v>
      </c>
      <c r="E36" s="265" t="s">
        <v>1059</v>
      </c>
      <c r="F36" s="264">
        <v>1</v>
      </c>
      <c r="H36"/>
      <c r="I36"/>
      <c r="J36"/>
      <c r="K36"/>
      <c r="L36"/>
      <c r="N36"/>
      <c r="O36"/>
      <c r="P36"/>
      <c r="Q36"/>
      <c r="R36"/>
    </row>
    <row r="37" spans="1:18" ht="15" x14ac:dyDescent="0.25">
      <c r="A37" s="261" t="s">
        <v>2201</v>
      </c>
      <c r="B37" s="261" t="s">
        <v>2191</v>
      </c>
      <c r="C37" s="261" t="s">
        <v>2189</v>
      </c>
      <c r="D37" s="265" t="s">
        <v>354</v>
      </c>
      <c r="E37" s="265" t="s">
        <v>1061</v>
      </c>
      <c r="F37" s="264">
        <v>1</v>
      </c>
      <c r="H37"/>
      <c r="I37"/>
      <c r="J37"/>
      <c r="K37"/>
      <c r="L37"/>
      <c r="N37"/>
      <c r="O37"/>
      <c r="P37"/>
      <c r="Q37"/>
      <c r="R37"/>
    </row>
    <row r="38" spans="1:18" ht="15" x14ac:dyDescent="0.25">
      <c r="A38" s="261" t="s">
        <v>2201</v>
      </c>
      <c r="B38" s="261" t="s">
        <v>2191</v>
      </c>
      <c r="C38" s="262" t="s">
        <v>236</v>
      </c>
      <c r="D38" s="263" t="s">
        <v>354</v>
      </c>
      <c r="E38" s="263" t="s">
        <v>1064</v>
      </c>
      <c r="F38" s="264">
        <v>1</v>
      </c>
      <c r="H38"/>
      <c r="I38"/>
      <c r="J38"/>
      <c r="K38"/>
      <c r="L38"/>
      <c r="N38"/>
      <c r="O38"/>
      <c r="P38"/>
      <c r="Q38"/>
      <c r="R38"/>
    </row>
    <row r="39" spans="1:18" ht="15" x14ac:dyDescent="0.25">
      <c r="A39" s="261" t="s">
        <v>2201</v>
      </c>
      <c r="B39" s="261" t="s">
        <v>6</v>
      </c>
      <c r="C39" s="262" t="s">
        <v>234</v>
      </c>
      <c r="D39" s="263" t="s">
        <v>344</v>
      </c>
      <c r="E39" s="263" t="s">
        <v>1016</v>
      </c>
      <c r="F39" s="264">
        <v>1</v>
      </c>
      <c r="H39"/>
      <c r="I39"/>
      <c r="J39"/>
      <c r="K39"/>
      <c r="L39"/>
      <c r="N39"/>
      <c r="O39"/>
      <c r="P39"/>
      <c r="Q39"/>
      <c r="R39"/>
    </row>
    <row r="40" spans="1:18" ht="15" x14ac:dyDescent="0.25">
      <c r="A40" s="261" t="s">
        <v>2201</v>
      </c>
      <c r="B40" s="261" t="s">
        <v>6</v>
      </c>
      <c r="C40" s="261" t="s">
        <v>235</v>
      </c>
      <c r="D40" s="265" t="s">
        <v>344</v>
      </c>
      <c r="E40" s="265" t="s">
        <v>1017</v>
      </c>
      <c r="F40" s="264">
        <v>1</v>
      </c>
      <c r="H40"/>
      <c r="I40"/>
      <c r="J40"/>
      <c r="K40"/>
      <c r="L40"/>
      <c r="N40"/>
      <c r="O40"/>
      <c r="P40"/>
      <c r="Q40"/>
      <c r="R40"/>
    </row>
    <row r="41" spans="1:18" ht="15" x14ac:dyDescent="0.25">
      <c r="A41" s="261" t="s">
        <v>2201</v>
      </c>
      <c r="B41" s="261" t="s">
        <v>6</v>
      </c>
      <c r="C41" s="261" t="s">
        <v>235</v>
      </c>
      <c r="D41" s="265" t="s">
        <v>344</v>
      </c>
      <c r="E41" s="265" t="s">
        <v>1018</v>
      </c>
      <c r="F41" s="264">
        <v>1</v>
      </c>
      <c r="H41"/>
      <c r="I41"/>
      <c r="J41"/>
      <c r="K41"/>
      <c r="L41"/>
      <c r="N41"/>
      <c r="O41"/>
      <c r="P41"/>
      <c r="Q41"/>
      <c r="R41"/>
    </row>
    <row r="42" spans="1:18" ht="15" x14ac:dyDescent="0.25">
      <c r="A42" s="261" t="s">
        <v>2201</v>
      </c>
      <c r="B42" s="261" t="s">
        <v>6</v>
      </c>
      <c r="C42" s="261" t="s">
        <v>235</v>
      </c>
      <c r="D42" s="265" t="s">
        <v>344</v>
      </c>
      <c r="E42" s="265" t="s">
        <v>1020</v>
      </c>
      <c r="F42" s="264">
        <v>1</v>
      </c>
      <c r="H42"/>
      <c r="I42"/>
      <c r="J42"/>
      <c r="K42"/>
      <c r="L42"/>
      <c r="N42"/>
      <c r="O42"/>
      <c r="P42"/>
      <c r="Q42"/>
      <c r="R42"/>
    </row>
    <row r="43" spans="1:18" ht="15" x14ac:dyDescent="0.25">
      <c r="A43" s="261" t="s">
        <v>2201</v>
      </c>
      <c r="B43" s="261" t="s">
        <v>6</v>
      </c>
      <c r="C43" s="261" t="s">
        <v>235</v>
      </c>
      <c r="D43" s="265" t="s">
        <v>344</v>
      </c>
      <c r="E43" s="265" t="s">
        <v>1019</v>
      </c>
      <c r="F43" s="264">
        <v>1</v>
      </c>
      <c r="H43"/>
      <c r="I43"/>
      <c r="J43"/>
      <c r="K43"/>
      <c r="L43"/>
      <c r="N43"/>
      <c r="O43"/>
      <c r="P43"/>
      <c r="Q43"/>
      <c r="R43"/>
    </row>
    <row r="44" spans="1:18" ht="15" x14ac:dyDescent="0.25">
      <c r="A44" s="261" t="s">
        <v>2184</v>
      </c>
      <c r="B44" s="261" t="s">
        <v>2192</v>
      </c>
      <c r="C44" s="262" t="s">
        <v>321</v>
      </c>
      <c r="D44" s="263" t="s">
        <v>344</v>
      </c>
      <c r="E44" s="263" t="s">
        <v>1175</v>
      </c>
      <c r="F44" s="264">
        <v>1</v>
      </c>
      <c r="H44"/>
      <c r="I44"/>
      <c r="J44"/>
      <c r="K44"/>
      <c r="L44"/>
      <c r="N44"/>
      <c r="O44"/>
      <c r="P44"/>
      <c r="Q44"/>
      <c r="R44"/>
    </row>
    <row r="45" spans="1:18" ht="15" x14ac:dyDescent="0.25">
      <c r="A45" s="261" t="s">
        <v>2184</v>
      </c>
      <c r="B45" s="261" t="s">
        <v>2192</v>
      </c>
      <c r="C45" s="261" t="s">
        <v>236</v>
      </c>
      <c r="D45" s="263" t="s">
        <v>344</v>
      </c>
      <c r="E45" s="263" t="s">
        <v>1178</v>
      </c>
      <c r="F45" s="264">
        <v>1</v>
      </c>
      <c r="H45"/>
      <c r="I45"/>
      <c r="J45"/>
      <c r="K45"/>
      <c r="L45"/>
      <c r="N45"/>
      <c r="O45"/>
      <c r="P45"/>
      <c r="Q45"/>
      <c r="R45"/>
    </row>
    <row r="46" spans="1:18" ht="15" x14ac:dyDescent="0.25">
      <c r="A46" s="261" t="s">
        <v>2184</v>
      </c>
      <c r="B46" s="261" t="s">
        <v>2192</v>
      </c>
      <c r="C46" s="261" t="s">
        <v>236</v>
      </c>
      <c r="D46" s="263" t="s">
        <v>354</v>
      </c>
      <c r="E46" s="263" t="s">
        <v>1176</v>
      </c>
      <c r="F46" s="264">
        <v>1</v>
      </c>
      <c r="H46"/>
      <c r="I46"/>
      <c r="J46"/>
      <c r="K46"/>
      <c r="L46"/>
      <c r="N46"/>
      <c r="O46"/>
      <c r="P46"/>
      <c r="Q46"/>
      <c r="R46"/>
    </row>
    <row r="47" spans="1:18" ht="15" x14ac:dyDescent="0.25">
      <c r="A47" s="261" t="s">
        <v>2184</v>
      </c>
      <c r="B47" s="261" t="s">
        <v>2192</v>
      </c>
      <c r="C47" s="262" t="s">
        <v>2196</v>
      </c>
      <c r="D47" s="263" t="s">
        <v>344</v>
      </c>
      <c r="E47" s="263" t="s">
        <v>1177</v>
      </c>
      <c r="F47" s="264">
        <v>1</v>
      </c>
      <c r="H47"/>
      <c r="I47"/>
      <c r="J47"/>
      <c r="K47"/>
      <c r="L47"/>
      <c r="N47"/>
      <c r="O47"/>
      <c r="P47"/>
      <c r="Q47"/>
      <c r="R47"/>
    </row>
    <row r="48" spans="1:18" ht="15" x14ac:dyDescent="0.25">
      <c r="A48" s="261" t="s">
        <v>2184</v>
      </c>
      <c r="B48" s="261" t="s">
        <v>2192</v>
      </c>
      <c r="C48" s="262" t="s">
        <v>237</v>
      </c>
      <c r="D48" s="263" t="s">
        <v>344</v>
      </c>
      <c r="E48" s="263" t="s">
        <v>1179</v>
      </c>
      <c r="F48" s="264">
        <v>1</v>
      </c>
      <c r="H48"/>
      <c r="I48"/>
      <c r="J48"/>
      <c r="K48"/>
      <c r="L48"/>
      <c r="N48"/>
      <c r="O48"/>
      <c r="P48"/>
      <c r="Q48"/>
      <c r="R48"/>
    </row>
    <row r="49" spans="1:18" ht="15" x14ac:dyDescent="0.25">
      <c r="A49" s="261" t="s">
        <v>2184</v>
      </c>
      <c r="B49" s="261" t="s">
        <v>2193</v>
      </c>
      <c r="C49" s="262" t="s">
        <v>321</v>
      </c>
      <c r="D49" s="263" t="s">
        <v>354</v>
      </c>
      <c r="E49" s="263" t="s">
        <v>1157</v>
      </c>
      <c r="F49" s="264">
        <v>1</v>
      </c>
      <c r="H49"/>
      <c r="I49"/>
      <c r="J49"/>
      <c r="K49"/>
      <c r="L49"/>
      <c r="N49"/>
      <c r="O49"/>
      <c r="P49"/>
      <c r="Q49"/>
      <c r="R49"/>
    </row>
    <row r="50" spans="1:18" ht="15" x14ac:dyDescent="0.25">
      <c r="A50" s="261" t="s">
        <v>2184</v>
      </c>
      <c r="B50" s="261" t="s">
        <v>2193</v>
      </c>
      <c r="C50" s="262" t="s">
        <v>236</v>
      </c>
      <c r="D50" s="263" t="s">
        <v>344</v>
      </c>
      <c r="E50" s="263" t="s">
        <v>1156</v>
      </c>
      <c r="F50" s="264">
        <v>1</v>
      </c>
      <c r="H50"/>
      <c r="I50"/>
      <c r="J50"/>
      <c r="K50"/>
      <c r="L50"/>
      <c r="N50"/>
      <c r="O50"/>
      <c r="P50"/>
      <c r="Q50"/>
      <c r="R50"/>
    </row>
    <row r="51" spans="1:18" ht="15" x14ac:dyDescent="0.25">
      <c r="A51" s="261" t="s">
        <v>2195</v>
      </c>
      <c r="B51" s="261" t="s">
        <v>2194</v>
      </c>
      <c r="C51" s="261" t="s">
        <v>321</v>
      </c>
      <c r="D51" s="265" t="s">
        <v>344</v>
      </c>
      <c r="E51" s="265" t="s">
        <v>1182</v>
      </c>
      <c r="F51" s="264">
        <v>1</v>
      </c>
      <c r="H51"/>
      <c r="I51"/>
      <c r="J51"/>
      <c r="K51"/>
      <c r="L51"/>
      <c r="N51"/>
      <c r="O51"/>
      <c r="P51"/>
      <c r="Q51"/>
      <c r="R51"/>
    </row>
    <row r="52" spans="1:18" ht="15" x14ac:dyDescent="0.25">
      <c r="A52" s="261" t="s">
        <v>2195</v>
      </c>
      <c r="B52" s="261" t="s">
        <v>2194</v>
      </c>
      <c r="C52" s="261" t="s">
        <v>321</v>
      </c>
      <c r="D52" s="265" t="s">
        <v>344</v>
      </c>
      <c r="E52" s="265" t="s">
        <v>1181</v>
      </c>
      <c r="F52" s="264">
        <v>1</v>
      </c>
      <c r="H52"/>
      <c r="I52"/>
      <c r="J52"/>
      <c r="K52"/>
      <c r="L52"/>
      <c r="N52"/>
      <c r="O52"/>
      <c r="P52"/>
      <c r="Q52"/>
      <c r="R52"/>
    </row>
    <row r="53" spans="1:18" ht="15" x14ac:dyDescent="0.25">
      <c r="A53" s="261" t="s">
        <v>2195</v>
      </c>
      <c r="B53" s="261" t="s">
        <v>2194</v>
      </c>
      <c r="C53" s="262" t="s">
        <v>234</v>
      </c>
      <c r="D53" s="263" t="s">
        <v>344</v>
      </c>
      <c r="E53" s="263" t="s">
        <v>1180</v>
      </c>
      <c r="F53" s="264">
        <v>1</v>
      </c>
      <c r="H53"/>
      <c r="I53"/>
      <c r="J53"/>
      <c r="K53"/>
      <c r="L53"/>
      <c r="N53"/>
      <c r="O53"/>
      <c r="P53"/>
      <c r="Q53"/>
      <c r="R53"/>
    </row>
    <row r="54" spans="1:18" ht="15" x14ac:dyDescent="0.25">
      <c r="A54" s="261" t="s">
        <v>2195</v>
      </c>
      <c r="B54" s="261" t="s">
        <v>2194</v>
      </c>
      <c r="C54" s="261" t="s">
        <v>236</v>
      </c>
      <c r="D54" s="265" t="s">
        <v>344</v>
      </c>
      <c r="E54" s="265" t="s">
        <v>336</v>
      </c>
      <c r="F54" s="264">
        <v>1</v>
      </c>
      <c r="H54"/>
      <c r="I54"/>
      <c r="J54"/>
      <c r="K54"/>
      <c r="L54"/>
      <c r="N54"/>
      <c r="O54"/>
      <c r="P54"/>
      <c r="Q54"/>
      <c r="R54"/>
    </row>
    <row r="55" spans="1:18" ht="15" x14ac:dyDescent="0.25">
      <c r="A55" s="261" t="s">
        <v>2195</v>
      </c>
      <c r="B55" s="261" t="s">
        <v>2194</v>
      </c>
      <c r="C55" s="261" t="s">
        <v>236</v>
      </c>
      <c r="D55" s="265" t="s">
        <v>344</v>
      </c>
      <c r="E55" s="265" t="s">
        <v>1183</v>
      </c>
      <c r="F55" s="264">
        <v>1</v>
      </c>
      <c r="H55"/>
      <c r="I55"/>
      <c r="J55"/>
      <c r="K55"/>
      <c r="L55"/>
      <c r="N55"/>
      <c r="O55"/>
      <c r="P55"/>
      <c r="Q55"/>
      <c r="R55"/>
    </row>
    <row r="56" spans="1:18" ht="15" x14ac:dyDescent="0.25">
      <c r="A56" s="261" t="s">
        <v>2195</v>
      </c>
      <c r="B56" s="261" t="s">
        <v>12</v>
      </c>
      <c r="C56" s="261" t="s">
        <v>319</v>
      </c>
      <c r="D56" s="265" t="s">
        <v>344</v>
      </c>
      <c r="E56" s="265" t="s">
        <v>1202</v>
      </c>
      <c r="F56" s="264">
        <v>1</v>
      </c>
      <c r="H56"/>
      <c r="I56"/>
      <c r="J56"/>
      <c r="K56"/>
      <c r="L56"/>
      <c r="N56"/>
      <c r="O56"/>
      <c r="P56"/>
      <c r="Q56"/>
      <c r="R56"/>
    </row>
    <row r="57" spans="1:18" ht="15" x14ac:dyDescent="0.25">
      <c r="A57" s="261" t="s">
        <v>2195</v>
      </c>
      <c r="B57" s="261" t="s">
        <v>12</v>
      </c>
      <c r="C57" s="261" t="s">
        <v>319</v>
      </c>
      <c r="D57" s="265" t="s">
        <v>344</v>
      </c>
      <c r="E57" s="265" t="s">
        <v>1199</v>
      </c>
      <c r="F57" s="264">
        <v>1</v>
      </c>
      <c r="H57"/>
      <c r="I57"/>
      <c r="J57"/>
      <c r="K57"/>
      <c r="L57"/>
    </row>
    <row r="58" spans="1:18" ht="15" x14ac:dyDescent="0.25">
      <c r="A58" s="261" t="s">
        <v>2195</v>
      </c>
      <c r="B58" s="261" t="s">
        <v>12</v>
      </c>
      <c r="C58" s="261" t="s">
        <v>319</v>
      </c>
      <c r="D58" s="265" t="s">
        <v>344</v>
      </c>
      <c r="E58" s="265" t="s">
        <v>1200</v>
      </c>
      <c r="F58" s="264">
        <v>1</v>
      </c>
      <c r="H58"/>
      <c r="I58"/>
      <c r="J58"/>
      <c r="K58"/>
      <c r="L58"/>
    </row>
    <row r="59" spans="1:18" ht="15" x14ac:dyDescent="0.25">
      <c r="A59" s="261" t="s">
        <v>2195</v>
      </c>
      <c r="B59" s="261" t="s">
        <v>12</v>
      </c>
      <c r="C59" s="261" t="s">
        <v>319</v>
      </c>
      <c r="D59" s="265" t="s">
        <v>344</v>
      </c>
      <c r="E59" s="265" t="s">
        <v>1201</v>
      </c>
      <c r="F59" s="264">
        <v>1</v>
      </c>
      <c r="H59"/>
      <c r="I59"/>
      <c r="J59"/>
      <c r="K59"/>
      <c r="L59"/>
    </row>
    <row r="60" spans="1:18" ht="15" x14ac:dyDescent="0.25">
      <c r="A60" s="261" t="s">
        <v>2195</v>
      </c>
      <c r="B60" s="261" t="s">
        <v>12</v>
      </c>
      <c r="C60" s="261" t="s">
        <v>319</v>
      </c>
      <c r="D60" s="265" t="s">
        <v>344</v>
      </c>
      <c r="E60" s="265" t="s">
        <v>1198</v>
      </c>
      <c r="F60" s="264">
        <v>1</v>
      </c>
      <c r="H60"/>
      <c r="I60"/>
      <c r="J60"/>
      <c r="K60"/>
      <c r="L60"/>
    </row>
    <row r="61" spans="1:18" ht="15" x14ac:dyDescent="0.25">
      <c r="A61" s="261" t="s">
        <v>2195</v>
      </c>
      <c r="B61" s="261" t="s">
        <v>12</v>
      </c>
      <c r="C61" s="261" t="s">
        <v>319</v>
      </c>
      <c r="D61" s="265" t="s">
        <v>344</v>
      </c>
      <c r="E61" s="265" t="s">
        <v>1197</v>
      </c>
      <c r="F61" s="264">
        <v>1</v>
      </c>
      <c r="H61"/>
      <c r="I61"/>
      <c r="J61"/>
      <c r="K61"/>
      <c r="L61"/>
    </row>
    <row r="62" spans="1:18" ht="15" x14ac:dyDescent="0.25">
      <c r="A62" s="261" t="s">
        <v>2195</v>
      </c>
      <c r="B62" s="261" t="s">
        <v>12</v>
      </c>
      <c r="C62" s="261" t="s">
        <v>236</v>
      </c>
      <c r="D62" s="265" t="s">
        <v>344</v>
      </c>
      <c r="E62" s="265" t="s">
        <v>1204</v>
      </c>
      <c r="F62" s="264">
        <v>1</v>
      </c>
      <c r="H62"/>
      <c r="I62"/>
      <c r="J62"/>
      <c r="K62"/>
      <c r="L62"/>
    </row>
    <row r="63" spans="1:18" x14ac:dyDescent="0.25">
      <c r="A63" s="261" t="s">
        <v>2195</v>
      </c>
      <c r="B63" s="261" t="s">
        <v>12</v>
      </c>
      <c r="C63" s="261" t="s">
        <v>236</v>
      </c>
      <c r="D63" s="265" t="s">
        <v>344</v>
      </c>
      <c r="E63" s="265" t="s">
        <v>1203</v>
      </c>
      <c r="F63" s="264">
        <v>1</v>
      </c>
    </row>
    <row r="64" spans="1:18" x14ac:dyDescent="0.25">
      <c r="A64" s="261" t="s">
        <v>2201</v>
      </c>
      <c r="B64" s="261" t="s">
        <v>2197</v>
      </c>
      <c r="C64" s="261" t="s">
        <v>234</v>
      </c>
      <c r="D64" s="265" t="s">
        <v>344</v>
      </c>
      <c r="E64" s="265" t="s">
        <v>1154</v>
      </c>
      <c r="F64" s="264">
        <v>1</v>
      </c>
    </row>
    <row r="65" spans="1:6" x14ac:dyDescent="0.25">
      <c r="A65" s="261" t="s">
        <v>2201</v>
      </c>
      <c r="B65" s="261" t="s">
        <v>2197</v>
      </c>
      <c r="C65" s="261" t="s">
        <v>234</v>
      </c>
      <c r="D65" s="265" t="s">
        <v>344</v>
      </c>
      <c r="E65" s="265" t="s">
        <v>1152</v>
      </c>
      <c r="F65" s="264">
        <v>1</v>
      </c>
    </row>
    <row r="66" spans="1:6" x14ac:dyDescent="0.25">
      <c r="A66" s="261" t="s">
        <v>2201</v>
      </c>
      <c r="B66" s="261" t="s">
        <v>2197</v>
      </c>
      <c r="C66" s="261" t="s">
        <v>234</v>
      </c>
      <c r="D66" s="265" t="s">
        <v>344</v>
      </c>
      <c r="E66" s="265" t="s">
        <v>1155</v>
      </c>
      <c r="F66" s="264">
        <v>1</v>
      </c>
    </row>
    <row r="67" spans="1:6" x14ac:dyDescent="0.25">
      <c r="A67" s="261" t="s">
        <v>2201</v>
      </c>
      <c r="B67" s="261" t="s">
        <v>2197</v>
      </c>
      <c r="C67" s="261" t="s">
        <v>234</v>
      </c>
      <c r="D67" s="265" t="s">
        <v>344</v>
      </c>
      <c r="E67" s="265" t="s">
        <v>1153</v>
      </c>
      <c r="F67" s="264">
        <v>1</v>
      </c>
    </row>
    <row r="68" spans="1:6" x14ac:dyDescent="0.25">
      <c r="A68" s="261" t="s">
        <v>2201</v>
      </c>
      <c r="B68" s="261" t="s">
        <v>2197</v>
      </c>
      <c r="C68" s="262" t="s">
        <v>235</v>
      </c>
      <c r="D68" s="263" t="s">
        <v>344</v>
      </c>
      <c r="E68" s="263" t="s">
        <v>1151</v>
      </c>
      <c r="F68" s="264">
        <v>1</v>
      </c>
    </row>
    <row r="69" spans="1:6" x14ac:dyDescent="0.25">
      <c r="A69" s="261" t="s">
        <v>2184</v>
      </c>
      <c r="B69" s="261" t="s">
        <v>2198</v>
      </c>
      <c r="C69" s="261" t="s">
        <v>236</v>
      </c>
      <c r="D69" s="263" t="s">
        <v>356</v>
      </c>
      <c r="E69" s="263" t="s">
        <v>1160</v>
      </c>
      <c r="F69" s="264">
        <v>1</v>
      </c>
    </row>
    <row r="70" spans="1:6" x14ac:dyDescent="0.25">
      <c r="A70" s="261" t="s">
        <v>2184</v>
      </c>
      <c r="B70" s="261" t="s">
        <v>2198</v>
      </c>
      <c r="C70" s="261" t="s">
        <v>236</v>
      </c>
      <c r="D70" s="265" t="s">
        <v>344</v>
      </c>
      <c r="E70" s="265" t="s">
        <v>1158</v>
      </c>
      <c r="F70" s="264">
        <v>1</v>
      </c>
    </row>
    <row r="71" spans="1:6" x14ac:dyDescent="0.25">
      <c r="A71" s="261" t="s">
        <v>2184</v>
      </c>
      <c r="B71" s="261" t="s">
        <v>2198</v>
      </c>
      <c r="C71" s="261" t="s">
        <v>236</v>
      </c>
      <c r="D71" s="265" t="s">
        <v>344</v>
      </c>
      <c r="E71" s="265" t="s">
        <v>1159</v>
      </c>
      <c r="F71" s="264">
        <v>1</v>
      </c>
    </row>
    <row r="72" spans="1:6" x14ac:dyDescent="0.25">
      <c r="A72" s="261" t="s">
        <v>2184</v>
      </c>
      <c r="B72" s="261" t="s">
        <v>2198</v>
      </c>
      <c r="C72" s="261" t="s">
        <v>236</v>
      </c>
      <c r="D72" s="265" t="s">
        <v>344</v>
      </c>
      <c r="E72" s="265" t="s">
        <v>1161</v>
      </c>
      <c r="F72" s="264">
        <v>1</v>
      </c>
    </row>
    <row r="73" spans="1:6" x14ac:dyDescent="0.25">
      <c r="A73" s="261" t="s">
        <v>2202</v>
      </c>
      <c r="B73" s="261" t="s">
        <v>2199</v>
      </c>
      <c r="C73" s="262" t="s">
        <v>234</v>
      </c>
      <c r="D73" s="263" t="s">
        <v>354</v>
      </c>
      <c r="E73" s="263" t="s">
        <v>1207</v>
      </c>
      <c r="F73" s="264">
        <v>1</v>
      </c>
    </row>
    <row r="74" spans="1:6" x14ac:dyDescent="0.25">
      <c r="A74" s="261" t="s">
        <v>2202</v>
      </c>
      <c r="B74" s="261" t="s">
        <v>2199</v>
      </c>
      <c r="C74" s="261" t="s">
        <v>236</v>
      </c>
      <c r="D74" s="265" t="s">
        <v>344</v>
      </c>
      <c r="E74" s="265" t="s">
        <v>1209</v>
      </c>
      <c r="F74" s="264">
        <v>1</v>
      </c>
    </row>
    <row r="75" spans="1:6" x14ac:dyDescent="0.25">
      <c r="A75" s="261" t="s">
        <v>2202</v>
      </c>
      <c r="B75" s="261" t="s">
        <v>2199</v>
      </c>
      <c r="C75" s="261" t="s">
        <v>236</v>
      </c>
      <c r="D75" s="265" t="s">
        <v>344</v>
      </c>
      <c r="E75" s="265" t="s">
        <v>1205</v>
      </c>
      <c r="F75" s="264">
        <v>1</v>
      </c>
    </row>
    <row r="76" spans="1:6" x14ac:dyDescent="0.25">
      <c r="A76" s="261" t="s">
        <v>2202</v>
      </c>
      <c r="B76" s="261" t="s">
        <v>2199</v>
      </c>
      <c r="C76" s="261" t="s">
        <v>236</v>
      </c>
      <c r="D76" s="263" t="s">
        <v>354</v>
      </c>
      <c r="E76" s="263" t="s">
        <v>1208</v>
      </c>
      <c r="F76" s="264">
        <v>1</v>
      </c>
    </row>
    <row r="77" spans="1:6" x14ac:dyDescent="0.25">
      <c r="A77" s="261" t="s">
        <v>2202</v>
      </c>
      <c r="B77" s="261" t="s">
        <v>2199</v>
      </c>
      <c r="C77" s="262" t="s">
        <v>2196</v>
      </c>
      <c r="D77" s="263" t="s">
        <v>354</v>
      </c>
      <c r="E77" s="263" t="s">
        <v>1206</v>
      </c>
      <c r="F77" s="264">
        <v>1</v>
      </c>
    </row>
    <row r="78" spans="1:6" x14ac:dyDescent="0.25">
      <c r="A78" s="261" t="s">
        <v>2184</v>
      </c>
      <c r="B78" s="261" t="s">
        <v>2200</v>
      </c>
      <c r="C78" s="262" t="s">
        <v>321</v>
      </c>
      <c r="D78" s="263" t="s">
        <v>354</v>
      </c>
      <c r="E78" s="263" t="s">
        <v>1162</v>
      </c>
      <c r="F78" s="264">
        <v>1</v>
      </c>
    </row>
    <row r="79" spans="1:6" x14ac:dyDescent="0.25">
      <c r="A79" s="261" t="s">
        <v>2184</v>
      </c>
      <c r="B79" s="261" t="s">
        <v>2200</v>
      </c>
      <c r="C79" s="261" t="s">
        <v>236</v>
      </c>
      <c r="D79" s="265" t="s">
        <v>344</v>
      </c>
      <c r="E79" s="265" t="s">
        <v>1163</v>
      </c>
      <c r="F79" s="264">
        <v>1</v>
      </c>
    </row>
    <row r="80" spans="1:6" x14ac:dyDescent="0.25">
      <c r="A80" s="261" t="s">
        <v>2184</v>
      </c>
      <c r="B80" s="261" t="s">
        <v>2200</v>
      </c>
      <c r="C80" s="261" t="s">
        <v>236</v>
      </c>
      <c r="D80" s="265" t="s">
        <v>344</v>
      </c>
      <c r="E80" s="265" t="s">
        <v>2038</v>
      </c>
      <c r="F80" s="264">
        <v>1</v>
      </c>
    </row>
    <row r="81" spans="1:6" x14ac:dyDescent="0.25">
      <c r="A81" s="266" t="s">
        <v>2184</v>
      </c>
      <c r="B81" s="266" t="s">
        <v>2200</v>
      </c>
      <c r="C81" s="266" t="s">
        <v>236</v>
      </c>
      <c r="D81" s="267" t="s">
        <v>344</v>
      </c>
      <c r="E81" s="267" t="s">
        <v>2037</v>
      </c>
      <c r="F81" s="268">
        <v>1</v>
      </c>
    </row>
    <row r="82" spans="1:6" ht="15" x14ac:dyDescent="0.25">
      <c r="A82" s="477" t="s">
        <v>2203</v>
      </c>
      <c r="B82" s="477"/>
      <c r="C82" s="477"/>
      <c r="D82" s="478"/>
      <c r="E82" s="269"/>
      <c r="F82" s="270">
        <f>SUM(F8:F81)</f>
        <v>74</v>
      </c>
    </row>
  </sheetData>
  <mergeCells count="1">
    <mergeCell ref="A82:D82"/>
  </mergeCells>
  <pageMargins left="0.7" right="0.7" top="0.75" bottom="0.75" header="0.3" footer="0.3"/>
  <pageSetup orientation="portrait" r:id="rId3"/>
  <drawing r:id="rId4"/>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4019-F1A7-4BE9-BB0C-D49EFAEE2BCE}">
  <dimension ref="A3:P233"/>
  <sheetViews>
    <sheetView topLeftCell="G88" workbookViewId="0">
      <selection activeCell="A12" sqref="A12"/>
    </sheetView>
  </sheetViews>
  <sheetFormatPr baseColWidth="10" defaultRowHeight="15" x14ac:dyDescent="0.25"/>
  <cols>
    <col min="1" max="1" width="27.75" style="87" bestFit="1" customWidth="1"/>
    <col min="2" max="2" width="64" style="87" bestFit="1" customWidth="1"/>
    <col min="3" max="3" width="62.125" style="87" bestFit="1" customWidth="1"/>
    <col min="4" max="5" width="11" style="87"/>
    <col min="6" max="6" width="17" style="87" customWidth="1"/>
    <col min="7" max="7" width="62.125" style="87" bestFit="1" customWidth="1"/>
    <col min="8" max="8" width="17" style="87" customWidth="1"/>
    <col min="9" max="10" width="11" style="87"/>
    <col min="11" max="11" width="62.125" style="87" bestFit="1" customWidth="1"/>
    <col min="12" max="12" width="19.625" style="87" bestFit="1" customWidth="1"/>
    <col min="13" max="13" width="4.25" style="87" bestFit="1" customWidth="1"/>
    <col min="14" max="14" width="7.375" style="87" bestFit="1" customWidth="1"/>
    <col min="15" max="15" width="9" style="87" bestFit="1" customWidth="1"/>
    <col min="16" max="16384" width="11" style="87"/>
  </cols>
  <sheetData>
    <row r="3" spans="1:13" x14ac:dyDescent="0.25">
      <c r="A3" s="86" t="s">
        <v>2205</v>
      </c>
      <c r="B3" s="86" t="s">
        <v>2209</v>
      </c>
      <c r="C3" s="86" t="s">
        <v>75</v>
      </c>
      <c r="F3" s="276" t="s">
        <v>2207</v>
      </c>
      <c r="G3" s="87" t="s">
        <v>75</v>
      </c>
      <c r="H3" s="87" t="s">
        <v>2205</v>
      </c>
      <c r="K3" s="253" t="s">
        <v>728</v>
      </c>
      <c r="L3" t="s">
        <v>2211</v>
      </c>
      <c r="M3"/>
    </row>
    <row r="4" spans="1:13" x14ac:dyDescent="0.25">
      <c r="A4" s="87" t="s">
        <v>1729</v>
      </c>
      <c r="B4" s="87" t="s">
        <v>430</v>
      </c>
      <c r="C4" s="87" t="s">
        <v>231</v>
      </c>
      <c r="F4" s="277" t="s">
        <v>432</v>
      </c>
      <c r="G4" s="87" t="s">
        <v>1124</v>
      </c>
      <c r="H4" s="87">
        <v>1</v>
      </c>
      <c r="K4" s="274" t="s">
        <v>432</v>
      </c>
      <c r="L4">
        <v>13</v>
      </c>
      <c r="M4"/>
    </row>
    <row r="5" spans="1:13" x14ac:dyDescent="0.25">
      <c r="A5" s="87" t="s">
        <v>1738</v>
      </c>
      <c r="B5" s="87" t="s">
        <v>26</v>
      </c>
      <c r="C5" s="87" t="s">
        <v>1103</v>
      </c>
      <c r="F5" s="277" t="s">
        <v>432</v>
      </c>
      <c r="G5" s="87" t="s">
        <v>1124</v>
      </c>
      <c r="H5" s="87">
        <v>1</v>
      </c>
      <c r="K5" s="275" t="s">
        <v>1124</v>
      </c>
      <c r="L5">
        <v>5</v>
      </c>
      <c r="M5"/>
    </row>
    <row r="6" spans="1:13" x14ac:dyDescent="0.25">
      <c r="A6" s="87" t="s">
        <v>1739</v>
      </c>
      <c r="B6" s="87" t="s">
        <v>432</v>
      </c>
      <c r="C6" s="87" t="s">
        <v>1103</v>
      </c>
      <c r="F6" s="277" t="s">
        <v>432</v>
      </c>
      <c r="G6" s="87" t="s">
        <v>1124</v>
      </c>
      <c r="H6" s="87">
        <v>1</v>
      </c>
      <c r="K6" s="275" t="s">
        <v>1054</v>
      </c>
      <c r="L6">
        <v>1</v>
      </c>
      <c r="M6"/>
    </row>
    <row r="7" spans="1:13" x14ac:dyDescent="0.25">
      <c r="A7" s="87" t="s">
        <v>1740</v>
      </c>
      <c r="B7" s="87" t="s">
        <v>432</v>
      </c>
      <c r="C7" s="87" t="s">
        <v>1103</v>
      </c>
      <c r="F7" s="277" t="s">
        <v>432</v>
      </c>
      <c r="G7" s="87" t="s">
        <v>1124</v>
      </c>
      <c r="H7" s="87">
        <v>1</v>
      </c>
      <c r="K7" s="275" t="s">
        <v>1118</v>
      </c>
      <c r="L7">
        <v>2</v>
      </c>
      <c r="M7"/>
    </row>
    <row r="8" spans="1:13" x14ac:dyDescent="0.25">
      <c r="A8" s="87" t="s">
        <v>1741</v>
      </c>
      <c r="B8" s="87" t="s">
        <v>26</v>
      </c>
      <c r="C8" s="87" t="s">
        <v>1103</v>
      </c>
      <c r="F8" s="277" t="s">
        <v>432</v>
      </c>
      <c r="G8" s="87" t="s">
        <v>1124</v>
      </c>
      <c r="H8" s="87">
        <v>1</v>
      </c>
      <c r="K8" s="275" t="s">
        <v>1127</v>
      </c>
      <c r="L8">
        <v>1</v>
      </c>
      <c r="M8"/>
    </row>
    <row r="9" spans="1:13" x14ac:dyDescent="0.25">
      <c r="A9" s="87" t="s">
        <v>1742</v>
      </c>
      <c r="B9" s="87" t="s">
        <v>432</v>
      </c>
      <c r="C9" s="87" t="s">
        <v>1103</v>
      </c>
      <c r="F9" s="277" t="s">
        <v>432</v>
      </c>
      <c r="G9" s="87" t="s">
        <v>1054</v>
      </c>
      <c r="H9" s="87">
        <v>1</v>
      </c>
      <c r="K9" s="275" t="s">
        <v>1103</v>
      </c>
      <c r="L9">
        <v>2</v>
      </c>
      <c r="M9"/>
    </row>
    <row r="10" spans="1:13" x14ac:dyDescent="0.25">
      <c r="A10" s="87" t="s">
        <v>1743</v>
      </c>
      <c r="B10" s="87" t="s">
        <v>430</v>
      </c>
      <c r="C10" s="87" t="s">
        <v>1105</v>
      </c>
      <c r="F10" s="277" t="s">
        <v>432</v>
      </c>
      <c r="G10" s="87" t="s">
        <v>1118</v>
      </c>
      <c r="H10" s="87">
        <v>1</v>
      </c>
      <c r="K10" s="275" t="s">
        <v>1111</v>
      </c>
      <c r="L10">
        <v>2</v>
      </c>
      <c r="M10"/>
    </row>
    <row r="11" spans="1:13" x14ac:dyDescent="0.25">
      <c r="A11" s="87" t="s">
        <v>1744</v>
      </c>
      <c r="B11" s="87" t="s">
        <v>432</v>
      </c>
      <c r="C11" s="87" t="s">
        <v>1105</v>
      </c>
      <c r="F11" s="277" t="s">
        <v>432</v>
      </c>
      <c r="G11" s="87" t="s">
        <v>1118</v>
      </c>
      <c r="H11" s="87">
        <v>1</v>
      </c>
      <c r="K11" s="274" t="s">
        <v>427</v>
      </c>
      <c r="L11">
        <v>2</v>
      </c>
      <c r="M11"/>
    </row>
    <row r="12" spans="1:13" x14ac:dyDescent="0.25">
      <c r="A12" s="87" t="s">
        <v>1745</v>
      </c>
      <c r="B12" s="87" t="s">
        <v>430</v>
      </c>
      <c r="C12" s="87" t="s">
        <v>1108</v>
      </c>
      <c r="F12" s="277" t="s">
        <v>432</v>
      </c>
      <c r="G12" s="87" t="s">
        <v>1127</v>
      </c>
      <c r="H12" s="87">
        <v>1</v>
      </c>
      <c r="K12" s="275" t="s">
        <v>1124</v>
      </c>
      <c r="L12">
        <v>2</v>
      </c>
      <c r="M12"/>
    </row>
    <row r="13" spans="1:13" x14ac:dyDescent="0.25">
      <c r="A13" s="87" t="s">
        <v>1746</v>
      </c>
      <c r="B13" s="87" t="s">
        <v>430</v>
      </c>
      <c r="C13" s="87" t="s">
        <v>1108</v>
      </c>
      <c r="F13" s="277" t="s">
        <v>432</v>
      </c>
      <c r="G13" s="87" t="s">
        <v>1103</v>
      </c>
      <c r="H13" s="87">
        <v>1</v>
      </c>
      <c r="K13" s="274" t="s">
        <v>430</v>
      </c>
      <c r="L13">
        <v>37</v>
      </c>
      <c r="M13"/>
    </row>
    <row r="14" spans="1:13" x14ac:dyDescent="0.25">
      <c r="A14" s="87" t="s">
        <v>1747</v>
      </c>
      <c r="B14" s="87" t="s">
        <v>430</v>
      </c>
      <c r="C14" s="87" t="s">
        <v>1108</v>
      </c>
      <c r="F14" s="277" t="s">
        <v>432</v>
      </c>
      <c r="G14" s="87" t="s">
        <v>1103</v>
      </c>
      <c r="H14" s="87">
        <v>1</v>
      </c>
      <c r="K14" s="275" t="s">
        <v>1114</v>
      </c>
      <c r="L14">
        <v>9</v>
      </c>
      <c r="M14"/>
    </row>
    <row r="15" spans="1:13" x14ac:dyDescent="0.25">
      <c r="A15" s="87" t="s">
        <v>1730</v>
      </c>
      <c r="B15" s="87" t="s">
        <v>430</v>
      </c>
      <c r="C15" s="87" t="s">
        <v>231</v>
      </c>
      <c r="F15" s="277" t="s">
        <v>432</v>
      </c>
      <c r="G15" s="87" t="s">
        <v>1111</v>
      </c>
      <c r="H15" s="87">
        <v>1</v>
      </c>
      <c r="K15" s="275" t="s">
        <v>1124</v>
      </c>
      <c r="L15">
        <v>1</v>
      </c>
      <c r="M15"/>
    </row>
    <row r="16" spans="1:13" x14ac:dyDescent="0.25">
      <c r="A16" s="87" t="s">
        <v>1748</v>
      </c>
      <c r="B16" s="87" t="s">
        <v>432</v>
      </c>
      <c r="C16" s="87" t="s">
        <v>1108</v>
      </c>
      <c r="F16" s="277" t="s">
        <v>432</v>
      </c>
      <c r="G16" s="87" t="s">
        <v>1111</v>
      </c>
      <c r="H16" s="87">
        <v>1</v>
      </c>
      <c r="K16" s="275" t="s">
        <v>2050</v>
      </c>
      <c r="L16">
        <v>2</v>
      </c>
      <c r="M16"/>
    </row>
    <row r="17" spans="1:13" x14ac:dyDescent="0.25">
      <c r="A17" s="87" t="s">
        <v>1749</v>
      </c>
      <c r="B17" s="87" t="s">
        <v>432</v>
      </c>
      <c r="C17" s="87" t="s">
        <v>1111</v>
      </c>
      <c r="F17" s="87" t="s">
        <v>427</v>
      </c>
      <c r="G17" s="87" t="s">
        <v>1124</v>
      </c>
      <c r="H17" s="87">
        <v>1</v>
      </c>
      <c r="K17" s="275" t="s">
        <v>1122</v>
      </c>
      <c r="L17">
        <v>3</v>
      </c>
      <c r="M17"/>
    </row>
    <row r="18" spans="1:13" x14ac:dyDescent="0.25">
      <c r="A18" s="87" t="s">
        <v>1750</v>
      </c>
      <c r="B18" s="87" t="s">
        <v>432</v>
      </c>
      <c r="C18" s="87" t="s">
        <v>1111</v>
      </c>
      <c r="F18" s="87" t="s">
        <v>427</v>
      </c>
      <c r="G18" s="87" t="s">
        <v>1124</v>
      </c>
      <c r="H18" s="87">
        <v>1</v>
      </c>
      <c r="K18" s="275" t="s">
        <v>1054</v>
      </c>
      <c r="L18">
        <v>3</v>
      </c>
      <c r="M18"/>
    </row>
    <row r="19" spans="1:13" x14ac:dyDescent="0.25">
      <c r="A19" s="87" t="s">
        <v>1751</v>
      </c>
      <c r="B19" s="87" t="s">
        <v>430</v>
      </c>
      <c r="C19" s="87" t="s">
        <v>1111</v>
      </c>
      <c r="F19" s="87" t="s">
        <v>430</v>
      </c>
      <c r="G19" s="87" t="s">
        <v>1114</v>
      </c>
      <c r="H19" s="87">
        <v>1</v>
      </c>
      <c r="K19" s="275" t="s">
        <v>231</v>
      </c>
      <c r="L19">
        <v>2</v>
      </c>
      <c r="M19"/>
    </row>
    <row r="20" spans="1:13" x14ac:dyDescent="0.25">
      <c r="A20" s="87" t="s">
        <v>1752</v>
      </c>
      <c r="B20" s="87" t="s">
        <v>26</v>
      </c>
      <c r="C20" s="87" t="s">
        <v>1111</v>
      </c>
      <c r="F20" s="87" t="s">
        <v>430</v>
      </c>
      <c r="G20" s="87" t="s">
        <v>1114</v>
      </c>
      <c r="H20" s="87">
        <v>1</v>
      </c>
      <c r="K20" s="275" t="s">
        <v>1118</v>
      </c>
      <c r="L20">
        <v>3</v>
      </c>
      <c r="M20"/>
    </row>
    <row r="21" spans="1:13" x14ac:dyDescent="0.25">
      <c r="A21" s="87" t="s">
        <v>1753</v>
      </c>
      <c r="B21" s="87" t="s">
        <v>432</v>
      </c>
      <c r="C21" s="87" t="s">
        <v>1114</v>
      </c>
      <c r="F21" s="87" t="s">
        <v>430</v>
      </c>
      <c r="G21" s="87" t="s">
        <v>1114</v>
      </c>
      <c r="H21" s="87">
        <v>1</v>
      </c>
      <c r="K21" s="275" t="s">
        <v>1105</v>
      </c>
      <c r="L21">
        <v>2</v>
      </c>
    </row>
    <row r="22" spans="1:13" x14ac:dyDescent="0.25">
      <c r="A22" s="87" t="s">
        <v>1754</v>
      </c>
      <c r="B22" s="87" t="s">
        <v>430</v>
      </c>
      <c r="C22" s="87" t="s">
        <v>1114</v>
      </c>
      <c r="F22" s="87" t="s">
        <v>430</v>
      </c>
      <c r="G22" s="87" t="s">
        <v>1114</v>
      </c>
      <c r="H22" s="87">
        <v>1</v>
      </c>
      <c r="K22" s="275" t="s">
        <v>1121</v>
      </c>
      <c r="L22">
        <v>1</v>
      </c>
    </row>
    <row r="23" spans="1:13" x14ac:dyDescent="0.25">
      <c r="A23" s="87" t="s">
        <v>1755</v>
      </c>
      <c r="B23" s="87" t="s">
        <v>26</v>
      </c>
      <c r="C23" s="87" t="s">
        <v>1114</v>
      </c>
      <c r="F23" s="87" t="s">
        <v>430</v>
      </c>
      <c r="G23" s="87" t="s">
        <v>1114</v>
      </c>
      <c r="H23" s="87">
        <v>1</v>
      </c>
      <c r="K23" s="275" t="s">
        <v>1127</v>
      </c>
      <c r="L23">
        <v>2</v>
      </c>
    </row>
    <row r="24" spans="1:13" x14ac:dyDescent="0.25">
      <c r="A24" s="87" t="s">
        <v>1756</v>
      </c>
      <c r="B24" s="87" t="s">
        <v>430</v>
      </c>
      <c r="C24" s="87" t="s">
        <v>1114</v>
      </c>
      <c r="F24" s="87" t="s">
        <v>430</v>
      </c>
      <c r="G24" s="87" t="s">
        <v>1114</v>
      </c>
      <c r="H24" s="87">
        <v>1</v>
      </c>
      <c r="K24" s="275" t="s">
        <v>1103</v>
      </c>
      <c r="L24">
        <v>2</v>
      </c>
    </row>
    <row r="25" spans="1:13" x14ac:dyDescent="0.25">
      <c r="A25" s="87" t="s">
        <v>1757</v>
      </c>
      <c r="B25" s="87" t="s">
        <v>430</v>
      </c>
      <c r="C25" s="87" t="s">
        <v>1114</v>
      </c>
      <c r="F25" s="87" t="s">
        <v>430</v>
      </c>
      <c r="G25" s="87" t="s">
        <v>1114</v>
      </c>
      <c r="H25" s="87">
        <v>1</v>
      </c>
      <c r="K25" s="275" t="s">
        <v>1108</v>
      </c>
      <c r="L25">
        <v>4</v>
      </c>
    </row>
    <row r="26" spans="1:13" x14ac:dyDescent="0.25">
      <c r="A26" s="87" t="s">
        <v>1731</v>
      </c>
      <c r="B26" s="87" t="s">
        <v>26</v>
      </c>
      <c r="C26" s="87" t="s">
        <v>231</v>
      </c>
      <c r="F26" s="87" t="s">
        <v>430</v>
      </c>
      <c r="G26" s="87" t="s">
        <v>1114</v>
      </c>
      <c r="H26" s="87">
        <v>1</v>
      </c>
      <c r="K26" s="275" t="s">
        <v>1129</v>
      </c>
      <c r="L26">
        <v>2</v>
      </c>
    </row>
    <row r="27" spans="1:13" x14ac:dyDescent="0.25">
      <c r="A27" s="87" t="s">
        <v>1758</v>
      </c>
      <c r="B27" s="87" t="s">
        <v>432</v>
      </c>
      <c r="C27" s="87" t="s">
        <v>1114</v>
      </c>
      <c r="F27" s="87" t="s">
        <v>430</v>
      </c>
      <c r="G27" s="87" t="s">
        <v>1114</v>
      </c>
      <c r="H27" s="87">
        <v>1</v>
      </c>
      <c r="K27" s="275" t="s">
        <v>1111</v>
      </c>
      <c r="L27">
        <v>1</v>
      </c>
    </row>
    <row r="28" spans="1:13" x14ac:dyDescent="0.25">
      <c r="B28" s="87" t="s">
        <v>430</v>
      </c>
      <c r="C28" s="87" t="s">
        <v>1114</v>
      </c>
      <c r="F28" s="87" t="s">
        <v>430</v>
      </c>
      <c r="G28" s="87" t="s">
        <v>1124</v>
      </c>
      <c r="H28" s="87">
        <v>1</v>
      </c>
      <c r="K28" s="274" t="s">
        <v>26</v>
      </c>
      <c r="L28">
        <v>22</v>
      </c>
    </row>
    <row r="29" spans="1:13" x14ac:dyDescent="0.25">
      <c r="A29" s="87" t="s">
        <v>1759</v>
      </c>
      <c r="B29" s="87" t="s">
        <v>430</v>
      </c>
      <c r="C29" s="87" t="s">
        <v>1114</v>
      </c>
      <c r="F29" s="87" t="s">
        <v>430</v>
      </c>
      <c r="G29" s="87" t="s">
        <v>2050</v>
      </c>
      <c r="H29" s="87">
        <v>1</v>
      </c>
      <c r="K29" s="275" t="s">
        <v>1114</v>
      </c>
      <c r="L29">
        <v>1</v>
      </c>
    </row>
    <row r="30" spans="1:13" x14ac:dyDescent="0.25">
      <c r="A30" s="87" t="s">
        <v>1760</v>
      </c>
      <c r="B30" s="87" t="s">
        <v>432</v>
      </c>
      <c r="C30" s="87" t="s">
        <v>1114</v>
      </c>
      <c r="F30" s="87" t="s">
        <v>430</v>
      </c>
      <c r="G30" s="87" t="s">
        <v>2050</v>
      </c>
      <c r="H30" s="87">
        <v>1</v>
      </c>
      <c r="K30" s="275" t="s">
        <v>1124</v>
      </c>
      <c r="L30">
        <v>2</v>
      </c>
    </row>
    <row r="31" spans="1:13" x14ac:dyDescent="0.25">
      <c r="B31" s="87" t="s">
        <v>430</v>
      </c>
      <c r="C31" s="87" t="s">
        <v>1114</v>
      </c>
      <c r="F31" s="87" t="s">
        <v>430</v>
      </c>
      <c r="G31" s="87" t="s">
        <v>1122</v>
      </c>
      <c r="H31" s="87">
        <v>1</v>
      </c>
      <c r="K31" s="275" t="s">
        <v>1123</v>
      </c>
      <c r="L31">
        <v>2</v>
      </c>
    </row>
    <row r="32" spans="1:13" x14ac:dyDescent="0.25">
      <c r="A32" s="87" t="s">
        <v>1761</v>
      </c>
      <c r="B32" s="87" t="s">
        <v>432</v>
      </c>
      <c r="C32" s="87" t="s">
        <v>1114</v>
      </c>
      <c r="F32" s="87" t="s">
        <v>430</v>
      </c>
      <c r="G32" s="87" t="s">
        <v>1122</v>
      </c>
      <c r="H32" s="87">
        <v>1</v>
      </c>
      <c r="K32" s="275" t="s">
        <v>231</v>
      </c>
      <c r="L32">
        <v>3</v>
      </c>
    </row>
    <row r="33" spans="1:12" x14ac:dyDescent="0.25">
      <c r="B33" s="87" t="s">
        <v>430</v>
      </c>
      <c r="C33" s="87" t="s">
        <v>1114</v>
      </c>
      <c r="F33" s="87" t="s">
        <v>430</v>
      </c>
      <c r="G33" s="87" t="s">
        <v>1122</v>
      </c>
      <c r="H33" s="87">
        <v>1</v>
      </c>
      <c r="K33" s="275" t="s">
        <v>1121</v>
      </c>
      <c r="L33">
        <v>4</v>
      </c>
    </row>
    <row r="34" spans="1:12" x14ac:dyDescent="0.25">
      <c r="A34" s="87" t="s">
        <v>1762</v>
      </c>
      <c r="B34" s="87" t="s">
        <v>430</v>
      </c>
      <c r="C34" s="87" t="s">
        <v>1114</v>
      </c>
      <c r="F34" s="87" t="s">
        <v>430</v>
      </c>
      <c r="G34" s="87" t="s">
        <v>1054</v>
      </c>
      <c r="H34" s="87">
        <v>1</v>
      </c>
      <c r="K34" s="275" t="s">
        <v>1127</v>
      </c>
      <c r="L34">
        <v>5</v>
      </c>
    </row>
    <row r="35" spans="1:12" x14ac:dyDescent="0.25">
      <c r="A35" s="87" t="s">
        <v>1763</v>
      </c>
      <c r="B35" s="87" t="s">
        <v>430</v>
      </c>
      <c r="C35" s="87" t="s">
        <v>2050</v>
      </c>
      <c r="F35" s="87" t="s">
        <v>430</v>
      </c>
      <c r="G35" s="87" t="s">
        <v>1054</v>
      </c>
      <c r="H35" s="87">
        <v>1</v>
      </c>
      <c r="K35" s="275" t="s">
        <v>1103</v>
      </c>
      <c r="L35">
        <v>1</v>
      </c>
    </row>
    <row r="36" spans="1:12" x14ac:dyDescent="0.25">
      <c r="A36" s="87" t="s">
        <v>1764</v>
      </c>
      <c r="B36" s="87" t="s">
        <v>432</v>
      </c>
      <c r="C36" s="87" t="s">
        <v>2050</v>
      </c>
      <c r="F36" s="87" t="s">
        <v>430</v>
      </c>
      <c r="G36" s="87" t="s">
        <v>1054</v>
      </c>
      <c r="H36" s="87">
        <v>1</v>
      </c>
      <c r="K36" s="275" t="s">
        <v>1129</v>
      </c>
      <c r="L36">
        <v>3</v>
      </c>
    </row>
    <row r="37" spans="1:12" x14ac:dyDescent="0.25">
      <c r="A37" s="87" t="s">
        <v>1765</v>
      </c>
      <c r="B37" s="87" t="s">
        <v>26</v>
      </c>
      <c r="C37" s="87" t="s">
        <v>1118</v>
      </c>
      <c r="F37" s="87" t="s">
        <v>430</v>
      </c>
      <c r="G37" s="87" t="s">
        <v>231</v>
      </c>
      <c r="H37" s="87">
        <v>1</v>
      </c>
      <c r="K37" s="275" t="s">
        <v>1111</v>
      </c>
      <c r="L37">
        <v>1</v>
      </c>
    </row>
    <row r="38" spans="1:12" x14ac:dyDescent="0.25">
      <c r="A38" s="87" t="s">
        <v>1766</v>
      </c>
      <c r="B38" s="87" t="s">
        <v>26</v>
      </c>
      <c r="C38" s="87" t="s">
        <v>1118</v>
      </c>
      <c r="F38" s="87" t="s">
        <v>430</v>
      </c>
      <c r="G38" s="87" t="s">
        <v>231</v>
      </c>
      <c r="H38" s="87">
        <v>1</v>
      </c>
      <c r="K38" s="274" t="s">
        <v>730</v>
      </c>
      <c r="L38">
        <v>74</v>
      </c>
    </row>
    <row r="39" spans="1:12" x14ac:dyDescent="0.25">
      <c r="A39" s="87" t="s">
        <v>1767</v>
      </c>
      <c r="B39" s="87" t="s">
        <v>430</v>
      </c>
      <c r="C39" s="87" t="s">
        <v>1118</v>
      </c>
      <c r="F39" s="87" t="s">
        <v>430</v>
      </c>
      <c r="G39" s="87" t="s">
        <v>1118</v>
      </c>
      <c r="H39" s="87">
        <v>1</v>
      </c>
    </row>
    <row r="40" spans="1:12" x14ac:dyDescent="0.25">
      <c r="B40" s="87" t="s">
        <v>26</v>
      </c>
      <c r="C40" s="87" t="s">
        <v>1118</v>
      </c>
      <c r="F40" s="87" t="s">
        <v>430</v>
      </c>
      <c r="G40" s="87" t="s">
        <v>1118</v>
      </c>
      <c r="H40" s="87">
        <v>1</v>
      </c>
    </row>
    <row r="41" spans="1:12" x14ac:dyDescent="0.25">
      <c r="A41" s="87" t="s">
        <v>1732</v>
      </c>
      <c r="B41" s="87" t="s">
        <v>26</v>
      </c>
      <c r="C41" s="87" t="s">
        <v>231</v>
      </c>
      <c r="F41" s="87" t="s">
        <v>430</v>
      </c>
      <c r="G41" s="87" t="s">
        <v>1118</v>
      </c>
      <c r="H41" s="87">
        <v>1</v>
      </c>
    </row>
    <row r="42" spans="1:12" x14ac:dyDescent="0.25">
      <c r="A42" s="87" t="s">
        <v>1768</v>
      </c>
      <c r="B42" s="87" t="s">
        <v>430</v>
      </c>
      <c r="C42" s="87" t="s">
        <v>1118</v>
      </c>
      <c r="F42" s="87" t="s">
        <v>430</v>
      </c>
      <c r="G42" s="87" t="s">
        <v>1105</v>
      </c>
      <c r="H42" s="87">
        <v>1</v>
      </c>
    </row>
    <row r="43" spans="1:12" x14ac:dyDescent="0.25">
      <c r="A43" s="87" t="s">
        <v>1769</v>
      </c>
      <c r="B43" s="87" t="s">
        <v>430</v>
      </c>
      <c r="C43" s="87" t="s">
        <v>1118</v>
      </c>
      <c r="F43" s="87" t="s">
        <v>430</v>
      </c>
      <c r="G43" s="87" t="s">
        <v>1105</v>
      </c>
      <c r="H43" s="87">
        <v>1</v>
      </c>
    </row>
    <row r="44" spans="1:12" x14ac:dyDescent="0.25">
      <c r="B44" s="87" t="s">
        <v>26</v>
      </c>
      <c r="C44" s="87" t="s">
        <v>1118</v>
      </c>
      <c r="F44" s="87" t="s">
        <v>430</v>
      </c>
      <c r="G44" s="87" t="s">
        <v>1121</v>
      </c>
      <c r="H44" s="87">
        <v>1</v>
      </c>
    </row>
    <row r="45" spans="1:12" x14ac:dyDescent="0.25">
      <c r="A45" s="87" t="s">
        <v>1770</v>
      </c>
      <c r="B45" s="87" t="s">
        <v>26</v>
      </c>
      <c r="C45" s="87" t="s">
        <v>1121</v>
      </c>
      <c r="F45" s="87" t="s">
        <v>430</v>
      </c>
      <c r="G45" s="87" t="s">
        <v>1127</v>
      </c>
      <c r="H45" s="87">
        <v>1</v>
      </c>
    </row>
    <row r="46" spans="1:12" x14ac:dyDescent="0.25">
      <c r="A46" s="87" t="s">
        <v>1771</v>
      </c>
      <c r="B46" s="87" t="s">
        <v>430</v>
      </c>
      <c r="C46" s="87" t="s">
        <v>1121</v>
      </c>
      <c r="F46" s="87" t="s">
        <v>430</v>
      </c>
      <c r="G46" s="87" t="s">
        <v>1127</v>
      </c>
      <c r="H46" s="87">
        <v>1</v>
      </c>
    </row>
    <row r="47" spans="1:12" x14ac:dyDescent="0.25">
      <c r="A47" s="87" t="s">
        <v>1772</v>
      </c>
      <c r="B47" s="87" t="s">
        <v>26</v>
      </c>
      <c r="C47" s="87" t="s">
        <v>1121</v>
      </c>
      <c r="F47" s="87" t="s">
        <v>430</v>
      </c>
      <c r="G47" s="87" t="s">
        <v>1103</v>
      </c>
      <c r="H47" s="87">
        <v>1</v>
      </c>
    </row>
    <row r="48" spans="1:12" x14ac:dyDescent="0.25">
      <c r="A48" s="87" t="s">
        <v>1773</v>
      </c>
      <c r="B48" s="87" t="s">
        <v>26</v>
      </c>
      <c r="C48" s="87" t="s">
        <v>1121</v>
      </c>
      <c r="F48" s="87" t="s">
        <v>430</v>
      </c>
      <c r="G48" s="87" t="s">
        <v>1103</v>
      </c>
      <c r="H48" s="87">
        <v>1</v>
      </c>
    </row>
    <row r="49" spans="1:8" x14ac:dyDescent="0.25">
      <c r="A49" s="87" t="s">
        <v>1774</v>
      </c>
      <c r="B49" s="87" t="s">
        <v>26</v>
      </c>
      <c r="C49" s="87" t="s">
        <v>1121</v>
      </c>
      <c r="F49" s="87" t="s">
        <v>430</v>
      </c>
      <c r="G49" s="87" t="s">
        <v>1108</v>
      </c>
      <c r="H49" s="87">
        <v>1</v>
      </c>
    </row>
    <row r="50" spans="1:8" x14ac:dyDescent="0.25">
      <c r="A50" s="87" t="s">
        <v>1775</v>
      </c>
      <c r="B50" s="87" t="s">
        <v>430</v>
      </c>
      <c r="C50" s="87" t="s">
        <v>1122</v>
      </c>
      <c r="F50" s="87" t="s">
        <v>430</v>
      </c>
      <c r="G50" s="87" t="s">
        <v>1108</v>
      </c>
      <c r="H50" s="87">
        <v>1</v>
      </c>
    </row>
    <row r="51" spans="1:8" x14ac:dyDescent="0.25">
      <c r="A51" s="87" t="s">
        <v>1776</v>
      </c>
      <c r="B51" s="87" t="s">
        <v>430</v>
      </c>
      <c r="C51" s="87" t="s">
        <v>1122</v>
      </c>
      <c r="F51" s="87" t="s">
        <v>430</v>
      </c>
      <c r="G51" s="87" t="s">
        <v>1108</v>
      </c>
      <c r="H51" s="87">
        <v>1</v>
      </c>
    </row>
    <row r="52" spans="1:8" x14ac:dyDescent="0.25">
      <c r="A52" s="87" t="s">
        <v>1777</v>
      </c>
      <c r="B52" s="87" t="s">
        <v>430</v>
      </c>
      <c r="C52" s="87" t="s">
        <v>1122</v>
      </c>
      <c r="F52" s="87" t="s">
        <v>430</v>
      </c>
      <c r="G52" s="87" t="s">
        <v>1108</v>
      </c>
      <c r="H52" s="87">
        <v>1</v>
      </c>
    </row>
    <row r="53" spans="1:8" x14ac:dyDescent="0.25">
      <c r="A53" s="87" t="s">
        <v>1733</v>
      </c>
      <c r="B53" s="87" t="s">
        <v>26</v>
      </c>
      <c r="C53" s="87" t="s">
        <v>231</v>
      </c>
      <c r="F53" s="87" t="s">
        <v>430</v>
      </c>
      <c r="G53" s="87" t="s">
        <v>1129</v>
      </c>
      <c r="H53" s="87">
        <v>1</v>
      </c>
    </row>
    <row r="54" spans="1:8" x14ac:dyDescent="0.25">
      <c r="A54" s="87" t="s">
        <v>1778</v>
      </c>
      <c r="B54" s="87" t="s">
        <v>26</v>
      </c>
      <c r="C54" s="87" t="s">
        <v>1123</v>
      </c>
      <c r="F54" s="87" t="s">
        <v>430</v>
      </c>
      <c r="G54" s="87" t="s">
        <v>1129</v>
      </c>
      <c r="H54" s="87">
        <v>1</v>
      </c>
    </row>
    <row r="55" spans="1:8" x14ac:dyDescent="0.25">
      <c r="A55" s="87" t="s">
        <v>1779</v>
      </c>
      <c r="B55" s="87" t="s">
        <v>26</v>
      </c>
      <c r="C55" s="87" t="s">
        <v>1123</v>
      </c>
      <c r="F55" s="87" t="s">
        <v>430</v>
      </c>
      <c r="G55" s="87" t="s">
        <v>1111</v>
      </c>
      <c r="H55" s="87">
        <v>1</v>
      </c>
    </row>
    <row r="56" spans="1:8" x14ac:dyDescent="0.25">
      <c r="A56" s="87" t="s">
        <v>1780</v>
      </c>
      <c r="B56" s="87" t="s">
        <v>432</v>
      </c>
      <c r="C56" s="87" t="s">
        <v>1124</v>
      </c>
      <c r="F56" s="87" t="s">
        <v>26</v>
      </c>
      <c r="G56" s="87" t="s">
        <v>1114</v>
      </c>
      <c r="H56" s="87">
        <v>1</v>
      </c>
    </row>
    <row r="57" spans="1:8" x14ac:dyDescent="0.25">
      <c r="A57" s="87" t="s">
        <v>1781</v>
      </c>
      <c r="B57" s="87" t="s">
        <v>26</v>
      </c>
      <c r="C57" s="87" t="s">
        <v>1124</v>
      </c>
      <c r="F57" s="87" t="s">
        <v>26</v>
      </c>
      <c r="G57" s="87" t="s">
        <v>1124</v>
      </c>
      <c r="H57" s="87">
        <v>1</v>
      </c>
    </row>
    <row r="58" spans="1:8" x14ac:dyDescent="0.25">
      <c r="A58" s="87" t="s">
        <v>1782</v>
      </c>
      <c r="B58" s="87" t="s">
        <v>26</v>
      </c>
      <c r="C58" s="87" t="s">
        <v>1124</v>
      </c>
      <c r="F58" s="87" t="s">
        <v>26</v>
      </c>
      <c r="G58" s="87" t="s">
        <v>1124</v>
      </c>
      <c r="H58" s="87">
        <v>1</v>
      </c>
    </row>
    <row r="59" spans="1:8" x14ac:dyDescent="0.25">
      <c r="A59" s="87" t="s">
        <v>1783</v>
      </c>
      <c r="B59" s="87" t="s">
        <v>26</v>
      </c>
      <c r="C59" s="87" t="s">
        <v>1124</v>
      </c>
      <c r="F59" s="87" t="s">
        <v>26</v>
      </c>
      <c r="G59" s="87" t="s">
        <v>1123</v>
      </c>
      <c r="H59" s="87">
        <v>1</v>
      </c>
    </row>
    <row r="60" spans="1:8" x14ac:dyDescent="0.25">
      <c r="A60" s="87" t="s">
        <v>1784</v>
      </c>
      <c r="B60" s="87" t="s">
        <v>26</v>
      </c>
      <c r="C60" s="87" t="s">
        <v>1124</v>
      </c>
      <c r="F60" s="87" t="s">
        <v>26</v>
      </c>
      <c r="G60" s="87" t="s">
        <v>1123</v>
      </c>
      <c r="H60" s="87">
        <v>1</v>
      </c>
    </row>
    <row r="61" spans="1:8" x14ac:dyDescent="0.25">
      <c r="A61" s="87" t="s">
        <v>1785</v>
      </c>
      <c r="B61" s="87" t="s">
        <v>432</v>
      </c>
      <c r="C61" s="87" t="s">
        <v>1124</v>
      </c>
      <c r="F61" s="87" t="s">
        <v>26</v>
      </c>
      <c r="G61" s="87" t="s">
        <v>231</v>
      </c>
      <c r="H61" s="87">
        <v>1</v>
      </c>
    </row>
    <row r="62" spans="1:8" x14ac:dyDescent="0.25">
      <c r="A62" s="87" t="s">
        <v>1786</v>
      </c>
      <c r="B62" s="87" t="s">
        <v>427</v>
      </c>
      <c r="C62" s="87" t="s">
        <v>1124</v>
      </c>
      <c r="F62" s="87" t="s">
        <v>26</v>
      </c>
      <c r="G62" s="87" t="s">
        <v>231</v>
      </c>
      <c r="H62" s="87">
        <v>1</v>
      </c>
    </row>
    <row r="63" spans="1:8" x14ac:dyDescent="0.25">
      <c r="A63" s="87" t="s">
        <v>1787</v>
      </c>
      <c r="B63" s="87" t="s">
        <v>432</v>
      </c>
      <c r="C63" s="87" t="s">
        <v>1124</v>
      </c>
      <c r="F63" s="87" t="s">
        <v>26</v>
      </c>
      <c r="G63" s="87" t="s">
        <v>231</v>
      </c>
      <c r="H63" s="87">
        <v>1</v>
      </c>
    </row>
    <row r="64" spans="1:8" x14ac:dyDescent="0.25">
      <c r="A64" s="87" t="s">
        <v>1734</v>
      </c>
      <c r="B64" s="87" t="s">
        <v>430</v>
      </c>
      <c r="C64" s="87" t="s">
        <v>1054</v>
      </c>
      <c r="F64" s="87" t="s">
        <v>26</v>
      </c>
      <c r="G64" s="87" t="s">
        <v>1121</v>
      </c>
      <c r="H64" s="87">
        <v>1</v>
      </c>
    </row>
    <row r="65" spans="1:8" x14ac:dyDescent="0.25">
      <c r="A65" s="87" t="s">
        <v>1788</v>
      </c>
      <c r="B65" s="87" t="s">
        <v>427</v>
      </c>
      <c r="C65" s="87" t="s">
        <v>1124</v>
      </c>
      <c r="F65" s="87" t="s">
        <v>26</v>
      </c>
      <c r="G65" s="87" t="s">
        <v>1121</v>
      </c>
      <c r="H65" s="87">
        <v>1</v>
      </c>
    </row>
    <row r="66" spans="1:8" x14ac:dyDescent="0.25">
      <c r="A66" s="87" t="s">
        <v>1789</v>
      </c>
      <c r="B66" s="87" t="s">
        <v>26</v>
      </c>
      <c r="C66" s="87" t="s">
        <v>1124</v>
      </c>
      <c r="F66" s="87" t="s">
        <v>26</v>
      </c>
      <c r="G66" s="87" t="s">
        <v>1121</v>
      </c>
      <c r="H66" s="87">
        <v>1</v>
      </c>
    </row>
    <row r="67" spans="1:8" x14ac:dyDescent="0.25">
      <c r="A67" s="87" t="s">
        <v>1790</v>
      </c>
      <c r="B67" s="87" t="s">
        <v>432</v>
      </c>
      <c r="C67" s="87" t="s">
        <v>1127</v>
      </c>
      <c r="F67" s="87" t="s">
        <v>26</v>
      </c>
      <c r="G67" s="87" t="s">
        <v>1121</v>
      </c>
      <c r="H67" s="87">
        <v>1</v>
      </c>
    </row>
    <row r="68" spans="1:8" x14ac:dyDescent="0.25">
      <c r="A68" s="87" t="s">
        <v>1791</v>
      </c>
      <c r="B68" s="87" t="s">
        <v>430</v>
      </c>
      <c r="C68" s="87" t="s">
        <v>1127</v>
      </c>
      <c r="F68" s="87" t="s">
        <v>26</v>
      </c>
      <c r="G68" s="87" t="s">
        <v>1127</v>
      </c>
      <c r="H68" s="87">
        <v>1</v>
      </c>
    </row>
    <row r="69" spans="1:8" x14ac:dyDescent="0.25">
      <c r="A69" s="87" t="s">
        <v>1792</v>
      </c>
      <c r="B69" s="87" t="s">
        <v>26</v>
      </c>
      <c r="C69" s="87" t="s">
        <v>1127</v>
      </c>
      <c r="F69" s="87" t="s">
        <v>26</v>
      </c>
      <c r="G69" s="87" t="s">
        <v>1127</v>
      </c>
      <c r="H69" s="87">
        <v>1</v>
      </c>
    </row>
    <row r="70" spans="1:8" x14ac:dyDescent="0.25">
      <c r="A70" s="87" t="s">
        <v>1793</v>
      </c>
      <c r="B70" s="87" t="s">
        <v>427</v>
      </c>
      <c r="C70" s="87" t="s">
        <v>1127</v>
      </c>
      <c r="F70" s="87" t="s">
        <v>26</v>
      </c>
      <c r="G70" s="87" t="s">
        <v>1127</v>
      </c>
      <c r="H70" s="87">
        <v>1</v>
      </c>
    </row>
    <row r="71" spans="1:8" x14ac:dyDescent="0.25">
      <c r="B71" s="87" t="s">
        <v>26</v>
      </c>
      <c r="C71" s="87" t="s">
        <v>1127</v>
      </c>
      <c r="F71" s="87" t="s">
        <v>26</v>
      </c>
      <c r="G71" s="87" t="s">
        <v>1127</v>
      </c>
      <c r="H71" s="87">
        <v>1</v>
      </c>
    </row>
    <row r="72" spans="1:8" x14ac:dyDescent="0.25">
      <c r="A72" s="87" t="s">
        <v>1794</v>
      </c>
      <c r="B72" s="87" t="s">
        <v>26</v>
      </c>
      <c r="C72" s="87" t="s">
        <v>1127</v>
      </c>
      <c r="F72" s="87" t="s">
        <v>26</v>
      </c>
      <c r="G72" s="87" t="s">
        <v>1127</v>
      </c>
      <c r="H72" s="87">
        <v>1</v>
      </c>
    </row>
    <row r="73" spans="1:8" x14ac:dyDescent="0.25">
      <c r="A73" s="87" t="s">
        <v>1795</v>
      </c>
      <c r="B73" s="87" t="s">
        <v>26</v>
      </c>
      <c r="C73" s="87" t="s">
        <v>1127</v>
      </c>
      <c r="F73" s="87" t="s">
        <v>26</v>
      </c>
      <c r="G73" s="87" t="s">
        <v>1103</v>
      </c>
      <c r="H73" s="87">
        <v>1</v>
      </c>
    </row>
    <row r="74" spans="1:8" x14ac:dyDescent="0.25">
      <c r="A74" s="87" t="s">
        <v>1796</v>
      </c>
      <c r="B74" s="87" t="s">
        <v>26</v>
      </c>
      <c r="C74" s="87" t="s">
        <v>1127</v>
      </c>
      <c r="F74" s="87" t="s">
        <v>26</v>
      </c>
      <c r="G74" s="87" t="s">
        <v>1129</v>
      </c>
      <c r="H74" s="87">
        <v>1</v>
      </c>
    </row>
    <row r="75" spans="1:8" x14ac:dyDescent="0.25">
      <c r="A75" s="87" t="s">
        <v>1797</v>
      </c>
      <c r="B75" s="87" t="s">
        <v>26</v>
      </c>
      <c r="C75" s="87" t="s">
        <v>1127</v>
      </c>
      <c r="F75" s="87" t="s">
        <v>26</v>
      </c>
      <c r="G75" s="87" t="s">
        <v>1129</v>
      </c>
      <c r="H75" s="87">
        <v>1</v>
      </c>
    </row>
    <row r="76" spans="1:8" x14ac:dyDescent="0.25">
      <c r="A76" s="87" t="s">
        <v>1735</v>
      </c>
      <c r="B76" s="87" t="s">
        <v>26</v>
      </c>
      <c r="C76" s="87" t="s">
        <v>1054</v>
      </c>
      <c r="F76" s="87" t="s">
        <v>26</v>
      </c>
      <c r="G76" s="87" t="s">
        <v>1129</v>
      </c>
      <c r="H76" s="87">
        <v>1</v>
      </c>
    </row>
    <row r="77" spans="1:8" x14ac:dyDescent="0.25">
      <c r="A77" s="87" t="s">
        <v>1798</v>
      </c>
      <c r="B77" s="87" t="s">
        <v>26</v>
      </c>
      <c r="C77" s="87" t="s">
        <v>1129</v>
      </c>
      <c r="F77" s="87" t="s">
        <v>26</v>
      </c>
      <c r="G77" s="87" t="s">
        <v>1111</v>
      </c>
      <c r="H77" s="87">
        <v>1</v>
      </c>
    </row>
    <row r="78" spans="1:8" x14ac:dyDescent="0.25">
      <c r="A78" s="87" t="s">
        <v>1799</v>
      </c>
      <c r="B78" s="87" t="s">
        <v>430</v>
      </c>
      <c r="C78" s="87" t="s">
        <v>1129</v>
      </c>
    </row>
    <row r="79" spans="1:8" x14ac:dyDescent="0.25">
      <c r="A79" s="87" t="s">
        <v>1800</v>
      </c>
      <c r="B79" s="87" t="s">
        <v>26</v>
      </c>
      <c r="C79" s="87" t="s">
        <v>1129</v>
      </c>
    </row>
    <row r="80" spans="1:8" x14ac:dyDescent="0.25">
      <c r="A80" s="87" t="s">
        <v>1801</v>
      </c>
      <c r="B80" s="87" t="s">
        <v>26</v>
      </c>
      <c r="C80" s="87" t="s">
        <v>1129</v>
      </c>
    </row>
    <row r="81" spans="1:16" x14ac:dyDescent="0.25">
      <c r="A81" s="87" t="s">
        <v>1802</v>
      </c>
      <c r="B81" s="87" t="s">
        <v>432</v>
      </c>
      <c r="C81" s="87" t="s">
        <v>1129</v>
      </c>
    </row>
    <row r="82" spans="1:16" x14ac:dyDescent="0.25">
      <c r="A82" s="87" t="s">
        <v>1736</v>
      </c>
      <c r="B82" s="87" t="s">
        <v>432</v>
      </c>
      <c r="C82" s="87" t="s">
        <v>1054</v>
      </c>
    </row>
    <row r="83" spans="1:16" x14ac:dyDescent="0.25">
      <c r="B83" s="87" t="s">
        <v>430</v>
      </c>
      <c r="C83" s="87" t="s">
        <v>1054</v>
      </c>
      <c r="F83" s="276" t="s">
        <v>2209</v>
      </c>
      <c r="G83" s="276" t="s">
        <v>75</v>
      </c>
      <c r="H83" s="276" t="s">
        <v>2205</v>
      </c>
    </row>
    <row r="84" spans="1:16" x14ac:dyDescent="0.25">
      <c r="A84" s="87" t="s">
        <v>1737</v>
      </c>
      <c r="B84" s="87" t="s">
        <v>430</v>
      </c>
      <c r="C84" s="87" t="s">
        <v>1054</v>
      </c>
      <c r="F84" s="278" t="s">
        <v>430</v>
      </c>
      <c r="G84" s="87" t="s">
        <v>231</v>
      </c>
      <c r="H84" s="87">
        <v>1</v>
      </c>
      <c r="K84" s="253" t="s">
        <v>2186</v>
      </c>
      <c r="L84" s="253" t="s">
        <v>2212</v>
      </c>
      <c r="M84"/>
      <c r="N84"/>
      <c r="O84"/>
      <c r="P84"/>
    </row>
    <row r="85" spans="1:16" x14ac:dyDescent="0.25">
      <c r="A85" s="87" t="s">
        <v>730</v>
      </c>
      <c r="F85" s="278" t="s">
        <v>26</v>
      </c>
      <c r="G85" s="87" t="s">
        <v>1103</v>
      </c>
      <c r="H85" s="87">
        <v>1</v>
      </c>
      <c r="K85" s="253" t="s">
        <v>728</v>
      </c>
      <c r="L85" t="s">
        <v>432</v>
      </c>
      <c r="M85" t="s">
        <v>427</v>
      </c>
      <c r="N85" t="s">
        <v>430</v>
      </c>
      <c r="O85" t="s">
        <v>26</v>
      </c>
      <c r="P85" t="s">
        <v>730</v>
      </c>
    </row>
    <row r="86" spans="1:16" x14ac:dyDescent="0.25">
      <c r="A86"/>
      <c r="B86"/>
      <c r="C86"/>
      <c r="F86" s="278" t="s">
        <v>432</v>
      </c>
      <c r="G86" s="87" t="s">
        <v>1103</v>
      </c>
      <c r="H86" s="87">
        <v>1</v>
      </c>
      <c r="K86" s="274" t="s">
        <v>1114</v>
      </c>
      <c r="L86">
        <v>4</v>
      </c>
      <c r="M86"/>
      <c r="N86">
        <v>5</v>
      </c>
      <c r="O86">
        <v>1</v>
      </c>
      <c r="P86">
        <v>10</v>
      </c>
    </row>
    <row r="87" spans="1:16" x14ac:dyDescent="0.25">
      <c r="A87"/>
      <c r="B87"/>
      <c r="C87"/>
      <c r="F87" s="278" t="s">
        <v>432</v>
      </c>
      <c r="G87" s="87" t="s">
        <v>1103</v>
      </c>
      <c r="H87" s="87">
        <v>1</v>
      </c>
      <c r="K87" s="274" t="s">
        <v>1124</v>
      </c>
      <c r="L87">
        <v>3</v>
      </c>
      <c r="M87">
        <v>2</v>
      </c>
      <c r="N87"/>
      <c r="O87">
        <v>5</v>
      </c>
      <c r="P87">
        <v>10</v>
      </c>
    </row>
    <row r="88" spans="1:16" x14ac:dyDescent="0.25">
      <c r="A88"/>
      <c r="B88"/>
      <c r="C88"/>
      <c r="F88" s="278" t="s">
        <v>26</v>
      </c>
      <c r="G88" s="87" t="s">
        <v>1103</v>
      </c>
      <c r="H88" s="87">
        <v>1</v>
      </c>
      <c r="K88" s="274" t="s">
        <v>2050</v>
      </c>
      <c r="L88">
        <v>1</v>
      </c>
      <c r="M88"/>
      <c r="N88">
        <v>1</v>
      </c>
      <c r="O88"/>
      <c r="P88">
        <v>2</v>
      </c>
    </row>
    <row r="89" spans="1:16" x14ac:dyDescent="0.25">
      <c r="A89"/>
      <c r="B89"/>
      <c r="C89"/>
      <c r="F89" s="278" t="s">
        <v>432</v>
      </c>
      <c r="G89" s="87" t="s">
        <v>1103</v>
      </c>
      <c r="H89" s="87">
        <v>1</v>
      </c>
      <c r="K89" s="274" t="s">
        <v>1123</v>
      </c>
      <c r="L89"/>
      <c r="M89"/>
      <c r="N89"/>
      <c r="O89">
        <v>2</v>
      </c>
      <c r="P89">
        <v>2</v>
      </c>
    </row>
    <row r="90" spans="1:16" x14ac:dyDescent="0.25">
      <c r="A90"/>
      <c r="B90"/>
      <c r="C90"/>
      <c r="F90" s="278" t="s">
        <v>430</v>
      </c>
      <c r="G90" s="87" t="s">
        <v>1105</v>
      </c>
      <c r="H90" s="87">
        <v>1</v>
      </c>
      <c r="K90" s="274" t="s">
        <v>1122</v>
      </c>
      <c r="L90"/>
      <c r="M90"/>
      <c r="N90">
        <v>3</v>
      </c>
      <c r="O90"/>
      <c r="P90">
        <v>3</v>
      </c>
    </row>
    <row r="91" spans="1:16" x14ac:dyDescent="0.25">
      <c r="A91"/>
      <c r="B91"/>
      <c r="C91"/>
      <c r="F91" s="278" t="s">
        <v>432</v>
      </c>
      <c r="G91" s="87" t="s">
        <v>1105</v>
      </c>
      <c r="H91" s="87">
        <v>1</v>
      </c>
      <c r="K91" s="274" t="s">
        <v>1054</v>
      </c>
      <c r="L91">
        <v>1</v>
      </c>
      <c r="M91"/>
      <c r="N91">
        <v>2</v>
      </c>
      <c r="O91">
        <v>1</v>
      </c>
      <c r="P91">
        <v>4</v>
      </c>
    </row>
    <row r="92" spans="1:16" x14ac:dyDescent="0.25">
      <c r="A92"/>
      <c r="B92"/>
      <c r="C92"/>
      <c r="F92" s="278" t="s">
        <v>430</v>
      </c>
      <c r="G92" s="87" t="s">
        <v>1108</v>
      </c>
      <c r="H92" s="87">
        <v>1</v>
      </c>
      <c r="K92" s="274" t="s">
        <v>231</v>
      </c>
      <c r="L92"/>
      <c r="M92"/>
      <c r="N92">
        <v>2</v>
      </c>
      <c r="O92">
        <v>3</v>
      </c>
      <c r="P92">
        <v>5</v>
      </c>
    </row>
    <row r="93" spans="1:16" x14ac:dyDescent="0.25">
      <c r="A93"/>
      <c r="B93"/>
      <c r="C93"/>
      <c r="F93" s="278" t="s">
        <v>430</v>
      </c>
      <c r="G93" s="87" t="s">
        <v>1108</v>
      </c>
      <c r="H93" s="87">
        <v>1</v>
      </c>
      <c r="K93" s="274" t="s">
        <v>1118</v>
      </c>
      <c r="L93"/>
      <c r="M93"/>
      <c r="N93">
        <v>3</v>
      </c>
      <c r="O93">
        <v>2</v>
      </c>
      <c r="P93">
        <v>5</v>
      </c>
    </row>
    <row r="94" spans="1:16" x14ac:dyDescent="0.25">
      <c r="A94"/>
      <c r="B94"/>
      <c r="C94"/>
      <c r="F94" s="278" t="s">
        <v>430</v>
      </c>
      <c r="G94" s="87" t="s">
        <v>1108</v>
      </c>
      <c r="H94" s="87">
        <v>1</v>
      </c>
      <c r="K94" s="274" t="s">
        <v>1105</v>
      </c>
      <c r="L94">
        <v>1</v>
      </c>
      <c r="M94"/>
      <c r="N94">
        <v>1</v>
      </c>
      <c r="O94"/>
      <c r="P94">
        <v>2</v>
      </c>
    </row>
    <row r="95" spans="1:16" x14ac:dyDescent="0.25">
      <c r="A95"/>
      <c r="B95"/>
      <c r="C95"/>
      <c r="F95" s="278" t="s">
        <v>430</v>
      </c>
      <c r="G95" s="87" t="s">
        <v>231</v>
      </c>
      <c r="H95" s="87">
        <v>1</v>
      </c>
      <c r="K95" s="274" t="s">
        <v>1121</v>
      </c>
      <c r="L95"/>
      <c r="M95"/>
      <c r="N95">
        <v>1</v>
      </c>
      <c r="O95">
        <v>4</v>
      </c>
      <c r="P95">
        <v>5</v>
      </c>
    </row>
    <row r="96" spans="1:16" x14ac:dyDescent="0.25">
      <c r="A96"/>
      <c r="B96"/>
      <c r="C96"/>
      <c r="F96" s="278" t="s">
        <v>432</v>
      </c>
      <c r="G96" s="87" t="s">
        <v>1108</v>
      </c>
      <c r="H96" s="87">
        <v>1</v>
      </c>
      <c r="K96" s="274" t="s">
        <v>1127</v>
      </c>
      <c r="L96">
        <v>1</v>
      </c>
      <c r="M96">
        <v>1</v>
      </c>
      <c r="N96">
        <v>1</v>
      </c>
      <c r="O96">
        <v>5</v>
      </c>
      <c r="P96">
        <v>8</v>
      </c>
    </row>
    <row r="97" spans="1:16" x14ac:dyDescent="0.25">
      <c r="A97"/>
      <c r="B97"/>
      <c r="C97"/>
      <c r="F97" s="278" t="s">
        <v>432</v>
      </c>
      <c r="G97" s="87" t="s">
        <v>1111</v>
      </c>
      <c r="H97" s="87">
        <v>1</v>
      </c>
      <c r="K97" s="274" t="s">
        <v>1103</v>
      </c>
      <c r="L97">
        <v>3</v>
      </c>
      <c r="M97"/>
      <c r="N97"/>
      <c r="O97">
        <v>2</v>
      </c>
      <c r="P97">
        <v>5</v>
      </c>
    </row>
    <row r="98" spans="1:16" x14ac:dyDescent="0.25">
      <c r="A98"/>
      <c r="B98"/>
      <c r="C98"/>
      <c r="F98" s="278" t="s">
        <v>432</v>
      </c>
      <c r="G98" s="87" t="s">
        <v>1111</v>
      </c>
      <c r="H98" s="87">
        <v>1</v>
      </c>
      <c r="K98" s="274" t="s">
        <v>1108</v>
      </c>
      <c r="L98">
        <v>1</v>
      </c>
      <c r="M98"/>
      <c r="N98">
        <v>3</v>
      </c>
      <c r="O98"/>
      <c r="P98">
        <v>4</v>
      </c>
    </row>
    <row r="99" spans="1:16" x14ac:dyDescent="0.25">
      <c r="A99"/>
      <c r="B99"/>
      <c r="C99"/>
      <c r="F99" s="278" t="s">
        <v>430</v>
      </c>
      <c r="G99" s="87" t="s">
        <v>1111</v>
      </c>
      <c r="H99" s="87">
        <v>1</v>
      </c>
      <c r="K99" s="274" t="s">
        <v>1129</v>
      </c>
      <c r="L99">
        <v>1</v>
      </c>
      <c r="M99"/>
      <c r="N99">
        <v>1</v>
      </c>
      <c r="O99">
        <v>3</v>
      </c>
      <c r="P99">
        <v>5</v>
      </c>
    </row>
    <row r="100" spans="1:16" x14ac:dyDescent="0.25">
      <c r="A100"/>
      <c r="B100"/>
      <c r="C100"/>
      <c r="F100" s="278" t="s">
        <v>26</v>
      </c>
      <c r="G100" s="87" t="s">
        <v>1111</v>
      </c>
      <c r="H100" s="87">
        <v>1</v>
      </c>
      <c r="K100" s="274" t="s">
        <v>1111</v>
      </c>
      <c r="L100">
        <v>2</v>
      </c>
      <c r="M100"/>
      <c r="N100">
        <v>1</v>
      </c>
      <c r="O100">
        <v>1</v>
      </c>
      <c r="P100">
        <v>4</v>
      </c>
    </row>
    <row r="101" spans="1:16" x14ac:dyDescent="0.25">
      <c r="A101"/>
      <c r="B101"/>
      <c r="C101"/>
      <c r="F101" s="278" t="s">
        <v>432</v>
      </c>
      <c r="G101" s="87" t="s">
        <v>1114</v>
      </c>
      <c r="H101" s="87">
        <v>1</v>
      </c>
      <c r="K101" s="274" t="s">
        <v>730</v>
      </c>
      <c r="L101">
        <v>18</v>
      </c>
      <c r="M101">
        <v>3</v>
      </c>
      <c r="N101">
        <v>24</v>
      </c>
      <c r="O101">
        <v>29</v>
      </c>
      <c r="P101">
        <v>74</v>
      </c>
    </row>
    <row r="102" spans="1:16" x14ac:dyDescent="0.25">
      <c r="A102"/>
      <c r="B102"/>
      <c r="C102"/>
      <c r="F102" s="278" t="s">
        <v>430</v>
      </c>
      <c r="G102" s="87" t="s">
        <v>1114</v>
      </c>
      <c r="H102" s="87">
        <v>1</v>
      </c>
      <c r="K102"/>
      <c r="L102"/>
    </row>
    <row r="103" spans="1:16" x14ac:dyDescent="0.25">
      <c r="A103"/>
      <c r="B103"/>
      <c r="C103"/>
      <c r="F103" s="278" t="s">
        <v>26</v>
      </c>
      <c r="G103" s="87" t="s">
        <v>1114</v>
      </c>
      <c r="H103" s="87">
        <v>1</v>
      </c>
      <c r="K103"/>
      <c r="L103"/>
    </row>
    <row r="104" spans="1:16" x14ac:dyDescent="0.25">
      <c r="A104"/>
      <c r="B104"/>
      <c r="C104"/>
      <c r="F104" s="278" t="s">
        <v>430</v>
      </c>
      <c r="G104" s="87" t="s">
        <v>1114</v>
      </c>
      <c r="H104" s="87">
        <v>1</v>
      </c>
      <c r="K104"/>
      <c r="L104"/>
    </row>
    <row r="105" spans="1:16" x14ac:dyDescent="0.25">
      <c r="A105"/>
      <c r="B105"/>
      <c r="C105"/>
      <c r="F105" s="278" t="s">
        <v>430</v>
      </c>
      <c r="G105" s="87" t="s">
        <v>1114</v>
      </c>
      <c r="H105" s="87">
        <v>1</v>
      </c>
      <c r="K105"/>
      <c r="L105"/>
    </row>
    <row r="106" spans="1:16" x14ac:dyDescent="0.25">
      <c r="A106"/>
      <c r="B106"/>
      <c r="C106"/>
      <c r="F106" s="278" t="s">
        <v>26</v>
      </c>
      <c r="G106" s="87" t="s">
        <v>231</v>
      </c>
      <c r="H106" s="87">
        <v>1</v>
      </c>
      <c r="K106"/>
      <c r="L106"/>
    </row>
    <row r="107" spans="1:16" x14ac:dyDescent="0.25">
      <c r="A107"/>
      <c r="B107"/>
      <c r="C107"/>
      <c r="F107" s="278" t="s">
        <v>432</v>
      </c>
      <c r="G107" s="87" t="s">
        <v>1114</v>
      </c>
      <c r="H107" s="87">
        <v>1</v>
      </c>
      <c r="K107"/>
      <c r="L107"/>
    </row>
    <row r="108" spans="1:16" x14ac:dyDescent="0.25">
      <c r="A108"/>
      <c r="B108"/>
      <c r="C108"/>
      <c r="F108" s="278" t="s">
        <v>430</v>
      </c>
      <c r="G108" s="87" t="s">
        <v>1114</v>
      </c>
      <c r="H108" s="87">
        <v>1</v>
      </c>
      <c r="K108"/>
      <c r="L108"/>
    </row>
    <row r="109" spans="1:16" x14ac:dyDescent="0.25">
      <c r="A109"/>
      <c r="B109"/>
      <c r="C109"/>
      <c r="F109" s="278" t="s">
        <v>432</v>
      </c>
      <c r="G109" s="87" t="s">
        <v>1114</v>
      </c>
      <c r="H109" s="87">
        <v>1</v>
      </c>
      <c r="K109"/>
      <c r="L109"/>
    </row>
    <row r="110" spans="1:16" x14ac:dyDescent="0.25">
      <c r="A110"/>
      <c r="B110"/>
      <c r="C110"/>
      <c r="F110" s="278" t="s">
        <v>432</v>
      </c>
      <c r="G110" s="87" t="s">
        <v>1114</v>
      </c>
      <c r="H110" s="87">
        <v>1</v>
      </c>
      <c r="K110"/>
      <c r="L110"/>
    </row>
    <row r="111" spans="1:16" x14ac:dyDescent="0.25">
      <c r="A111"/>
      <c r="B111"/>
      <c r="C111"/>
      <c r="F111" s="278" t="s">
        <v>430</v>
      </c>
      <c r="G111" s="87" t="s">
        <v>1114</v>
      </c>
      <c r="H111" s="87">
        <v>1</v>
      </c>
      <c r="K111"/>
      <c r="L111"/>
    </row>
    <row r="112" spans="1:16" x14ac:dyDescent="0.25">
      <c r="A112"/>
      <c r="B112"/>
      <c r="C112"/>
      <c r="F112" s="278" t="s">
        <v>430</v>
      </c>
      <c r="G112" s="87" t="s">
        <v>2050</v>
      </c>
      <c r="H112" s="87">
        <v>1</v>
      </c>
      <c r="K112"/>
      <c r="L112"/>
    </row>
    <row r="113" spans="1:12" x14ac:dyDescent="0.25">
      <c r="A113"/>
      <c r="B113"/>
      <c r="C113"/>
      <c r="F113" s="278" t="s">
        <v>432</v>
      </c>
      <c r="G113" s="87" t="s">
        <v>2050</v>
      </c>
      <c r="H113" s="87">
        <v>1</v>
      </c>
      <c r="K113"/>
      <c r="L113"/>
    </row>
    <row r="114" spans="1:12" x14ac:dyDescent="0.25">
      <c r="A114"/>
      <c r="B114"/>
      <c r="C114"/>
      <c r="F114" s="278" t="s">
        <v>26</v>
      </c>
      <c r="G114" s="87" t="s">
        <v>1118</v>
      </c>
      <c r="H114" s="87">
        <v>1</v>
      </c>
      <c r="K114"/>
      <c r="L114"/>
    </row>
    <row r="115" spans="1:12" x14ac:dyDescent="0.25">
      <c r="A115"/>
      <c r="B115"/>
      <c r="C115"/>
      <c r="F115" s="278" t="s">
        <v>26</v>
      </c>
      <c r="G115" s="87" t="s">
        <v>1118</v>
      </c>
      <c r="H115" s="87">
        <v>1</v>
      </c>
      <c r="K115"/>
      <c r="L115"/>
    </row>
    <row r="116" spans="1:12" x14ac:dyDescent="0.25">
      <c r="A116"/>
      <c r="B116"/>
      <c r="C116"/>
      <c r="F116" s="278" t="s">
        <v>430</v>
      </c>
      <c r="G116" s="87" t="s">
        <v>1118</v>
      </c>
      <c r="H116" s="87">
        <v>1</v>
      </c>
      <c r="K116"/>
      <c r="L116"/>
    </row>
    <row r="117" spans="1:12" x14ac:dyDescent="0.25">
      <c r="A117"/>
      <c r="B117"/>
      <c r="C117"/>
      <c r="F117" s="278" t="s">
        <v>26</v>
      </c>
      <c r="G117" s="87" t="s">
        <v>231</v>
      </c>
      <c r="H117" s="87">
        <v>1</v>
      </c>
      <c r="K117"/>
      <c r="L117"/>
    </row>
    <row r="118" spans="1:12" x14ac:dyDescent="0.25">
      <c r="A118"/>
      <c r="B118"/>
      <c r="C118"/>
      <c r="F118" s="278" t="s">
        <v>430</v>
      </c>
      <c r="G118" s="87" t="s">
        <v>1118</v>
      </c>
      <c r="H118" s="87">
        <v>1</v>
      </c>
      <c r="K118"/>
      <c r="L118"/>
    </row>
    <row r="119" spans="1:12" x14ac:dyDescent="0.25">
      <c r="A119"/>
      <c r="B119"/>
      <c r="C119"/>
      <c r="F119" s="278" t="s">
        <v>430</v>
      </c>
      <c r="G119" s="87" t="s">
        <v>1118</v>
      </c>
      <c r="H119" s="87">
        <v>1</v>
      </c>
      <c r="K119"/>
      <c r="L119"/>
    </row>
    <row r="120" spans="1:12" x14ac:dyDescent="0.25">
      <c r="A120"/>
      <c r="B120"/>
      <c r="C120"/>
      <c r="F120" s="278" t="s">
        <v>26</v>
      </c>
      <c r="G120" s="87" t="s">
        <v>1121</v>
      </c>
      <c r="H120" s="87">
        <v>1</v>
      </c>
      <c r="K120"/>
      <c r="L120"/>
    </row>
    <row r="121" spans="1:12" x14ac:dyDescent="0.25">
      <c r="A121"/>
      <c r="B121"/>
      <c r="C121"/>
      <c r="F121" s="278" t="s">
        <v>430</v>
      </c>
      <c r="G121" s="87" t="s">
        <v>1121</v>
      </c>
      <c r="H121" s="87">
        <v>1</v>
      </c>
      <c r="K121"/>
      <c r="L121"/>
    </row>
    <row r="122" spans="1:12" x14ac:dyDescent="0.25">
      <c r="A122"/>
      <c r="B122"/>
      <c r="C122"/>
      <c r="F122" s="278" t="s">
        <v>26</v>
      </c>
      <c r="G122" s="87" t="s">
        <v>1121</v>
      </c>
      <c r="H122" s="87">
        <v>1</v>
      </c>
      <c r="K122"/>
      <c r="L122"/>
    </row>
    <row r="123" spans="1:12" x14ac:dyDescent="0.25">
      <c r="A123"/>
      <c r="B123"/>
      <c r="C123"/>
      <c r="F123" s="278" t="s">
        <v>26</v>
      </c>
      <c r="G123" s="87" t="s">
        <v>1121</v>
      </c>
      <c r="H123" s="87">
        <v>1</v>
      </c>
      <c r="K123"/>
      <c r="L123"/>
    </row>
    <row r="124" spans="1:12" x14ac:dyDescent="0.25">
      <c r="A124"/>
      <c r="B124"/>
      <c r="C124"/>
      <c r="F124" s="278" t="s">
        <v>26</v>
      </c>
      <c r="G124" s="87" t="s">
        <v>1121</v>
      </c>
      <c r="H124" s="87">
        <v>1</v>
      </c>
      <c r="K124"/>
      <c r="L124"/>
    </row>
    <row r="125" spans="1:12" x14ac:dyDescent="0.25">
      <c r="A125"/>
      <c r="B125"/>
      <c r="C125"/>
      <c r="F125" s="278" t="s">
        <v>430</v>
      </c>
      <c r="G125" s="87" t="s">
        <v>1122</v>
      </c>
      <c r="H125" s="87">
        <v>1</v>
      </c>
      <c r="K125"/>
      <c r="L125"/>
    </row>
    <row r="126" spans="1:12" x14ac:dyDescent="0.25">
      <c r="A126"/>
      <c r="B126"/>
      <c r="C126"/>
      <c r="F126" s="278" t="s">
        <v>430</v>
      </c>
      <c r="G126" s="87" t="s">
        <v>1122</v>
      </c>
      <c r="H126" s="87">
        <v>1</v>
      </c>
      <c r="K126"/>
      <c r="L126"/>
    </row>
    <row r="127" spans="1:12" x14ac:dyDescent="0.25">
      <c r="A127"/>
      <c r="B127"/>
      <c r="C127"/>
      <c r="F127" s="278" t="s">
        <v>430</v>
      </c>
      <c r="G127" s="87" t="s">
        <v>1122</v>
      </c>
      <c r="H127" s="87">
        <v>1</v>
      </c>
      <c r="K127"/>
      <c r="L127"/>
    </row>
    <row r="128" spans="1:12" x14ac:dyDescent="0.25">
      <c r="A128"/>
      <c r="B128"/>
      <c r="C128"/>
      <c r="F128" s="278" t="s">
        <v>26</v>
      </c>
      <c r="G128" s="87" t="s">
        <v>231</v>
      </c>
      <c r="H128" s="87">
        <v>1</v>
      </c>
      <c r="K128"/>
      <c r="L128"/>
    </row>
    <row r="129" spans="1:12" x14ac:dyDescent="0.25">
      <c r="A129"/>
      <c r="B129"/>
      <c r="C129"/>
      <c r="F129" s="278" t="s">
        <v>26</v>
      </c>
      <c r="G129" s="87" t="s">
        <v>1123</v>
      </c>
      <c r="H129" s="87">
        <v>1</v>
      </c>
      <c r="K129"/>
      <c r="L129"/>
    </row>
    <row r="130" spans="1:12" x14ac:dyDescent="0.25">
      <c r="A130"/>
      <c r="B130"/>
      <c r="C130"/>
      <c r="F130" s="278" t="s">
        <v>26</v>
      </c>
      <c r="G130" s="87" t="s">
        <v>1123</v>
      </c>
      <c r="H130" s="87">
        <v>1</v>
      </c>
      <c r="K130"/>
      <c r="L130"/>
    </row>
    <row r="131" spans="1:12" x14ac:dyDescent="0.25">
      <c r="A131"/>
      <c r="B131"/>
      <c r="C131"/>
      <c r="F131" s="278" t="s">
        <v>432</v>
      </c>
      <c r="G131" s="87" t="s">
        <v>1124</v>
      </c>
      <c r="H131" s="87">
        <v>1</v>
      </c>
      <c r="K131"/>
      <c r="L131"/>
    </row>
    <row r="132" spans="1:12" x14ac:dyDescent="0.25">
      <c r="A132"/>
      <c r="B132"/>
      <c r="C132"/>
      <c r="F132" s="278" t="s">
        <v>26</v>
      </c>
      <c r="G132" s="87" t="s">
        <v>1124</v>
      </c>
      <c r="H132" s="87">
        <v>1</v>
      </c>
      <c r="K132"/>
      <c r="L132"/>
    </row>
    <row r="133" spans="1:12" x14ac:dyDescent="0.25">
      <c r="A133"/>
      <c r="B133"/>
      <c r="C133"/>
      <c r="F133" s="278" t="s">
        <v>26</v>
      </c>
      <c r="G133" s="87" t="s">
        <v>1124</v>
      </c>
      <c r="H133" s="87">
        <v>1</v>
      </c>
      <c r="K133"/>
      <c r="L133"/>
    </row>
    <row r="134" spans="1:12" x14ac:dyDescent="0.25">
      <c r="A134"/>
      <c r="B134"/>
      <c r="C134"/>
      <c r="F134" s="278" t="s">
        <v>26</v>
      </c>
      <c r="G134" s="87" t="s">
        <v>1124</v>
      </c>
      <c r="H134" s="87">
        <v>1</v>
      </c>
      <c r="K134"/>
      <c r="L134"/>
    </row>
    <row r="135" spans="1:12" x14ac:dyDescent="0.25">
      <c r="A135"/>
      <c r="B135"/>
      <c r="C135"/>
      <c r="F135" s="278" t="s">
        <v>26</v>
      </c>
      <c r="G135" s="87" t="s">
        <v>1124</v>
      </c>
      <c r="H135" s="87">
        <v>1</v>
      </c>
      <c r="K135"/>
      <c r="L135"/>
    </row>
    <row r="136" spans="1:12" x14ac:dyDescent="0.25">
      <c r="A136"/>
      <c r="B136"/>
      <c r="C136"/>
      <c r="F136" s="278" t="s">
        <v>432</v>
      </c>
      <c r="G136" s="87" t="s">
        <v>1124</v>
      </c>
      <c r="H136" s="87">
        <v>1</v>
      </c>
    </row>
    <row r="137" spans="1:12" x14ac:dyDescent="0.25">
      <c r="A137"/>
      <c r="B137"/>
      <c r="C137"/>
      <c r="F137" s="278" t="s">
        <v>427</v>
      </c>
      <c r="G137" s="87" t="s">
        <v>1124</v>
      </c>
      <c r="H137" s="87">
        <v>1</v>
      </c>
    </row>
    <row r="138" spans="1:12" x14ac:dyDescent="0.25">
      <c r="A138"/>
      <c r="B138"/>
      <c r="C138"/>
      <c r="F138" s="278" t="s">
        <v>432</v>
      </c>
      <c r="G138" s="87" t="s">
        <v>1124</v>
      </c>
      <c r="H138" s="87">
        <v>1</v>
      </c>
    </row>
    <row r="139" spans="1:12" x14ac:dyDescent="0.25">
      <c r="A139"/>
      <c r="B139"/>
      <c r="C139"/>
      <c r="F139" s="278" t="s">
        <v>430</v>
      </c>
      <c r="G139" s="87" t="s">
        <v>1054</v>
      </c>
      <c r="H139" s="87">
        <v>1</v>
      </c>
    </row>
    <row r="140" spans="1:12" x14ac:dyDescent="0.25">
      <c r="A140"/>
      <c r="B140"/>
      <c r="C140"/>
      <c r="F140" s="278" t="s">
        <v>427</v>
      </c>
      <c r="G140" s="87" t="s">
        <v>1124</v>
      </c>
      <c r="H140" s="87">
        <v>1</v>
      </c>
    </row>
    <row r="141" spans="1:12" x14ac:dyDescent="0.25">
      <c r="A141"/>
      <c r="B141"/>
      <c r="C141"/>
      <c r="F141" s="278" t="s">
        <v>26</v>
      </c>
      <c r="G141" s="87" t="s">
        <v>1124</v>
      </c>
      <c r="H141" s="87">
        <v>1</v>
      </c>
    </row>
    <row r="142" spans="1:12" x14ac:dyDescent="0.25">
      <c r="A142"/>
      <c r="B142"/>
      <c r="C142"/>
      <c r="F142" s="278" t="s">
        <v>432</v>
      </c>
      <c r="G142" s="87" t="s">
        <v>1127</v>
      </c>
      <c r="H142" s="87">
        <v>1</v>
      </c>
    </row>
    <row r="143" spans="1:12" x14ac:dyDescent="0.25">
      <c r="A143"/>
      <c r="B143"/>
      <c r="C143"/>
      <c r="F143" s="278" t="s">
        <v>430</v>
      </c>
      <c r="G143" s="87" t="s">
        <v>1127</v>
      </c>
      <c r="H143" s="87">
        <v>1</v>
      </c>
    </row>
    <row r="144" spans="1:12" x14ac:dyDescent="0.25">
      <c r="A144"/>
      <c r="B144"/>
      <c r="C144"/>
      <c r="F144" s="278" t="s">
        <v>26</v>
      </c>
      <c r="G144" s="87" t="s">
        <v>1127</v>
      </c>
      <c r="H144" s="87">
        <v>1</v>
      </c>
    </row>
    <row r="145" spans="1:8" x14ac:dyDescent="0.25">
      <c r="A145"/>
      <c r="B145"/>
      <c r="C145"/>
      <c r="F145" s="278" t="s">
        <v>427</v>
      </c>
      <c r="G145" s="87" t="s">
        <v>1127</v>
      </c>
      <c r="H145" s="87">
        <v>1</v>
      </c>
    </row>
    <row r="146" spans="1:8" x14ac:dyDescent="0.25">
      <c r="A146"/>
      <c r="B146"/>
      <c r="C146"/>
      <c r="F146" s="278" t="s">
        <v>26</v>
      </c>
      <c r="G146" s="87" t="s">
        <v>1127</v>
      </c>
      <c r="H146" s="87">
        <v>1</v>
      </c>
    </row>
    <row r="147" spans="1:8" x14ac:dyDescent="0.25">
      <c r="A147"/>
      <c r="B147"/>
      <c r="C147"/>
      <c r="F147" s="278" t="s">
        <v>26</v>
      </c>
      <c r="G147" s="87" t="s">
        <v>1127</v>
      </c>
      <c r="H147" s="87">
        <v>1</v>
      </c>
    </row>
    <row r="148" spans="1:8" x14ac:dyDescent="0.25">
      <c r="A148"/>
      <c r="B148"/>
      <c r="C148"/>
      <c r="F148" s="278" t="s">
        <v>26</v>
      </c>
      <c r="G148" s="87" t="s">
        <v>1127</v>
      </c>
      <c r="H148" s="87">
        <v>1</v>
      </c>
    </row>
    <row r="149" spans="1:8" x14ac:dyDescent="0.25">
      <c r="A149"/>
      <c r="B149"/>
      <c r="C149"/>
      <c r="F149" s="278" t="s">
        <v>26</v>
      </c>
      <c r="G149" s="87" t="s">
        <v>1127</v>
      </c>
      <c r="H149" s="87">
        <v>1</v>
      </c>
    </row>
    <row r="150" spans="1:8" x14ac:dyDescent="0.25">
      <c r="A150"/>
      <c r="B150"/>
      <c r="C150"/>
      <c r="F150" s="278" t="s">
        <v>26</v>
      </c>
      <c r="G150" s="87" t="s">
        <v>1054</v>
      </c>
      <c r="H150" s="87">
        <v>1</v>
      </c>
    </row>
    <row r="151" spans="1:8" x14ac:dyDescent="0.25">
      <c r="A151"/>
      <c r="B151"/>
      <c r="C151"/>
      <c r="F151" s="278" t="s">
        <v>26</v>
      </c>
      <c r="G151" s="87" t="s">
        <v>1129</v>
      </c>
      <c r="H151" s="87">
        <v>1</v>
      </c>
    </row>
    <row r="152" spans="1:8" x14ac:dyDescent="0.25">
      <c r="A152"/>
      <c r="B152"/>
      <c r="C152"/>
      <c r="F152" s="278" t="s">
        <v>430</v>
      </c>
      <c r="G152" s="87" t="s">
        <v>1129</v>
      </c>
      <c r="H152" s="87">
        <v>1</v>
      </c>
    </row>
    <row r="153" spans="1:8" x14ac:dyDescent="0.25">
      <c r="A153"/>
      <c r="B153"/>
      <c r="C153"/>
      <c r="F153" s="278" t="s">
        <v>26</v>
      </c>
      <c r="G153" s="87" t="s">
        <v>1129</v>
      </c>
      <c r="H153" s="87">
        <v>1</v>
      </c>
    </row>
    <row r="154" spans="1:8" x14ac:dyDescent="0.25">
      <c r="A154"/>
      <c r="B154"/>
      <c r="C154"/>
      <c r="F154" s="278" t="s">
        <v>26</v>
      </c>
      <c r="G154" s="87" t="s">
        <v>1129</v>
      </c>
      <c r="H154" s="87">
        <v>1</v>
      </c>
    </row>
    <row r="155" spans="1:8" x14ac:dyDescent="0.25">
      <c r="A155"/>
      <c r="B155"/>
      <c r="C155"/>
      <c r="F155" s="278" t="s">
        <v>432</v>
      </c>
      <c r="G155" s="87" t="s">
        <v>1129</v>
      </c>
      <c r="H155" s="87">
        <v>1</v>
      </c>
    </row>
    <row r="156" spans="1:8" x14ac:dyDescent="0.25">
      <c r="A156"/>
      <c r="B156"/>
      <c r="C156"/>
      <c r="F156" s="278" t="s">
        <v>432</v>
      </c>
      <c r="G156" s="87" t="s">
        <v>1054</v>
      </c>
      <c r="H156" s="87">
        <v>1</v>
      </c>
    </row>
    <row r="157" spans="1:8" x14ac:dyDescent="0.25">
      <c r="A157"/>
      <c r="B157"/>
      <c r="C157"/>
      <c r="F157" s="278" t="s">
        <v>430</v>
      </c>
      <c r="G157" s="87" t="s">
        <v>1054</v>
      </c>
      <c r="H157" s="87">
        <v>1</v>
      </c>
    </row>
    <row r="158" spans="1:8" x14ac:dyDescent="0.25">
      <c r="A158"/>
      <c r="B158"/>
      <c r="C158"/>
    </row>
    <row r="159" spans="1:8" x14ac:dyDescent="0.25">
      <c r="A159"/>
      <c r="B159"/>
      <c r="C159"/>
    </row>
    <row r="160" spans="1:8" x14ac:dyDescent="0.25">
      <c r="A160"/>
      <c r="B160"/>
      <c r="C160"/>
    </row>
    <row r="161" spans="1:3" x14ac:dyDescent="0.25">
      <c r="A161"/>
      <c r="B161"/>
      <c r="C161"/>
    </row>
    <row r="162" spans="1:3" x14ac:dyDescent="0.25">
      <c r="A162"/>
      <c r="B162"/>
      <c r="C162"/>
    </row>
    <row r="163" spans="1:3" x14ac:dyDescent="0.25">
      <c r="A163"/>
      <c r="B163"/>
      <c r="C163"/>
    </row>
    <row r="164" spans="1:3" x14ac:dyDescent="0.25">
      <c r="A164"/>
      <c r="B164"/>
      <c r="C164"/>
    </row>
    <row r="165" spans="1:3" x14ac:dyDescent="0.25">
      <c r="A165"/>
      <c r="B165"/>
      <c r="C165"/>
    </row>
    <row r="166" spans="1:3" x14ac:dyDescent="0.25">
      <c r="A166"/>
      <c r="B166"/>
      <c r="C166"/>
    </row>
    <row r="167" spans="1:3" x14ac:dyDescent="0.25">
      <c r="A167"/>
      <c r="B167"/>
      <c r="C167"/>
    </row>
    <row r="168" spans="1:3" x14ac:dyDescent="0.25">
      <c r="A168"/>
      <c r="B168"/>
      <c r="C168"/>
    </row>
    <row r="169" spans="1:3" x14ac:dyDescent="0.25">
      <c r="A169"/>
      <c r="B169"/>
      <c r="C169"/>
    </row>
    <row r="170" spans="1:3" x14ac:dyDescent="0.25">
      <c r="A170"/>
      <c r="B170"/>
      <c r="C170"/>
    </row>
    <row r="171" spans="1:3" x14ac:dyDescent="0.25">
      <c r="A171"/>
      <c r="B171"/>
      <c r="C171"/>
    </row>
    <row r="172" spans="1:3" x14ac:dyDescent="0.25">
      <c r="A172"/>
      <c r="B172"/>
      <c r="C172"/>
    </row>
    <row r="173" spans="1:3" x14ac:dyDescent="0.25">
      <c r="A173"/>
      <c r="B173"/>
      <c r="C173"/>
    </row>
    <row r="174" spans="1:3" x14ac:dyDescent="0.25">
      <c r="A174"/>
      <c r="B174"/>
      <c r="C174"/>
    </row>
    <row r="175" spans="1:3" x14ac:dyDescent="0.25">
      <c r="A175"/>
      <c r="B175"/>
      <c r="C175"/>
    </row>
    <row r="176" spans="1:3" x14ac:dyDescent="0.25">
      <c r="A176"/>
      <c r="B176"/>
      <c r="C176"/>
    </row>
    <row r="177" spans="1:3" x14ac:dyDescent="0.25">
      <c r="A177"/>
      <c r="B177"/>
      <c r="C177"/>
    </row>
    <row r="178" spans="1:3" x14ac:dyDescent="0.25">
      <c r="A178"/>
      <c r="B178"/>
      <c r="C178"/>
    </row>
    <row r="179" spans="1:3" x14ac:dyDescent="0.25">
      <c r="A179"/>
      <c r="B179"/>
      <c r="C179"/>
    </row>
    <row r="180" spans="1:3" x14ac:dyDescent="0.25">
      <c r="A180"/>
      <c r="B180"/>
      <c r="C180"/>
    </row>
    <row r="181" spans="1:3" x14ac:dyDescent="0.25">
      <c r="A181"/>
      <c r="B181"/>
      <c r="C181"/>
    </row>
    <row r="182" spans="1:3" x14ac:dyDescent="0.25">
      <c r="A182"/>
      <c r="B182"/>
      <c r="C182"/>
    </row>
    <row r="183" spans="1:3" x14ac:dyDescent="0.25">
      <c r="A183"/>
      <c r="B183"/>
      <c r="C183"/>
    </row>
    <row r="184" spans="1:3" x14ac:dyDescent="0.25">
      <c r="A184"/>
      <c r="B184"/>
      <c r="C184"/>
    </row>
    <row r="185" spans="1:3" x14ac:dyDescent="0.25">
      <c r="A185"/>
      <c r="B185"/>
      <c r="C185"/>
    </row>
    <row r="186" spans="1:3" x14ac:dyDescent="0.25">
      <c r="A186"/>
      <c r="B186"/>
      <c r="C186"/>
    </row>
    <row r="187" spans="1:3" x14ac:dyDescent="0.25">
      <c r="A187"/>
      <c r="B187"/>
      <c r="C187"/>
    </row>
    <row r="188" spans="1:3" x14ac:dyDescent="0.25">
      <c r="A188"/>
      <c r="B188"/>
      <c r="C188"/>
    </row>
    <row r="189" spans="1:3" x14ac:dyDescent="0.25">
      <c r="A189"/>
      <c r="B189"/>
      <c r="C189"/>
    </row>
    <row r="190" spans="1:3" x14ac:dyDescent="0.25">
      <c r="A190"/>
      <c r="B190"/>
      <c r="C190"/>
    </row>
    <row r="191" spans="1:3" x14ac:dyDescent="0.25">
      <c r="A191"/>
      <c r="B191"/>
      <c r="C191"/>
    </row>
    <row r="192" spans="1:3" x14ac:dyDescent="0.25">
      <c r="A192"/>
      <c r="B192"/>
      <c r="C192"/>
    </row>
    <row r="193" spans="1:3" x14ac:dyDescent="0.25">
      <c r="A193"/>
      <c r="B193"/>
      <c r="C193"/>
    </row>
    <row r="194" spans="1:3" x14ac:dyDescent="0.25">
      <c r="A194"/>
      <c r="B194"/>
      <c r="C194"/>
    </row>
    <row r="195" spans="1:3" x14ac:dyDescent="0.25">
      <c r="A195"/>
      <c r="B195"/>
      <c r="C195"/>
    </row>
    <row r="196" spans="1:3" x14ac:dyDescent="0.25">
      <c r="A196"/>
      <c r="B196"/>
      <c r="C196"/>
    </row>
    <row r="197" spans="1:3" x14ac:dyDescent="0.25">
      <c r="A197"/>
      <c r="B197"/>
      <c r="C197"/>
    </row>
    <row r="198" spans="1:3" x14ac:dyDescent="0.25">
      <c r="A198"/>
      <c r="B198"/>
      <c r="C198"/>
    </row>
    <row r="199" spans="1:3" x14ac:dyDescent="0.25">
      <c r="A199"/>
      <c r="B199"/>
      <c r="C199"/>
    </row>
    <row r="200" spans="1:3" x14ac:dyDescent="0.25">
      <c r="A200"/>
      <c r="B200"/>
      <c r="C200"/>
    </row>
    <row r="201" spans="1:3" x14ac:dyDescent="0.25">
      <c r="A201"/>
      <c r="B201"/>
      <c r="C201"/>
    </row>
    <row r="202" spans="1:3" x14ac:dyDescent="0.25">
      <c r="A202"/>
      <c r="B202"/>
      <c r="C202"/>
    </row>
    <row r="203" spans="1:3" x14ac:dyDescent="0.25">
      <c r="A203"/>
      <c r="B203"/>
      <c r="C203"/>
    </row>
    <row r="204" spans="1:3" x14ac:dyDescent="0.25">
      <c r="A204"/>
      <c r="B204"/>
      <c r="C204"/>
    </row>
    <row r="205" spans="1:3" x14ac:dyDescent="0.25">
      <c r="A205"/>
      <c r="B205"/>
      <c r="C205"/>
    </row>
    <row r="206" spans="1:3" x14ac:dyDescent="0.25">
      <c r="A206"/>
      <c r="B206"/>
      <c r="C206"/>
    </row>
    <row r="207" spans="1:3" x14ac:dyDescent="0.25">
      <c r="A207"/>
      <c r="B207"/>
      <c r="C207"/>
    </row>
    <row r="208" spans="1:3" x14ac:dyDescent="0.25">
      <c r="A208"/>
      <c r="B208"/>
      <c r="C208"/>
    </row>
    <row r="209" spans="1:3" x14ac:dyDescent="0.25">
      <c r="A209"/>
      <c r="B209"/>
      <c r="C209"/>
    </row>
    <row r="210" spans="1:3" x14ac:dyDescent="0.25">
      <c r="A210"/>
      <c r="B210"/>
      <c r="C210"/>
    </row>
    <row r="211" spans="1:3" x14ac:dyDescent="0.25">
      <c r="A211"/>
      <c r="B211"/>
      <c r="C211"/>
    </row>
    <row r="212" spans="1:3" x14ac:dyDescent="0.25">
      <c r="A212"/>
      <c r="B212"/>
      <c r="C212"/>
    </row>
    <row r="213" spans="1:3" x14ac:dyDescent="0.25">
      <c r="A213"/>
      <c r="B213"/>
      <c r="C213"/>
    </row>
    <row r="214" spans="1:3" x14ac:dyDescent="0.25">
      <c r="A214"/>
      <c r="B214"/>
      <c r="C214"/>
    </row>
    <row r="215" spans="1:3" x14ac:dyDescent="0.25">
      <c r="A215"/>
      <c r="B215"/>
      <c r="C215"/>
    </row>
    <row r="216" spans="1:3" x14ac:dyDescent="0.25">
      <c r="A216"/>
      <c r="B216"/>
      <c r="C216"/>
    </row>
    <row r="217" spans="1:3" x14ac:dyDescent="0.25">
      <c r="A217"/>
      <c r="B217"/>
      <c r="C217"/>
    </row>
    <row r="218" spans="1:3" x14ac:dyDescent="0.25">
      <c r="A218"/>
      <c r="B218"/>
      <c r="C218"/>
    </row>
    <row r="219" spans="1:3" x14ac:dyDescent="0.25">
      <c r="A219"/>
      <c r="B219"/>
      <c r="C219"/>
    </row>
    <row r="220" spans="1:3" x14ac:dyDescent="0.25">
      <c r="A220"/>
      <c r="B220"/>
      <c r="C220"/>
    </row>
    <row r="221" spans="1:3" x14ac:dyDescent="0.25">
      <c r="A221"/>
      <c r="B221"/>
      <c r="C221"/>
    </row>
    <row r="222" spans="1:3" x14ac:dyDescent="0.25">
      <c r="A222"/>
      <c r="B222"/>
      <c r="C222"/>
    </row>
    <row r="223" spans="1:3" x14ac:dyDescent="0.25">
      <c r="A223"/>
      <c r="B223"/>
      <c r="C223"/>
    </row>
    <row r="224" spans="1:3" x14ac:dyDescent="0.25">
      <c r="A224"/>
      <c r="B224"/>
      <c r="C224"/>
    </row>
    <row r="225" spans="1:3" x14ac:dyDescent="0.25">
      <c r="A225"/>
      <c r="B225"/>
      <c r="C225"/>
    </row>
    <row r="226" spans="1:3" x14ac:dyDescent="0.25">
      <c r="A226"/>
      <c r="B226"/>
      <c r="C226"/>
    </row>
    <row r="227" spans="1:3" x14ac:dyDescent="0.25">
      <c r="A227"/>
      <c r="B227"/>
      <c r="C227"/>
    </row>
    <row r="228" spans="1:3" x14ac:dyDescent="0.25">
      <c r="A228"/>
      <c r="B228"/>
      <c r="C228"/>
    </row>
    <row r="229" spans="1:3" x14ac:dyDescent="0.25">
      <c r="A229"/>
      <c r="B229"/>
      <c r="C229"/>
    </row>
    <row r="230" spans="1:3" x14ac:dyDescent="0.25">
      <c r="A230"/>
      <c r="B230"/>
      <c r="C230"/>
    </row>
    <row r="231" spans="1:3" x14ac:dyDescent="0.25">
      <c r="A231"/>
      <c r="B231"/>
      <c r="C231"/>
    </row>
    <row r="232" spans="1:3" x14ac:dyDescent="0.25">
      <c r="A232"/>
      <c r="B232"/>
      <c r="C232"/>
    </row>
    <row r="233" spans="1:3" x14ac:dyDescent="0.25">
      <c r="A233"/>
      <c r="B233"/>
      <c r="C233"/>
    </row>
  </sheetData>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B3:G19"/>
  <sheetViews>
    <sheetView tabSelected="1" zoomScaleNormal="100" workbookViewId="0">
      <selection activeCell="C12" sqref="C12:G12"/>
    </sheetView>
  </sheetViews>
  <sheetFormatPr baseColWidth="10" defaultColWidth="11.375" defaultRowHeight="15" x14ac:dyDescent="0.25"/>
  <cols>
    <col min="1" max="1" width="10.625" style="37" customWidth="1"/>
    <col min="2" max="2" width="30.625" style="37" customWidth="1"/>
    <col min="3" max="6" width="60.625" style="37" customWidth="1"/>
    <col min="7" max="7" width="30.625" style="37" customWidth="1"/>
    <col min="8" max="16384" width="11.375" style="37"/>
  </cols>
  <sheetData>
    <row r="3" spans="2:7" ht="30" customHeight="1" x14ac:dyDescent="0.25">
      <c r="B3" s="349"/>
      <c r="C3" s="29" t="s">
        <v>71</v>
      </c>
      <c r="D3" s="347" t="s">
        <v>229</v>
      </c>
      <c r="E3" s="348"/>
      <c r="F3" s="29" t="s">
        <v>72</v>
      </c>
      <c r="G3" s="185" t="s">
        <v>232</v>
      </c>
    </row>
    <row r="4" spans="2:7" ht="30" customHeight="1" x14ac:dyDescent="0.25">
      <c r="B4" s="350"/>
      <c r="C4" s="29" t="s">
        <v>73</v>
      </c>
      <c r="D4" s="329" t="s">
        <v>230</v>
      </c>
      <c r="E4" s="330"/>
      <c r="F4" s="29" t="s">
        <v>74</v>
      </c>
      <c r="G4" s="185">
        <v>4</v>
      </c>
    </row>
    <row r="5" spans="2:7" ht="30" customHeight="1" x14ac:dyDescent="0.25">
      <c r="B5" s="351"/>
      <c r="C5" s="29" t="s">
        <v>75</v>
      </c>
      <c r="D5" s="329" t="s">
        <v>231</v>
      </c>
      <c r="E5" s="330"/>
      <c r="F5" s="29" t="s">
        <v>228</v>
      </c>
      <c r="G5" s="187">
        <v>44636</v>
      </c>
    </row>
    <row r="6" spans="2:7" ht="30" customHeight="1" x14ac:dyDescent="0.25">
      <c r="B6" s="312" t="s">
        <v>864</v>
      </c>
      <c r="C6" s="313"/>
      <c r="D6" s="313"/>
      <c r="E6" s="313"/>
      <c r="F6" s="313"/>
      <c r="G6" s="314"/>
    </row>
    <row r="7" spans="2:7" ht="30" customHeight="1" x14ac:dyDescent="0.25">
      <c r="B7" s="355" t="s">
        <v>860</v>
      </c>
      <c r="C7" s="356"/>
      <c r="D7" s="356"/>
      <c r="E7" s="356"/>
      <c r="F7" s="356"/>
      <c r="G7" s="357"/>
    </row>
    <row r="8" spans="2:7" ht="30" customHeight="1" x14ac:dyDescent="0.25">
      <c r="B8" s="358" t="s">
        <v>2040</v>
      </c>
      <c r="C8" s="359"/>
      <c r="D8" s="359"/>
      <c r="E8" s="359"/>
      <c r="F8" s="359"/>
      <c r="G8" s="360"/>
    </row>
    <row r="9" spans="2:7" ht="30" customHeight="1" x14ac:dyDescent="0.25">
      <c r="B9" s="352"/>
      <c r="C9" s="353"/>
      <c r="D9" s="353"/>
      <c r="E9" s="353"/>
      <c r="F9" s="353"/>
      <c r="G9" s="354"/>
    </row>
    <row r="10" spans="2:7" ht="45" customHeight="1" x14ac:dyDescent="0.25">
      <c r="B10" s="70" t="s">
        <v>704</v>
      </c>
      <c r="C10" s="344" t="s">
        <v>721</v>
      </c>
      <c r="D10" s="345"/>
      <c r="E10" s="345"/>
      <c r="F10" s="345"/>
      <c r="G10" s="346"/>
    </row>
    <row r="11" spans="2:7" ht="45" customHeight="1" x14ac:dyDescent="0.25">
      <c r="B11" s="70" t="s">
        <v>705</v>
      </c>
      <c r="C11" s="344" t="s">
        <v>720</v>
      </c>
      <c r="D11" s="345"/>
      <c r="E11" s="345"/>
      <c r="F11" s="345"/>
      <c r="G11" s="346"/>
    </row>
    <row r="12" spans="2:7" ht="45" customHeight="1" x14ac:dyDescent="0.25">
      <c r="B12" s="70" t="s">
        <v>706</v>
      </c>
      <c r="C12" s="344" t="s">
        <v>719</v>
      </c>
      <c r="D12" s="345"/>
      <c r="E12" s="345"/>
      <c r="F12" s="345"/>
      <c r="G12" s="346"/>
    </row>
    <row r="13" spans="2:7" ht="45" customHeight="1" x14ac:dyDescent="0.25">
      <c r="B13" s="70" t="s">
        <v>707</v>
      </c>
      <c r="C13" s="362" t="s">
        <v>718</v>
      </c>
      <c r="D13" s="363"/>
      <c r="E13" s="363"/>
      <c r="F13" s="363"/>
      <c r="G13" s="364"/>
    </row>
    <row r="14" spans="2:7" ht="390" customHeight="1" x14ac:dyDescent="0.25">
      <c r="B14" s="70" t="s">
        <v>708</v>
      </c>
      <c r="C14" s="365" t="s">
        <v>2041</v>
      </c>
      <c r="D14" s="366"/>
      <c r="E14" s="366"/>
      <c r="F14" s="366"/>
      <c r="G14" s="367"/>
    </row>
    <row r="15" spans="2:7" ht="90" customHeight="1" x14ac:dyDescent="0.25">
      <c r="B15" s="70" t="s">
        <v>709</v>
      </c>
      <c r="C15" s="368" t="s">
        <v>717</v>
      </c>
      <c r="D15" s="369"/>
      <c r="E15" s="369"/>
      <c r="F15" s="369"/>
      <c r="G15" s="370"/>
    </row>
    <row r="16" spans="2:7" ht="45" customHeight="1" x14ac:dyDescent="0.25">
      <c r="B16" s="70" t="s">
        <v>710</v>
      </c>
      <c r="C16" s="371" t="s">
        <v>711</v>
      </c>
      <c r="D16" s="369"/>
      <c r="E16" s="369"/>
      <c r="F16" s="369"/>
      <c r="G16" s="370"/>
    </row>
    <row r="17" spans="2:7" ht="90" customHeight="1" x14ac:dyDescent="0.25">
      <c r="B17" s="70" t="s">
        <v>2042</v>
      </c>
      <c r="C17" s="368" t="s">
        <v>712</v>
      </c>
      <c r="D17" s="369"/>
      <c r="E17" s="369"/>
      <c r="F17" s="369"/>
      <c r="G17" s="370"/>
    </row>
    <row r="18" spans="2:7" ht="90" customHeight="1" x14ac:dyDescent="0.25">
      <c r="B18" s="70" t="s">
        <v>713</v>
      </c>
      <c r="C18" s="361" t="s">
        <v>714</v>
      </c>
      <c r="D18" s="361"/>
      <c r="E18" s="361"/>
      <c r="F18" s="361"/>
      <c r="G18" s="361"/>
    </row>
    <row r="19" spans="2:7" ht="60" customHeight="1" x14ac:dyDescent="0.25">
      <c r="B19" s="70" t="s">
        <v>715</v>
      </c>
      <c r="C19" s="361" t="s">
        <v>716</v>
      </c>
      <c r="D19" s="361"/>
      <c r="E19" s="361"/>
      <c r="F19" s="361"/>
      <c r="G19" s="361"/>
    </row>
  </sheetData>
  <sheetProtection algorithmName="SHA-512" hashValue="OD3/rHHfNaMgIf4lC9RvUYVSaphequxAe93nAdSCwe0JkApBWeM7vUq2Tjj8Hva0G0XDYXG8EhsDrYE6CyrAQg==" saltValue="avE9W3KyJyXIL5ruaftklw==" spinCount="100000" sheet="1" selectLockedCells="1" autoFilter="0" pivotTables="0" selectUnlockedCells="1"/>
  <mergeCells count="18">
    <mergeCell ref="C18:G18"/>
    <mergeCell ref="C19:G19"/>
    <mergeCell ref="C13:G13"/>
    <mergeCell ref="C14:G14"/>
    <mergeCell ref="C15:G15"/>
    <mergeCell ref="C16:G16"/>
    <mergeCell ref="C17:G17"/>
    <mergeCell ref="C12:G12"/>
    <mergeCell ref="D3:E3"/>
    <mergeCell ref="B3:B5"/>
    <mergeCell ref="B9:G9"/>
    <mergeCell ref="C10:G10"/>
    <mergeCell ref="C11:G11"/>
    <mergeCell ref="D4:E4"/>
    <mergeCell ref="D5:E5"/>
    <mergeCell ref="B6:G6"/>
    <mergeCell ref="B7:G7"/>
    <mergeCell ref="B8:G8"/>
  </mergeCells>
  <pageMargins left="0.7" right="0.7" top="0.75" bottom="0.75" header="0.3" footer="0.3"/>
  <pageSetup paperSize="1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20"/>
  <sheetViews>
    <sheetView zoomScaleNormal="100" workbookViewId="0">
      <selection activeCell="B5" sqref="B5:Q5"/>
    </sheetView>
  </sheetViews>
  <sheetFormatPr baseColWidth="10" defaultColWidth="11.375" defaultRowHeight="15" x14ac:dyDescent="0.25"/>
  <cols>
    <col min="1" max="1" width="2" style="37" customWidth="1"/>
    <col min="2" max="2" width="30.625" style="37" customWidth="1"/>
    <col min="3" max="3" width="60.625" style="39" customWidth="1"/>
    <col min="4" max="6" width="60.625" style="37" customWidth="1"/>
    <col min="7" max="16384" width="11.375" style="37"/>
  </cols>
  <sheetData>
    <row r="1" spans="2:6" ht="9.75" customHeight="1" x14ac:dyDescent="0.25"/>
    <row r="2" spans="2:6" ht="30" customHeight="1" x14ac:dyDescent="0.25">
      <c r="B2" s="325"/>
      <c r="C2" s="29" t="s">
        <v>71</v>
      </c>
      <c r="D2" s="117" t="s">
        <v>229</v>
      </c>
      <c r="E2" s="29" t="s">
        <v>72</v>
      </c>
      <c r="F2" s="185" t="s">
        <v>232</v>
      </c>
    </row>
    <row r="3" spans="2:6" ht="30" customHeight="1" x14ac:dyDescent="0.25">
      <c r="B3" s="325"/>
      <c r="C3" s="29" t="s">
        <v>73</v>
      </c>
      <c r="D3" s="117" t="s">
        <v>230</v>
      </c>
      <c r="E3" s="29" t="s">
        <v>74</v>
      </c>
      <c r="F3" s="185">
        <v>4</v>
      </c>
    </row>
    <row r="4" spans="2:6" ht="30" customHeight="1" x14ac:dyDescent="0.25">
      <c r="B4" s="325"/>
      <c r="C4" s="29" t="s">
        <v>75</v>
      </c>
      <c r="D4" s="117" t="s">
        <v>231</v>
      </c>
      <c r="E4" s="29" t="s">
        <v>228</v>
      </c>
      <c r="F4" s="187">
        <v>44636</v>
      </c>
    </row>
    <row r="5" spans="2:6" ht="63" customHeight="1" x14ac:dyDescent="0.25">
      <c r="B5" s="340" t="s">
        <v>76</v>
      </c>
      <c r="C5" s="340"/>
      <c r="D5" s="340"/>
      <c r="E5" s="340"/>
      <c r="F5" s="340"/>
    </row>
    <row r="6" spans="2:6" ht="42" customHeight="1" x14ac:dyDescent="0.25">
      <c r="B6" s="372" t="s">
        <v>865</v>
      </c>
      <c r="C6" s="372"/>
      <c r="D6" s="372"/>
      <c r="E6" s="372"/>
      <c r="F6" s="372"/>
    </row>
    <row r="7" spans="2:6" ht="27.75" customHeight="1" x14ac:dyDescent="0.25">
      <c r="B7" s="373" t="s">
        <v>674</v>
      </c>
      <c r="C7" s="373"/>
      <c r="D7" s="373"/>
      <c r="E7" s="373"/>
      <c r="F7" s="373"/>
    </row>
    <row r="8" spans="2:6" ht="60" customHeight="1" x14ac:dyDescent="0.25">
      <c r="B8" s="373" t="s">
        <v>92</v>
      </c>
      <c r="C8" s="177" t="s">
        <v>935</v>
      </c>
      <c r="D8" s="296" t="s">
        <v>675</v>
      </c>
      <c r="E8" s="296"/>
      <c r="F8" s="296"/>
    </row>
    <row r="9" spans="2:6" ht="90" customHeight="1" x14ac:dyDescent="0.25">
      <c r="B9" s="373"/>
      <c r="C9" s="177" t="s">
        <v>936</v>
      </c>
      <c r="D9" s="296" t="s">
        <v>670</v>
      </c>
      <c r="E9" s="296"/>
      <c r="F9" s="296"/>
    </row>
    <row r="10" spans="2:6" ht="60" customHeight="1" x14ac:dyDescent="0.25">
      <c r="B10" s="373"/>
      <c r="C10" s="177" t="s">
        <v>937</v>
      </c>
      <c r="D10" s="296" t="s">
        <v>671</v>
      </c>
      <c r="E10" s="296"/>
      <c r="F10" s="296"/>
    </row>
    <row r="11" spans="2:6" ht="60" customHeight="1" x14ac:dyDescent="0.25">
      <c r="B11" s="373"/>
      <c r="C11" s="177" t="s">
        <v>938</v>
      </c>
      <c r="D11" s="296" t="s">
        <v>676</v>
      </c>
      <c r="E11" s="296"/>
      <c r="F11" s="296"/>
    </row>
    <row r="12" spans="2:6" ht="60" customHeight="1" x14ac:dyDescent="0.25">
      <c r="B12" s="373"/>
      <c r="C12" s="177" t="s">
        <v>939</v>
      </c>
      <c r="D12" s="296" t="s">
        <v>861</v>
      </c>
      <c r="E12" s="296"/>
      <c r="F12" s="296"/>
    </row>
    <row r="13" spans="2:6" ht="60" customHeight="1" x14ac:dyDescent="0.25">
      <c r="B13" s="373"/>
      <c r="C13" s="177" t="s">
        <v>940</v>
      </c>
      <c r="D13" s="296" t="s">
        <v>672</v>
      </c>
      <c r="E13" s="296"/>
      <c r="F13" s="296"/>
    </row>
    <row r="14" spans="2:6" ht="60" customHeight="1" x14ac:dyDescent="0.25">
      <c r="B14" s="373" t="s">
        <v>93</v>
      </c>
      <c r="C14" s="177" t="s">
        <v>941</v>
      </c>
      <c r="D14" s="296" t="s">
        <v>677</v>
      </c>
      <c r="E14" s="296"/>
      <c r="F14" s="296"/>
    </row>
    <row r="15" spans="2:6" ht="120" customHeight="1" x14ac:dyDescent="0.25">
      <c r="B15" s="373"/>
      <c r="C15" s="177" t="s">
        <v>942</v>
      </c>
      <c r="D15" s="296" t="s">
        <v>678</v>
      </c>
      <c r="E15" s="296"/>
      <c r="F15" s="296"/>
    </row>
    <row r="16" spans="2:6" ht="60" customHeight="1" x14ac:dyDescent="0.25">
      <c r="B16" s="373"/>
      <c r="C16" s="177" t="s">
        <v>943</v>
      </c>
      <c r="D16" s="296" t="s">
        <v>679</v>
      </c>
      <c r="E16" s="296"/>
      <c r="F16" s="296"/>
    </row>
    <row r="17" spans="2:6" ht="60" customHeight="1" x14ac:dyDescent="0.25">
      <c r="B17" s="373"/>
      <c r="C17" s="177" t="s">
        <v>944</v>
      </c>
      <c r="D17" s="296" t="s">
        <v>862</v>
      </c>
      <c r="E17" s="296"/>
      <c r="F17" s="296"/>
    </row>
    <row r="18" spans="2:6" ht="90" customHeight="1" x14ac:dyDescent="0.25">
      <c r="B18" s="373"/>
      <c r="C18" s="177" t="s">
        <v>945</v>
      </c>
      <c r="D18" s="296" t="s">
        <v>673</v>
      </c>
      <c r="E18" s="296"/>
      <c r="F18" s="296"/>
    </row>
    <row r="19" spans="2:6" ht="90" customHeight="1" x14ac:dyDescent="0.25">
      <c r="B19" s="373"/>
      <c r="C19" s="177" t="s">
        <v>946</v>
      </c>
      <c r="D19" s="296" t="s">
        <v>680</v>
      </c>
      <c r="E19" s="296"/>
      <c r="F19" s="296"/>
    </row>
    <row r="20" spans="2:6" ht="60" customHeight="1" x14ac:dyDescent="0.25">
      <c r="B20" s="374"/>
      <c r="C20" s="375"/>
      <c r="D20" s="375"/>
      <c r="E20" s="375"/>
      <c r="F20" s="376"/>
    </row>
  </sheetData>
  <sheetProtection formatCells="0" insertHyperlinks="0" autoFilter="0" pivotTables="0"/>
  <mergeCells count="19">
    <mergeCell ref="B20:F20"/>
    <mergeCell ref="D19:F19"/>
    <mergeCell ref="D14:F14"/>
    <mergeCell ref="D15:F15"/>
    <mergeCell ref="D16:F16"/>
    <mergeCell ref="D17:F17"/>
    <mergeCell ref="D18:F18"/>
    <mergeCell ref="B14:B19"/>
    <mergeCell ref="D10:F10"/>
    <mergeCell ref="D11:F11"/>
    <mergeCell ref="B7:F7"/>
    <mergeCell ref="B8:B13"/>
    <mergeCell ref="D12:F12"/>
    <mergeCell ref="D13:F13"/>
    <mergeCell ref="B6:F6"/>
    <mergeCell ref="B5:F5"/>
    <mergeCell ref="B2:B4"/>
    <mergeCell ref="D8:F8"/>
    <mergeCell ref="D9:F9"/>
  </mergeCells>
  <pageMargins left="0.7" right="0.7" top="0.75" bottom="0.75" header="0.3" footer="0.3"/>
  <pageSetup paperSize="1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189"/>
  <sheetViews>
    <sheetView topLeftCell="H14" zoomScale="70" zoomScaleNormal="70" workbookViewId="0">
      <selection activeCell="B5" sqref="B5:Q5"/>
    </sheetView>
  </sheetViews>
  <sheetFormatPr baseColWidth="10" defaultColWidth="11.375" defaultRowHeight="15.75" x14ac:dyDescent="0.25"/>
  <cols>
    <col min="1" max="1" width="7.125" style="36" customWidth="1"/>
    <col min="2" max="2" width="30.625" style="37" customWidth="1"/>
    <col min="3" max="4" width="120.625" style="37" hidden="1" customWidth="1"/>
    <col min="5" max="6" width="60.625" style="37" customWidth="1"/>
    <col min="7" max="7" width="30.625" style="37" customWidth="1"/>
    <col min="8" max="8" width="60.625" style="37" customWidth="1"/>
    <col min="9" max="9" width="30.625" style="37" customWidth="1"/>
    <col min="10" max="10" width="120.625" style="37" customWidth="1"/>
    <col min="11" max="12" width="90.625" style="37" customWidth="1"/>
    <col min="13" max="13" width="60.625" style="37" customWidth="1"/>
    <col min="14" max="14" width="90.625" style="201" customWidth="1"/>
    <col min="15" max="15" width="30.625" style="76" customWidth="1"/>
    <col min="16" max="16384" width="11.375" style="36"/>
  </cols>
  <sheetData>
    <row r="2" spans="2:15" ht="30" customHeight="1" x14ac:dyDescent="0.25">
      <c r="B2" s="118"/>
      <c r="C2" s="29" t="s">
        <v>71</v>
      </c>
      <c r="D2" s="347" t="s">
        <v>229</v>
      </c>
      <c r="E2" s="377"/>
      <c r="F2" s="377"/>
      <c r="G2" s="377"/>
      <c r="H2" s="377"/>
      <c r="I2" s="377"/>
      <c r="J2" s="377"/>
      <c r="K2" s="377"/>
      <c r="L2" s="377"/>
      <c r="M2" s="348"/>
      <c r="N2" s="200" t="s">
        <v>72</v>
      </c>
      <c r="O2" s="139" t="s">
        <v>232</v>
      </c>
    </row>
    <row r="3" spans="2:15" ht="30" customHeight="1" x14ac:dyDescent="0.25">
      <c r="B3" s="119"/>
      <c r="C3" s="29" t="s">
        <v>73</v>
      </c>
      <c r="D3" s="347" t="s">
        <v>230</v>
      </c>
      <c r="E3" s="377"/>
      <c r="F3" s="377"/>
      <c r="G3" s="377"/>
      <c r="H3" s="377"/>
      <c r="I3" s="377"/>
      <c r="J3" s="377"/>
      <c r="K3" s="377"/>
      <c r="L3" s="377"/>
      <c r="M3" s="348"/>
      <c r="N3" s="200" t="s">
        <v>74</v>
      </c>
      <c r="O3" s="139">
        <v>4</v>
      </c>
    </row>
    <row r="4" spans="2:15" ht="30" customHeight="1" x14ac:dyDescent="0.25">
      <c r="B4" s="120"/>
      <c r="C4" s="29" t="s">
        <v>75</v>
      </c>
      <c r="D4" s="347" t="s">
        <v>231</v>
      </c>
      <c r="E4" s="377"/>
      <c r="F4" s="377"/>
      <c r="G4" s="377"/>
      <c r="H4" s="377"/>
      <c r="I4" s="377"/>
      <c r="J4" s="377"/>
      <c r="K4" s="377"/>
      <c r="L4" s="377"/>
      <c r="M4" s="348"/>
      <c r="N4" s="200" t="s">
        <v>228</v>
      </c>
      <c r="O4" s="74">
        <v>44636</v>
      </c>
    </row>
    <row r="5" spans="2:15" ht="30" customHeight="1" x14ac:dyDescent="0.25">
      <c r="B5" s="312" t="s">
        <v>84</v>
      </c>
      <c r="C5" s="313"/>
      <c r="D5" s="313"/>
      <c r="E5" s="313"/>
      <c r="F5" s="313"/>
      <c r="G5" s="313"/>
      <c r="H5" s="313"/>
      <c r="I5" s="313"/>
      <c r="J5" s="313"/>
      <c r="K5" s="313"/>
      <c r="L5" s="313"/>
      <c r="M5" s="313"/>
      <c r="N5" s="313"/>
      <c r="O5" s="314"/>
    </row>
    <row r="6" spans="2:15" ht="30" customHeight="1" x14ac:dyDescent="0.25">
      <c r="B6" s="378" t="s">
        <v>866</v>
      </c>
      <c r="C6" s="379"/>
      <c r="D6" s="379"/>
      <c r="E6" s="379"/>
      <c r="F6" s="379"/>
      <c r="G6" s="379"/>
      <c r="H6" s="379"/>
      <c r="I6" s="379"/>
      <c r="J6" s="379"/>
      <c r="K6" s="379"/>
      <c r="L6" s="379"/>
      <c r="M6" s="379"/>
      <c r="N6" s="379"/>
      <c r="O6" s="380"/>
    </row>
    <row r="7" spans="2:15" ht="30" customHeight="1" x14ac:dyDescent="0.25">
      <c r="B7" s="304" t="s">
        <v>85</v>
      </c>
      <c r="C7" s="305"/>
      <c r="D7" s="305"/>
      <c r="E7" s="305"/>
      <c r="F7" s="305"/>
      <c r="G7" s="305"/>
      <c r="H7" s="305"/>
      <c r="I7" s="305"/>
      <c r="J7" s="305"/>
      <c r="K7" s="305"/>
      <c r="L7" s="305"/>
      <c r="M7" s="305"/>
      <c r="N7" s="305"/>
      <c r="O7" s="306"/>
    </row>
    <row r="8" spans="2:15" ht="347.25" x14ac:dyDescent="0.25">
      <c r="B8" s="95" t="s">
        <v>75</v>
      </c>
      <c r="C8" s="96" t="s">
        <v>108</v>
      </c>
      <c r="D8" s="96" t="s">
        <v>2010</v>
      </c>
      <c r="E8" s="138" t="s">
        <v>902</v>
      </c>
      <c r="F8" s="138" t="s">
        <v>981</v>
      </c>
      <c r="G8" s="138" t="s">
        <v>368</v>
      </c>
      <c r="H8" s="138" t="s">
        <v>827</v>
      </c>
      <c r="I8" s="138" t="s">
        <v>901</v>
      </c>
      <c r="J8" s="138" t="s">
        <v>1998</v>
      </c>
      <c r="K8" s="199" t="s">
        <v>2043</v>
      </c>
      <c r="L8" s="193" t="s">
        <v>970</v>
      </c>
      <c r="M8" s="193" t="s">
        <v>2044</v>
      </c>
      <c r="N8" s="193" t="s">
        <v>969</v>
      </c>
      <c r="O8" s="142" t="s">
        <v>961</v>
      </c>
    </row>
    <row r="9" spans="2:15" s="35" customFormat="1" ht="150" customHeight="1" x14ac:dyDescent="0.25">
      <c r="B9" s="244" t="s">
        <v>231</v>
      </c>
      <c r="C9" s="212" t="s">
        <v>1008</v>
      </c>
      <c r="D9" s="212" t="s">
        <v>1009</v>
      </c>
      <c r="E9" s="212" t="s">
        <v>1010</v>
      </c>
      <c r="F9" s="212" t="s">
        <v>1011</v>
      </c>
      <c r="G9" s="248" t="s">
        <v>1729</v>
      </c>
      <c r="H9" s="244" t="s">
        <v>1016</v>
      </c>
      <c r="I9" s="244" t="s">
        <v>390</v>
      </c>
      <c r="J9" s="195" t="s">
        <v>1982</v>
      </c>
      <c r="K9" s="186" t="s">
        <v>1024</v>
      </c>
      <c r="L9" s="194"/>
      <c r="M9" s="194" t="s">
        <v>1025</v>
      </c>
      <c r="N9" s="213" t="s">
        <v>344</v>
      </c>
      <c r="O9" s="98">
        <v>44701</v>
      </c>
    </row>
    <row r="10" spans="2:15" s="35" customFormat="1" ht="150" customHeight="1" x14ac:dyDescent="0.25">
      <c r="B10" s="244" t="s">
        <v>231</v>
      </c>
      <c r="C10" s="212" t="s">
        <v>1008</v>
      </c>
      <c r="D10" s="212" t="s">
        <v>1009</v>
      </c>
      <c r="E10" s="212" t="s">
        <v>1010</v>
      </c>
      <c r="F10" s="212" t="s">
        <v>1011</v>
      </c>
      <c r="G10" s="248" t="s">
        <v>1729</v>
      </c>
      <c r="H10" s="244" t="s">
        <v>1016</v>
      </c>
      <c r="I10" s="244" t="s">
        <v>390</v>
      </c>
      <c r="J10" s="195" t="s">
        <v>1982</v>
      </c>
      <c r="K10" s="186" t="s">
        <v>1024</v>
      </c>
      <c r="L10" s="194"/>
      <c r="M10" s="194" t="s">
        <v>1025</v>
      </c>
      <c r="N10" s="213" t="s">
        <v>344</v>
      </c>
      <c r="O10" s="98">
        <v>44701</v>
      </c>
    </row>
    <row r="11" spans="2:15" s="35" customFormat="1" ht="150" customHeight="1" x14ac:dyDescent="0.25">
      <c r="B11" s="244" t="s">
        <v>231</v>
      </c>
      <c r="C11" s="212" t="s">
        <v>1008</v>
      </c>
      <c r="D11" s="212" t="s">
        <v>1009</v>
      </c>
      <c r="E11" s="212" t="s">
        <v>1012</v>
      </c>
      <c r="F11" s="212" t="s">
        <v>1011</v>
      </c>
      <c r="G11" s="248" t="s">
        <v>1730</v>
      </c>
      <c r="H11" s="244" t="s">
        <v>1017</v>
      </c>
      <c r="I11" s="244" t="s">
        <v>390</v>
      </c>
      <c r="J11" s="195" t="s">
        <v>1983</v>
      </c>
      <c r="K11" s="186" t="s">
        <v>1026</v>
      </c>
      <c r="L11" s="194"/>
      <c r="M11" s="194" t="s">
        <v>1025</v>
      </c>
      <c r="N11" s="213" t="s">
        <v>344</v>
      </c>
      <c r="O11" s="98">
        <v>44701</v>
      </c>
    </row>
    <row r="12" spans="2:15" s="35" customFormat="1" ht="150" customHeight="1" x14ac:dyDescent="0.25">
      <c r="B12" s="244" t="s">
        <v>231</v>
      </c>
      <c r="C12" s="212" t="s">
        <v>1008</v>
      </c>
      <c r="D12" s="212" t="s">
        <v>1009</v>
      </c>
      <c r="E12" s="212" t="s">
        <v>1012</v>
      </c>
      <c r="F12" s="212" t="s">
        <v>1011</v>
      </c>
      <c r="G12" s="248" t="s">
        <v>1730</v>
      </c>
      <c r="H12" s="244" t="s">
        <v>1017</v>
      </c>
      <c r="I12" s="244" t="s">
        <v>390</v>
      </c>
      <c r="J12" s="195" t="s">
        <v>1983</v>
      </c>
      <c r="K12" s="186" t="s">
        <v>1026</v>
      </c>
      <c r="L12" s="194"/>
      <c r="M12" s="194" t="s">
        <v>1025</v>
      </c>
      <c r="N12" s="213" t="str">
        <f>+N11</f>
        <v>Ejecución y administración de procesos</v>
      </c>
      <c r="O12" s="98">
        <v>44701</v>
      </c>
    </row>
    <row r="13" spans="2:15" s="35" customFormat="1" ht="150" customHeight="1" x14ac:dyDescent="0.25">
      <c r="B13" s="244" t="s">
        <v>231</v>
      </c>
      <c r="C13" s="212" t="s">
        <v>1008</v>
      </c>
      <c r="D13" s="212" t="s">
        <v>1009</v>
      </c>
      <c r="E13" s="212" t="s">
        <v>1012</v>
      </c>
      <c r="F13" s="212" t="s">
        <v>1011</v>
      </c>
      <c r="G13" s="248" t="s">
        <v>1730</v>
      </c>
      <c r="H13" s="244" t="s">
        <v>1017</v>
      </c>
      <c r="I13" s="244" t="s">
        <v>390</v>
      </c>
      <c r="J13" s="195" t="s">
        <v>1983</v>
      </c>
      <c r="K13" s="186" t="s">
        <v>1026</v>
      </c>
      <c r="L13" s="194"/>
      <c r="M13" s="194" t="s">
        <v>1025</v>
      </c>
      <c r="N13" s="213" t="str">
        <f>+N12</f>
        <v>Ejecución y administración de procesos</v>
      </c>
      <c r="O13" s="98">
        <v>44701</v>
      </c>
    </row>
    <row r="14" spans="2:15" s="35" customFormat="1" ht="150" customHeight="1" x14ac:dyDescent="0.25">
      <c r="B14" s="244" t="s">
        <v>231</v>
      </c>
      <c r="C14" s="194" t="s">
        <v>1008</v>
      </c>
      <c r="D14" s="194" t="s">
        <v>1009</v>
      </c>
      <c r="E14" s="195" t="s">
        <v>1013</v>
      </c>
      <c r="F14" s="196" t="s">
        <v>1011</v>
      </c>
      <c r="G14" s="248" t="s">
        <v>1731</v>
      </c>
      <c r="H14" s="244" t="s">
        <v>1018</v>
      </c>
      <c r="I14" s="244" t="s">
        <v>391</v>
      </c>
      <c r="J14" s="195" t="s">
        <v>1021</v>
      </c>
      <c r="K14" s="186" t="s">
        <v>1026</v>
      </c>
      <c r="L14" s="194"/>
      <c r="M14" s="194" t="s">
        <v>1025</v>
      </c>
      <c r="N14" s="213" t="s">
        <v>344</v>
      </c>
      <c r="O14" s="98">
        <v>44701</v>
      </c>
    </row>
    <row r="15" spans="2:15" s="35" customFormat="1" ht="150" customHeight="1" x14ac:dyDescent="0.25">
      <c r="B15" s="244" t="s">
        <v>231</v>
      </c>
      <c r="C15" s="194" t="s">
        <v>1008</v>
      </c>
      <c r="D15" s="194" t="s">
        <v>1009</v>
      </c>
      <c r="E15" s="195" t="s">
        <v>1013</v>
      </c>
      <c r="F15" s="196" t="s">
        <v>1011</v>
      </c>
      <c r="G15" s="248" t="s">
        <v>1731</v>
      </c>
      <c r="H15" s="244" t="s">
        <v>1018</v>
      </c>
      <c r="I15" s="244" t="s">
        <v>391</v>
      </c>
      <c r="J15" s="195" t="s">
        <v>1021</v>
      </c>
      <c r="K15" s="186" t="s">
        <v>1026</v>
      </c>
      <c r="L15" s="194"/>
      <c r="M15" s="194" t="s">
        <v>1025</v>
      </c>
      <c r="N15" s="213" t="str">
        <f>+N14</f>
        <v>Ejecución y administración de procesos</v>
      </c>
      <c r="O15" s="98">
        <v>44701</v>
      </c>
    </row>
    <row r="16" spans="2:15" s="35" customFormat="1" ht="150" customHeight="1" x14ac:dyDescent="0.25">
      <c r="B16" s="244" t="s">
        <v>231</v>
      </c>
      <c r="C16" s="212" t="s">
        <v>1008</v>
      </c>
      <c r="D16" s="212" t="s">
        <v>1009</v>
      </c>
      <c r="E16" s="212" t="s">
        <v>1014</v>
      </c>
      <c r="F16" s="212" t="s">
        <v>1011</v>
      </c>
      <c r="G16" s="248" t="s">
        <v>1732</v>
      </c>
      <c r="H16" s="244" t="s">
        <v>1019</v>
      </c>
      <c r="I16" s="244" t="s">
        <v>391</v>
      </c>
      <c r="J16" s="195" t="s">
        <v>1022</v>
      </c>
      <c r="K16" s="186" t="s">
        <v>1026</v>
      </c>
      <c r="L16" s="194" t="s">
        <v>968</v>
      </c>
      <c r="M16" s="194" t="s">
        <v>1025</v>
      </c>
      <c r="N16" s="213" t="s">
        <v>344</v>
      </c>
      <c r="O16" s="98">
        <v>44701</v>
      </c>
    </row>
    <row r="17" spans="2:15" s="35" customFormat="1" ht="150" customHeight="1" x14ac:dyDescent="0.25">
      <c r="B17" s="244" t="s">
        <v>231</v>
      </c>
      <c r="C17" s="212" t="s">
        <v>1008</v>
      </c>
      <c r="D17" s="212" t="s">
        <v>1009</v>
      </c>
      <c r="E17" s="212" t="s">
        <v>1014</v>
      </c>
      <c r="F17" s="212" t="s">
        <v>1011</v>
      </c>
      <c r="G17" s="248" t="s">
        <v>1732</v>
      </c>
      <c r="H17" s="244" t="s">
        <v>1019</v>
      </c>
      <c r="I17" s="244" t="s">
        <v>391</v>
      </c>
      <c r="J17" s="195" t="s">
        <v>1022</v>
      </c>
      <c r="K17" s="186" t="s">
        <v>1026</v>
      </c>
      <c r="L17" s="194" t="s">
        <v>968</v>
      </c>
      <c r="M17" s="194" t="s">
        <v>1025</v>
      </c>
      <c r="N17" s="213" t="str">
        <f>+N16</f>
        <v>Ejecución y administración de procesos</v>
      </c>
      <c r="O17" s="98">
        <v>44701</v>
      </c>
    </row>
    <row r="18" spans="2:15" s="35" customFormat="1" ht="150" customHeight="1" x14ac:dyDescent="0.25">
      <c r="B18" s="244" t="s">
        <v>231</v>
      </c>
      <c r="C18" s="212" t="s">
        <v>1008</v>
      </c>
      <c r="D18" s="212" t="s">
        <v>1009</v>
      </c>
      <c r="E18" s="212" t="s">
        <v>1015</v>
      </c>
      <c r="F18" s="212" t="s">
        <v>1011</v>
      </c>
      <c r="G18" s="248" t="s">
        <v>1733</v>
      </c>
      <c r="H18" s="244" t="s">
        <v>1020</v>
      </c>
      <c r="I18" s="244" t="s">
        <v>391</v>
      </c>
      <c r="J18" s="195" t="s">
        <v>1023</v>
      </c>
      <c r="K18" s="186" t="s">
        <v>1026</v>
      </c>
      <c r="L18" s="194"/>
      <c r="M18" s="194" t="s">
        <v>1025</v>
      </c>
      <c r="N18" s="213" t="s">
        <v>344</v>
      </c>
      <c r="O18" s="98">
        <v>44701</v>
      </c>
    </row>
    <row r="19" spans="2:15" s="35" customFormat="1" ht="150" customHeight="1" x14ac:dyDescent="0.25">
      <c r="B19" s="244" t="s">
        <v>231</v>
      </c>
      <c r="C19" s="212" t="s">
        <v>1008</v>
      </c>
      <c r="D19" s="212" t="s">
        <v>1009</v>
      </c>
      <c r="E19" s="212" t="s">
        <v>1015</v>
      </c>
      <c r="F19" s="212" t="s">
        <v>1011</v>
      </c>
      <c r="G19" s="248" t="s">
        <v>1733</v>
      </c>
      <c r="H19" s="244" t="s">
        <v>1020</v>
      </c>
      <c r="I19" s="244" t="s">
        <v>391</v>
      </c>
      <c r="J19" s="195" t="s">
        <v>1023</v>
      </c>
      <c r="K19" s="186" t="s">
        <v>1026</v>
      </c>
      <c r="L19" s="194"/>
      <c r="M19" s="194" t="s">
        <v>1025</v>
      </c>
      <c r="N19" s="213" t="s">
        <v>344</v>
      </c>
      <c r="O19" s="98">
        <v>44701</v>
      </c>
    </row>
    <row r="20" spans="2:15" s="35" customFormat="1" ht="150" customHeight="1" x14ac:dyDescent="0.25">
      <c r="B20" s="244" t="s">
        <v>1054</v>
      </c>
      <c r="C20" s="212" t="s">
        <v>2008</v>
      </c>
      <c r="D20" s="212" t="s">
        <v>1055</v>
      </c>
      <c r="E20" s="212" t="s">
        <v>1056</v>
      </c>
      <c r="F20" s="212" t="s">
        <v>1057</v>
      </c>
      <c r="G20" s="248" t="s">
        <v>1734</v>
      </c>
      <c r="H20" s="244" t="s">
        <v>1058</v>
      </c>
      <c r="I20" s="244" t="s">
        <v>391</v>
      </c>
      <c r="J20" s="195" t="s">
        <v>1065</v>
      </c>
      <c r="K20" s="186" t="s">
        <v>1068</v>
      </c>
      <c r="L20" s="194" t="s">
        <v>966</v>
      </c>
      <c r="M20" s="194" t="s">
        <v>1025</v>
      </c>
      <c r="N20" s="213" t="s">
        <v>354</v>
      </c>
      <c r="O20" s="98">
        <v>44701</v>
      </c>
    </row>
    <row r="21" spans="2:15" s="35" customFormat="1" ht="150" customHeight="1" x14ac:dyDescent="0.25">
      <c r="B21" s="244" t="s">
        <v>1054</v>
      </c>
      <c r="C21" s="212" t="s">
        <v>2008</v>
      </c>
      <c r="D21" s="212" t="s">
        <v>1055</v>
      </c>
      <c r="E21" s="212" t="s">
        <v>1056</v>
      </c>
      <c r="F21" s="212" t="s">
        <v>1057</v>
      </c>
      <c r="G21" s="248" t="s">
        <v>1734</v>
      </c>
      <c r="H21" s="244" t="s">
        <v>1058</v>
      </c>
      <c r="I21" s="244" t="s">
        <v>391</v>
      </c>
      <c r="J21" s="195" t="s">
        <v>1065</v>
      </c>
      <c r="K21" s="186" t="s">
        <v>1068</v>
      </c>
      <c r="L21" s="194" t="s">
        <v>966</v>
      </c>
      <c r="M21" s="194" t="s">
        <v>1025</v>
      </c>
      <c r="N21" s="213" t="s">
        <v>354</v>
      </c>
      <c r="O21" s="98">
        <v>44701</v>
      </c>
    </row>
    <row r="22" spans="2:15" s="35" customFormat="1" ht="150" customHeight="1" x14ac:dyDescent="0.25">
      <c r="B22" s="244" t="s">
        <v>1054</v>
      </c>
      <c r="C22" s="212" t="s">
        <v>2008</v>
      </c>
      <c r="D22" s="212" t="s">
        <v>1055</v>
      </c>
      <c r="E22" s="212" t="s">
        <v>1056</v>
      </c>
      <c r="F22" s="212" t="s">
        <v>1057</v>
      </c>
      <c r="G22" s="248" t="s">
        <v>1734</v>
      </c>
      <c r="H22" s="244" t="s">
        <v>1058</v>
      </c>
      <c r="I22" s="244" t="s">
        <v>391</v>
      </c>
      <c r="J22" s="195" t="s">
        <v>1065</v>
      </c>
      <c r="K22" s="186" t="s">
        <v>1068</v>
      </c>
      <c r="L22" s="194" t="s">
        <v>966</v>
      </c>
      <c r="M22" s="194" t="s">
        <v>1025</v>
      </c>
      <c r="N22" s="213" t="s">
        <v>354</v>
      </c>
      <c r="O22" s="98">
        <v>44701</v>
      </c>
    </row>
    <row r="23" spans="2:15" s="35" customFormat="1" ht="150" customHeight="1" x14ac:dyDescent="0.25">
      <c r="B23" s="244" t="s">
        <v>1054</v>
      </c>
      <c r="C23" s="212" t="s">
        <v>2008</v>
      </c>
      <c r="D23" s="212" t="s">
        <v>1055</v>
      </c>
      <c r="E23" s="212" t="s">
        <v>1056</v>
      </c>
      <c r="F23" s="212" t="s">
        <v>1057</v>
      </c>
      <c r="G23" s="248" t="s">
        <v>1735</v>
      </c>
      <c r="H23" s="244" t="s">
        <v>1059</v>
      </c>
      <c r="I23" s="244" t="s">
        <v>391</v>
      </c>
      <c r="J23" s="195" t="s">
        <v>1066</v>
      </c>
      <c r="K23" s="186" t="s">
        <v>1068</v>
      </c>
      <c r="L23" s="194" t="s">
        <v>967</v>
      </c>
      <c r="M23" s="194" t="s">
        <v>1025</v>
      </c>
      <c r="N23" s="213" t="s">
        <v>354</v>
      </c>
      <c r="O23" s="98">
        <v>44701</v>
      </c>
    </row>
    <row r="24" spans="2:15" s="35" customFormat="1" ht="150" customHeight="1" x14ac:dyDescent="0.25">
      <c r="B24" s="244" t="s">
        <v>1054</v>
      </c>
      <c r="C24" s="212" t="s">
        <v>2008</v>
      </c>
      <c r="D24" s="212" t="s">
        <v>1055</v>
      </c>
      <c r="E24" s="212" t="s">
        <v>1056</v>
      </c>
      <c r="F24" s="212" t="s">
        <v>1057</v>
      </c>
      <c r="G24" s="248" t="s">
        <v>1735</v>
      </c>
      <c r="H24" s="244" t="s">
        <v>1059</v>
      </c>
      <c r="I24" s="244" t="s">
        <v>391</v>
      </c>
      <c r="J24" s="195" t="s">
        <v>1066</v>
      </c>
      <c r="K24" s="186" t="s">
        <v>1068</v>
      </c>
      <c r="L24" s="194" t="s">
        <v>967</v>
      </c>
      <c r="M24" s="194" t="s">
        <v>1025</v>
      </c>
      <c r="N24" s="213" t="s">
        <v>354</v>
      </c>
      <c r="O24" s="98">
        <v>44701</v>
      </c>
    </row>
    <row r="25" spans="2:15" s="35" customFormat="1" ht="150" customHeight="1" x14ac:dyDescent="0.25">
      <c r="B25" s="244" t="s">
        <v>1054</v>
      </c>
      <c r="C25" s="212" t="s">
        <v>1060</v>
      </c>
      <c r="D25" s="212" t="s">
        <v>1055</v>
      </c>
      <c r="E25" s="212" t="s">
        <v>1056</v>
      </c>
      <c r="F25" s="212" t="s">
        <v>1057</v>
      </c>
      <c r="G25" s="248" t="s">
        <v>1736</v>
      </c>
      <c r="H25" s="244" t="s">
        <v>1061</v>
      </c>
      <c r="I25" s="244" t="s">
        <v>391</v>
      </c>
      <c r="J25" s="195" t="s">
        <v>2011</v>
      </c>
      <c r="K25" s="186" t="s">
        <v>1068</v>
      </c>
      <c r="L25" s="194" t="s">
        <v>966</v>
      </c>
      <c r="M25" s="194" t="s">
        <v>1025</v>
      </c>
      <c r="N25" s="213" t="s">
        <v>354</v>
      </c>
      <c r="O25" s="98">
        <v>44701</v>
      </c>
    </row>
    <row r="26" spans="2:15" s="35" customFormat="1" ht="150" customHeight="1" x14ac:dyDescent="0.25">
      <c r="B26" s="244" t="s">
        <v>1054</v>
      </c>
      <c r="C26" s="212" t="s">
        <v>1060</v>
      </c>
      <c r="D26" s="212" t="s">
        <v>1055</v>
      </c>
      <c r="E26" s="212" t="s">
        <v>1056</v>
      </c>
      <c r="F26" s="212" t="s">
        <v>1057</v>
      </c>
      <c r="G26" s="248" t="s">
        <v>1736</v>
      </c>
      <c r="H26" s="244" t="s">
        <v>1061</v>
      </c>
      <c r="I26" s="244" t="s">
        <v>391</v>
      </c>
      <c r="J26" s="195" t="s">
        <v>2011</v>
      </c>
      <c r="K26" s="186" t="s">
        <v>1068</v>
      </c>
      <c r="L26" s="194" t="s">
        <v>966</v>
      </c>
      <c r="M26" s="194" t="s">
        <v>1025</v>
      </c>
      <c r="N26" s="213" t="s">
        <v>354</v>
      </c>
      <c r="O26" s="98">
        <v>44701</v>
      </c>
    </row>
    <row r="27" spans="2:15" s="35" customFormat="1" ht="150" customHeight="1" x14ac:dyDescent="0.25">
      <c r="B27" s="244" t="s">
        <v>1054</v>
      </c>
      <c r="C27" s="212" t="s">
        <v>1060</v>
      </c>
      <c r="D27" s="212" t="s">
        <v>1055</v>
      </c>
      <c r="E27" s="212" t="s">
        <v>1056</v>
      </c>
      <c r="F27" s="212" t="s">
        <v>1057</v>
      </c>
      <c r="G27" s="248" t="s">
        <v>1736</v>
      </c>
      <c r="H27" s="244" t="s">
        <v>1061</v>
      </c>
      <c r="I27" s="244" t="s">
        <v>391</v>
      </c>
      <c r="J27" s="195" t="s">
        <v>2011</v>
      </c>
      <c r="K27" s="186" t="s">
        <v>1068</v>
      </c>
      <c r="L27" s="194" t="s">
        <v>966</v>
      </c>
      <c r="M27" s="194" t="s">
        <v>1025</v>
      </c>
      <c r="N27" s="213" t="s">
        <v>354</v>
      </c>
      <c r="O27" s="98">
        <v>44701</v>
      </c>
    </row>
    <row r="28" spans="2:15" s="35" customFormat="1" ht="150" customHeight="1" x14ac:dyDescent="0.25">
      <c r="B28" s="244" t="s">
        <v>1054</v>
      </c>
      <c r="C28" s="212" t="s">
        <v>2008</v>
      </c>
      <c r="D28" s="212" t="s">
        <v>1055</v>
      </c>
      <c r="E28" s="212" t="s">
        <v>1062</v>
      </c>
      <c r="F28" s="212" t="s">
        <v>1063</v>
      </c>
      <c r="G28" s="248" t="s">
        <v>1737</v>
      </c>
      <c r="H28" s="244" t="s">
        <v>1064</v>
      </c>
      <c r="I28" s="244" t="s">
        <v>391</v>
      </c>
      <c r="J28" s="195" t="s">
        <v>1067</v>
      </c>
      <c r="K28" s="186" t="s">
        <v>1069</v>
      </c>
      <c r="L28" s="194" t="s">
        <v>966</v>
      </c>
      <c r="M28" s="194" t="s">
        <v>977</v>
      </c>
      <c r="N28" s="213" t="s">
        <v>354</v>
      </c>
      <c r="O28" s="98">
        <v>44701</v>
      </c>
    </row>
    <row r="29" spans="2:15" s="35" customFormat="1" ht="150" customHeight="1" x14ac:dyDescent="0.25">
      <c r="B29" s="244" t="s">
        <v>1054</v>
      </c>
      <c r="C29" s="212" t="s">
        <v>2008</v>
      </c>
      <c r="D29" s="212" t="s">
        <v>1055</v>
      </c>
      <c r="E29" s="212" t="s">
        <v>1062</v>
      </c>
      <c r="F29" s="212" t="s">
        <v>1063</v>
      </c>
      <c r="G29" s="248" t="s">
        <v>1737</v>
      </c>
      <c r="H29" s="244" t="s">
        <v>1064</v>
      </c>
      <c r="I29" s="244" t="s">
        <v>391</v>
      </c>
      <c r="J29" s="195" t="s">
        <v>1067</v>
      </c>
      <c r="K29" s="186" t="s">
        <v>1069</v>
      </c>
      <c r="L29" s="194" t="s">
        <v>966</v>
      </c>
      <c r="M29" s="194" t="s">
        <v>977</v>
      </c>
      <c r="N29" s="213" t="s">
        <v>354</v>
      </c>
      <c r="O29" s="98">
        <v>44701</v>
      </c>
    </row>
    <row r="30" spans="2:15" s="35" customFormat="1" ht="150" customHeight="1" x14ac:dyDescent="0.25">
      <c r="B30" s="244" t="s">
        <v>1103</v>
      </c>
      <c r="C30" s="212" t="s">
        <v>2009</v>
      </c>
      <c r="D30" s="212" t="s">
        <v>1104</v>
      </c>
      <c r="E30" s="212" t="s">
        <v>1502</v>
      </c>
      <c r="F30" s="212" t="s">
        <v>1011</v>
      </c>
      <c r="G30" s="248" t="s">
        <v>1738</v>
      </c>
      <c r="H30" s="244" t="s">
        <v>1151</v>
      </c>
      <c r="I30" s="244" t="s">
        <v>391</v>
      </c>
      <c r="J30" s="195" t="s">
        <v>1210</v>
      </c>
      <c r="K30" s="186" t="s">
        <v>1026</v>
      </c>
      <c r="L30" s="194" t="s">
        <v>967</v>
      </c>
      <c r="M30" s="194" t="s">
        <v>1025</v>
      </c>
      <c r="N30" s="213" t="s">
        <v>344</v>
      </c>
      <c r="O30" s="98">
        <v>44701</v>
      </c>
    </row>
    <row r="31" spans="2:15" s="35" customFormat="1" ht="150" customHeight="1" x14ac:dyDescent="0.25">
      <c r="B31" s="244" t="s">
        <v>1103</v>
      </c>
      <c r="C31" s="212" t="s">
        <v>2009</v>
      </c>
      <c r="D31" s="212" t="s">
        <v>1104</v>
      </c>
      <c r="E31" s="212" t="s">
        <v>1502</v>
      </c>
      <c r="F31" s="212" t="s">
        <v>1011</v>
      </c>
      <c r="G31" s="248" t="s">
        <v>1738</v>
      </c>
      <c r="H31" s="244" t="s">
        <v>1151</v>
      </c>
      <c r="I31" s="244" t="s">
        <v>391</v>
      </c>
      <c r="J31" s="195" t="s">
        <v>1210</v>
      </c>
      <c r="K31" s="186" t="s">
        <v>1026</v>
      </c>
      <c r="L31" s="194" t="s">
        <v>967</v>
      </c>
      <c r="M31" s="194" t="s">
        <v>1025</v>
      </c>
      <c r="N31" s="213" t="str">
        <f>+N30</f>
        <v>Ejecución y administración de procesos</v>
      </c>
      <c r="O31" s="98">
        <v>44701</v>
      </c>
    </row>
    <row r="32" spans="2:15" s="35" customFormat="1" ht="150" customHeight="1" x14ac:dyDescent="0.25">
      <c r="B32" s="244" t="s">
        <v>1103</v>
      </c>
      <c r="C32" s="212" t="s">
        <v>2009</v>
      </c>
      <c r="D32" s="212" t="s">
        <v>1104</v>
      </c>
      <c r="E32" s="212" t="s">
        <v>1503</v>
      </c>
      <c r="F32" s="212" t="s">
        <v>1132</v>
      </c>
      <c r="G32" s="248" t="s">
        <v>1739</v>
      </c>
      <c r="H32" s="244" t="s">
        <v>1152</v>
      </c>
      <c r="I32" s="244" t="s">
        <v>391</v>
      </c>
      <c r="J32" s="195" t="s">
        <v>1211</v>
      </c>
      <c r="K32" s="186" t="s">
        <v>1024</v>
      </c>
      <c r="L32" s="194" t="s">
        <v>967</v>
      </c>
      <c r="M32" s="194" t="s">
        <v>1025</v>
      </c>
      <c r="N32" s="213" t="s">
        <v>344</v>
      </c>
      <c r="O32" s="98">
        <v>44701</v>
      </c>
    </row>
    <row r="33" spans="2:15" s="35" customFormat="1" ht="150" customHeight="1" x14ac:dyDescent="0.25">
      <c r="B33" s="244" t="s">
        <v>1103</v>
      </c>
      <c r="C33" s="212" t="s">
        <v>2009</v>
      </c>
      <c r="D33" s="212" t="s">
        <v>1104</v>
      </c>
      <c r="E33" s="212" t="s">
        <v>1503</v>
      </c>
      <c r="F33" s="212" t="s">
        <v>1132</v>
      </c>
      <c r="G33" s="248" t="s">
        <v>1739</v>
      </c>
      <c r="H33" s="244" t="s">
        <v>1152</v>
      </c>
      <c r="I33" s="244" t="s">
        <v>391</v>
      </c>
      <c r="J33" s="195" t="s">
        <v>1211</v>
      </c>
      <c r="K33" s="186" t="s">
        <v>1024</v>
      </c>
      <c r="L33" s="194" t="s">
        <v>967</v>
      </c>
      <c r="M33" s="194" t="s">
        <v>1025</v>
      </c>
      <c r="N33" s="213" t="str">
        <f>+N32</f>
        <v>Ejecución y administración de procesos</v>
      </c>
      <c r="O33" s="98">
        <v>44701</v>
      </c>
    </row>
    <row r="34" spans="2:15" s="35" customFormat="1" ht="150" customHeight="1" x14ac:dyDescent="0.25">
      <c r="B34" s="244" t="s">
        <v>1103</v>
      </c>
      <c r="C34" s="212" t="s">
        <v>2009</v>
      </c>
      <c r="D34" s="212" t="s">
        <v>2007</v>
      </c>
      <c r="E34" s="212" t="s">
        <v>1504</v>
      </c>
      <c r="F34" s="212" t="s">
        <v>1133</v>
      </c>
      <c r="G34" s="248" t="s">
        <v>1740</v>
      </c>
      <c r="H34" s="244" t="s">
        <v>1153</v>
      </c>
      <c r="I34" s="244" t="s">
        <v>390</v>
      </c>
      <c r="J34" s="195" t="s">
        <v>1986</v>
      </c>
      <c r="K34" s="186" t="s">
        <v>1024</v>
      </c>
      <c r="L34" s="194" t="s">
        <v>968</v>
      </c>
      <c r="M34" s="194" t="s">
        <v>1536</v>
      </c>
      <c r="N34" s="213" t="s">
        <v>344</v>
      </c>
      <c r="O34" s="98">
        <v>44701</v>
      </c>
    </row>
    <row r="35" spans="2:15" s="35" customFormat="1" ht="150" customHeight="1" x14ac:dyDescent="0.25">
      <c r="B35" s="244" t="s">
        <v>1103</v>
      </c>
      <c r="C35" s="212" t="s">
        <v>2009</v>
      </c>
      <c r="D35" s="212" t="s">
        <v>2007</v>
      </c>
      <c r="E35" s="212" t="s">
        <v>1504</v>
      </c>
      <c r="F35" s="212" t="s">
        <v>1133</v>
      </c>
      <c r="G35" s="248" t="s">
        <v>1740</v>
      </c>
      <c r="H35" s="244" t="s">
        <v>1153</v>
      </c>
      <c r="I35" s="244" t="s">
        <v>390</v>
      </c>
      <c r="J35" s="195" t="s">
        <v>1986</v>
      </c>
      <c r="K35" s="186" t="s">
        <v>1024</v>
      </c>
      <c r="L35" s="194" t="s">
        <v>968</v>
      </c>
      <c r="M35" s="194" t="s">
        <v>1536</v>
      </c>
      <c r="N35" s="213" t="s">
        <v>344</v>
      </c>
      <c r="O35" s="98">
        <v>44701</v>
      </c>
    </row>
    <row r="36" spans="2:15" s="35" customFormat="1" ht="150" customHeight="1" x14ac:dyDescent="0.25">
      <c r="B36" s="244" t="s">
        <v>1103</v>
      </c>
      <c r="C36" s="212" t="s">
        <v>2009</v>
      </c>
      <c r="D36" s="212" t="s">
        <v>2007</v>
      </c>
      <c r="E36" s="212" t="s">
        <v>1505</v>
      </c>
      <c r="F36" s="212" t="s">
        <v>1133</v>
      </c>
      <c r="G36" s="248" t="s">
        <v>1741</v>
      </c>
      <c r="H36" s="244" t="s">
        <v>1154</v>
      </c>
      <c r="I36" s="244" t="s">
        <v>391</v>
      </c>
      <c r="J36" s="195" t="s">
        <v>1212</v>
      </c>
      <c r="K36" s="186" t="s">
        <v>1024</v>
      </c>
      <c r="L36" s="194" t="s">
        <v>968</v>
      </c>
      <c r="M36" s="194" t="s">
        <v>1536</v>
      </c>
      <c r="N36" s="213" t="s">
        <v>344</v>
      </c>
      <c r="O36" s="98">
        <v>44701</v>
      </c>
    </row>
    <row r="37" spans="2:15" s="35" customFormat="1" ht="150" customHeight="1" x14ac:dyDescent="0.25">
      <c r="B37" s="244" t="s">
        <v>1103</v>
      </c>
      <c r="C37" s="212" t="s">
        <v>2009</v>
      </c>
      <c r="D37" s="212" t="s">
        <v>2007</v>
      </c>
      <c r="E37" s="212" t="s">
        <v>1505</v>
      </c>
      <c r="F37" s="212" t="s">
        <v>1133</v>
      </c>
      <c r="G37" s="248" t="s">
        <v>1741</v>
      </c>
      <c r="H37" s="244" t="s">
        <v>1154</v>
      </c>
      <c r="I37" s="244" t="s">
        <v>391</v>
      </c>
      <c r="J37" s="195" t="s">
        <v>1212</v>
      </c>
      <c r="K37" s="186" t="s">
        <v>1024</v>
      </c>
      <c r="L37" s="194" t="s">
        <v>968</v>
      </c>
      <c r="M37" s="194" t="s">
        <v>1536</v>
      </c>
      <c r="N37" s="213" t="s">
        <v>344</v>
      </c>
      <c r="O37" s="98">
        <v>44701</v>
      </c>
    </row>
    <row r="38" spans="2:15" s="35" customFormat="1" ht="150" customHeight="1" x14ac:dyDescent="0.25">
      <c r="B38" s="244" t="s">
        <v>1103</v>
      </c>
      <c r="C38" s="212" t="s">
        <v>2009</v>
      </c>
      <c r="D38" s="212" t="s">
        <v>2007</v>
      </c>
      <c r="E38" s="212" t="s">
        <v>1505</v>
      </c>
      <c r="F38" s="212" t="s">
        <v>1133</v>
      </c>
      <c r="G38" s="248" t="s">
        <v>1741</v>
      </c>
      <c r="H38" s="244" t="s">
        <v>1154</v>
      </c>
      <c r="I38" s="244" t="s">
        <v>391</v>
      </c>
      <c r="J38" s="195" t="s">
        <v>1212</v>
      </c>
      <c r="K38" s="186" t="s">
        <v>1024</v>
      </c>
      <c r="L38" s="194" t="s">
        <v>968</v>
      </c>
      <c r="M38" s="194" t="s">
        <v>1536</v>
      </c>
      <c r="N38" s="213" t="s">
        <v>344</v>
      </c>
      <c r="O38" s="98">
        <v>44701</v>
      </c>
    </row>
    <row r="39" spans="2:15" s="35" customFormat="1" ht="150" customHeight="1" x14ac:dyDescent="0.25">
      <c r="B39" s="244" t="s">
        <v>1103</v>
      </c>
      <c r="C39" s="212" t="s">
        <v>2009</v>
      </c>
      <c r="D39" s="212" t="s">
        <v>2007</v>
      </c>
      <c r="E39" s="212" t="s">
        <v>1506</v>
      </c>
      <c r="F39" s="212" t="s">
        <v>1133</v>
      </c>
      <c r="G39" s="248" t="s">
        <v>1742</v>
      </c>
      <c r="H39" s="244" t="s">
        <v>1155</v>
      </c>
      <c r="I39" s="244" t="s">
        <v>391</v>
      </c>
      <c r="J39" s="195" t="s">
        <v>1213</v>
      </c>
      <c r="K39" s="186" t="s">
        <v>1024</v>
      </c>
      <c r="L39" s="194" t="s">
        <v>968</v>
      </c>
      <c r="M39" s="194" t="s">
        <v>1536</v>
      </c>
      <c r="N39" s="213" t="s">
        <v>344</v>
      </c>
      <c r="O39" s="98">
        <v>44701</v>
      </c>
    </row>
    <row r="40" spans="2:15" s="35" customFormat="1" ht="150" customHeight="1" x14ac:dyDescent="0.25">
      <c r="B40" s="244" t="s">
        <v>1103</v>
      </c>
      <c r="C40" s="212" t="s">
        <v>2009</v>
      </c>
      <c r="D40" s="212" t="s">
        <v>2007</v>
      </c>
      <c r="E40" s="212" t="s">
        <v>1506</v>
      </c>
      <c r="F40" s="212" t="s">
        <v>1133</v>
      </c>
      <c r="G40" s="248" t="s">
        <v>1742</v>
      </c>
      <c r="H40" s="244" t="s">
        <v>1155</v>
      </c>
      <c r="I40" s="244" t="s">
        <v>391</v>
      </c>
      <c r="J40" s="195" t="s">
        <v>1213</v>
      </c>
      <c r="K40" s="186" t="s">
        <v>1024</v>
      </c>
      <c r="L40" s="194" t="s">
        <v>968</v>
      </c>
      <c r="M40" s="194" t="s">
        <v>1536</v>
      </c>
      <c r="N40" s="213" t="s">
        <v>344</v>
      </c>
      <c r="O40" s="98">
        <v>44701</v>
      </c>
    </row>
    <row r="41" spans="2:15" s="35" customFormat="1" ht="150" customHeight="1" x14ac:dyDescent="0.25">
      <c r="B41" s="244" t="s">
        <v>1105</v>
      </c>
      <c r="C41" s="212" t="s">
        <v>1106</v>
      </c>
      <c r="D41" s="212" t="s">
        <v>1107</v>
      </c>
      <c r="E41" s="212" t="s">
        <v>1507</v>
      </c>
      <c r="F41" s="212" t="s">
        <v>1134</v>
      </c>
      <c r="G41" s="248" t="s">
        <v>1743</v>
      </c>
      <c r="H41" s="244" t="s">
        <v>1156</v>
      </c>
      <c r="I41" s="244" t="s">
        <v>390</v>
      </c>
      <c r="J41" s="195" t="s">
        <v>1987</v>
      </c>
      <c r="K41" s="186" t="s">
        <v>1069</v>
      </c>
      <c r="L41" s="194" t="s">
        <v>964</v>
      </c>
      <c r="M41" s="194" t="s">
        <v>1537</v>
      </c>
      <c r="N41" s="213" t="s">
        <v>344</v>
      </c>
      <c r="O41" s="98">
        <v>44701</v>
      </c>
    </row>
    <row r="42" spans="2:15" s="35" customFormat="1" ht="150" customHeight="1" x14ac:dyDescent="0.25">
      <c r="B42" s="244" t="s">
        <v>1105</v>
      </c>
      <c r="C42" s="212" t="s">
        <v>1106</v>
      </c>
      <c r="D42" s="212" t="s">
        <v>1107</v>
      </c>
      <c r="E42" s="212" t="s">
        <v>1507</v>
      </c>
      <c r="F42" s="212" t="s">
        <v>1134</v>
      </c>
      <c r="G42" s="248" t="s">
        <v>1743</v>
      </c>
      <c r="H42" s="244" t="s">
        <v>1156</v>
      </c>
      <c r="I42" s="244" t="s">
        <v>390</v>
      </c>
      <c r="J42" s="195" t="s">
        <v>1987</v>
      </c>
      <c r="K42" s="186" t="s">
        <v>1069</v>
      </c>
      <c r="L42" s="194" t="s">
        <v>964</v>
      </c>
      <c r="M42" s="194" t="s">
        <v>1537</v>
      </c>
      <c r="N42" s="213" t="s">
        <v>344</v>
      </c>
      <c r="O42" s="98">
        <v>44701</v>
      </c>
    </row>
    <row r="43" spans="2:15" s="35" customFormat="1" ht="150" customHeight="1" x14ac:dyDescent="0.25">
      <c r="B43" s="244" t="s">
        <v>1105</v>
      </c>
      <c r="C43" s="212" t="s">
        <v>1106</v>
      </c>
      <c r="D43" s="212" t="s">
        <v>1107</v>
      </c>
      <c r="E43" s="212" t="s">
        <v>1508</v>
      </c>
      <c r="F43" s="212" t="s">
        <v>1135</v>
      </c>
      <c r="G43" s="248" t="s">
        <v>1744</v>
      </c>
      <c r="H43" s="244" t="s">
        <v>1157</v>
      </c>
      <c r="I43" s="244" t="s">
        <v>391</v>
      </c>
      <c r="J43" s="195" t="s">
        <v>1214</v>
      </c>
      <c r="K43" s="186" t="s">
        <v>1236</v>
      </c>
      <c r="L43" s="194" t="s">
        <v>966</v>
      </c>
      <c r="M43" s="194" t="s">
        <v>977</v>
      </c>
      <c r="N43" s="213" t="s">
        <v>354</v>
      </c>
      <c r="O43" s="98">
        <v>44701</v>
      </c>
    </row>
    <row r="44" spans="2:15" s="35" customFormat="1" ht="150" customHeight="1" x14ac:dyDescent="0.25">
      <c r="B44" s="244" t="s">
        <v>1105</v>
      </c>
      <c r="C44" s="212" t="s">
        <v>1106</v>
      </c>
      <c r="D44" s="212" t="s">
        <v>1107</v>
      </c>
      <c r="E44" s="212" t="s">
        <v>1508</v>
      </c>
      <c r="F44" s="212" t="s">
        <v>1135</v>
      </c>
      <c r="G44" s="248" t="s">
        <v>1744</v>
      </c>
      <c r="H44" s="244" t="s">
        <v>1157</v>
      </c>
      <c r="I44" s="244" t="s">
        <v>391</v>
      </c>
      <c r="J44" s="195" t="s">
        <v>1214</v>
      </c>
      <c r="K44" s="186" t="s">
        <v>1236</v>
      </c>
      <c r="L44" s="194" t="s">
        <v>966</v>
      </c>
      <c r="M44" s="194" t="s">
        <v>977</v>
      </c>
      <c r="N44" s="213" t="s">
        <v>354</v>
      </c>
      <c r="O44" s="98">
        <v>44701</v>
      </c>
    </row>
    <row r="45" spans="2:15" s="35" customFormat="1" ht="150" customHeight="1" x14ac:dyDescent="0.25">
      <c r="B45" s="244" t="s">
        <v>1105</v>
      </c>
      <c r="C45" s="212" t="s">
        <v>1106</v>
      </c>
      <c r="D45" s="212" t="s">
        <v>1107</v>
      </c>
      <c r="E45" s="212" t="s">
        <v>1508</v>
      </c>
      <c r="F45" s="212" t="s">
        <v>1135</v>
      </c>
      <c r="G45" s="248" t="s">
        <v>1744</v>
      </c>
      <c r="H45" s="244" t="s">
        <v>1157</v>
      </c>
      <c r="I45" s="244" t="s">
        <v>391</v>
      </c>
      <c r="J45" s="195" t="s">
        <v>1214</v>
      </c>
      <c r="K45" s="186" t="s">
        <v>1236</v>
      </c>
      <c r="L45" s="194" t="s">
        <v>966</v>
      </c>
      <c r="M45" s="194" t="s">
        <v>977</v>
      </c>
      <c r="N45" s="213" t="s">
        <v>354</v>
      </c>
      <c r="O45" s="98">
        <v>44701</v>
      </c>
    </row>
    <row r="46" spans="2:15" s="35" customFormat="1" ht="150" customHeight="1" x14ac:dyDescent="0.25">
      <c r="B46" s="244" t="s">
        <v>1108</v>
      </c>
      <c r="C46" s="212" t="s">
        <v>1109</v>
      </c>
      <c r="D46" s="212" t="s">
        <v>1110</v>
      </c>
      <c r="E46" s="212" t="s">
        <v>1509</v>
      </c>
      <c r="F46" s="212" t="s">
        <v>1133</v>
      </c>
      <c r="G46" s="248" t="s">
        <v>1745</v>
      </c>
      <c r="H46" s="244" t="s">
        <v>1158</v>
      </c>
      <c r="I46" s="244" t="s">
        <v>391</v>
      </c>
      <c r="J46" s="195" t="s">
        <v>1215</v>
      </c>
      <c r="K46" s="186" t="s">
        <v>1069</v>
      </c>
      <c r="L46" s="194" t="s">
        <v>967</v>
      </c>
      <c r="M46" s="194" t="s">
        <v>1537</v>
      </c>
      <c r="N46" s="213" t="s">
        <v>344</v>
      </c>
      <c r="O46" s="98">
        <v>44701</v>
      </c>
    </row>
    <row r="47" spans="2:15" s="35" customFormat="1" ht="150" customHeight="1" x14ac:dyDescent="0.25">
      <c r="B47" s="244" t="s">
        <v>1108</v>
      </c>
      <c r="C47" s="212" t="s">
        <v>1109</v>
      </c>
      <c r="D47" s="212" t="s">
        <v>1110</v>
      </c>
      <c r="E47" s="212" t="s">
        <v>1509</v>
      </c>
      <c r="F47" s="212" t="s">
        <v>1133</v>
      </c>
      <c r="G47" s="248" t="s">
        <v>1745</v>
      </c>
      <c r="H47" s="244" t="s">
        <v>1158</v>
      </c>
      <c r="I47" s="244" t="s">
        <v>391</v>
      </c>
      <c r="J47" s="195" t="s">
        <v>1215</v>
      </c>
      <c r="K47" s="186" t="s">
        <v>1069</v>
      </c>
      <c r="L47" s="194" t="s">
        <v>967</v>
      </c>
      <c r="M47" s="194" t="s">
        <v>1537</v>
      </c>
      <c r="N47" s="213" t="s">
        <v>344</v>
      </c>
      <c r="O47" s="98">
        <v>44701</v>
      </c>
    </row>
    <row r="48" spans="2:15" s="35" customFormat="1" ht="150" customHeight="1" x14ac:dyDescent="0.25">
      <c r="B48" s="244" t="s">
        <v>1108</v>
      </c>
      <c r="C48" s="212" t="s">
        <v>1109</v>
      </c>
      <c r="D48" s="212" t="s">
        <v>1110</v>
      </c>
      <c r="E48" s="212" t="s">
        <v>1510</v>
      </c>
      <c r="F48" s="212" t="s">
        <v>1136</v>
      </c>
      <c r="G48" s="248" t="s">
        <v>1746</v>
      </c>
      <c r="H48" s="244" t="s">
        <v>1159</v>
      </c>
      <c r="I48" s="244" t="s">
        <v>390</v>
      </c>
      <c r="J48" s="195" t="s">
        <v>1988</v>
      </c>
      <c r="K48" s="186" t="s">
        <v>1069</v>
      </c>
      <c r="L48" s="194" t="s">
        <v>964</v>
      </c>
      <c r="M48" s="194" t="s">
        <v>1537</v>
      </c>
      <c r="N48" s="213" t="s">
        <v>344</v>
      </c>
      <c r="O48" s="98">
        <v>44701</v>
      </c>
    </row>
    <row r="49" spans="2:15" s="35" customFormat="1" ht="150" customHeight="1" x14ac:dyDescent="0.25">
      <c r="B49" s="244" t="s">
        <v>1108</v>
      </c>
      <c r="C49" s="212" t="s">
        <v>1109</v>
      </c>
      <c r="D49" s="212" t="s">
        <v>1110</v>
      </c>
      <c r="E49" s="212" t="s">
        <v>1510</v>
      </c>
      <c r="F49" s="212" t="s">
        <v>1136</v>
      </c>
      <c r="G49" s="248" t="s">
        <v>1746</v>
      </c>
      <c r="H49" s="244" t="s">
        <v>1159</v>
      </c>
      <c r="I49" s="244" t="s">
        <v>390</v>
      </c>
      <c r="J49" s="195" t="s">
        <v>1988</v>
      </c>
      <c r="K49" s="186" t="s">
        <v>1069</v>
      </c>
      <c r="L49" s="194" t="s">
        <v>964</v>
      </c>
      <c r="M49" s="194" t="s">
        <v>1537</v>
      </c>
      <c r="N49" s="213" t="s">
        <v>344</v>
      </c>
      <c r="O49" s="98">
        <v>44701</v>
      </c>
    </row>
    <row r="50" spans="2:15" s="35" customFormat="1" ht="150" customHeight="1" x14ac:dyDescent="0.25">
      <c r="B50" s="244" t="s">
        <v>1108</v>
      </c>
      <c r="C50" s="212" t="s">
        <v>1109</v>
      </c>
      <c r="D50" s="212" t="s">
        <v>1110</v>
      </c>
      <c r="E50" s="212" t="s">
        <v>1510</v>
      </c>
      <c r="F50" s="212" t="s">
        <v>1136</v>
      </c>
      <c r="G50" s="248" t="s">
        <v>1747</v>
      </c>
      <c r="H50" s="244" t="s">
        <v>1160</v>
      </c>
      <c r="I50" s="244" t="s">
        <v>390</v>
      </c>
      <c r="J50" s="195" t="s">
        <v>1989</v>
      </c>
      <c r="K50" s="186" t="s">
        <v>1069</v>
      </c>
      <c r="L50" s="194" t="s">
        <v>964</v>
      </c>
      <c r="M50" s="194" t="s">
        <v>1537</v>
      </c>
      <c r="N50" s="213" t="s">
        <v>356</v>
      </c>
      <c r="O50" s="98">
        <v>44701</v>
      </c>
    </row>
    <row r="51" spans="2:15" s="35" customFormat="1" ht="150" customHeight="1" x14ac:dyDescent="0.25">
      <c r="B51" s="244" t="s">
        <v>1108</v>
      </c>
      <c r="C51" s="212" t="s">
        <v>1109</v>
      </c>
      <c r="D51" s="212" t="s">
        <v>1110</v>
      </c>
      <c r="E51" s="212" t="s">
        <v>1510</v>
      </c>
      <c r="F51" s="212" t="s">
        <v>1136</v>
      </c>
      <c r="G51" s="248" t="s">
        <v>1747</v>
      </c>
      <c r="H51" s="244" t="s">
        <v>1160</v>
      </c>
      <c r="I51" s="244" t="s">
        <v>390</v>
      </c>
      <c r="J51" s="195" t="s">
        <v>1989</v>
      </c>
      <c r="K51" s="186" t="s">
        <v>1069</v>
      </c>
      <c r="L51" s="194" t="s">
        <v>964</v>
      </c>
      <c r="M51" s="194" t="s">
        <v>1537</v>
      </c>
      <c r="N51" s="213" t="s">
        <v>356</v>
      </c>
      <c r="O51" s="98">
        <v>44701</v>
      </c>
    </row>
    <row r="52" spans="2:15" s="35" customFormat="1" ht="150" customHeight="1" x14ac:dyDescent="0.25">
      <c r="B52" s="244" t="s">
        <v>1108</v>
      </c>
      <c r="C52" s="212" t="s">
        <v>1109</v>
      </c>
      <c r="D52" s="212" t="s">
        <v>1110</v>
      </c>
      <c r="E52" s="212" t="s">
        <v>1510</v>
      </c>
      <c r="F52" s="212" t="s">
        <v>1136</v>
      </c>
      <c r="G52" s="248" t="s">
        <v>1747</v>
      </c>
      <c r="H52" s="244" t="s">
        <v>1160</v>
      </c>
      <c r="I52" s="244" t="s">
        <v>390</v>
      </c>
      <c r="J52" s="195" t="s">
        <v>1989</v>
      </c>
      <c r="K52" s="186" t="s">
        <v>1069</v>
      </c>
      <c r="L52" s="194" t="s">
        <v>964</v>
      </c>
      <c r="M52" s="194" t="s">
        <v>1537</v>
      </c>
      <c r="N52" s="213" t="s">
        <v>356</v>
      </c>
      <c r="O52" s="98">
        <v>44701</v>
      </c>
    </row>
    <row r="53" spans="2:15" s="35" customFormat="1" ht="150" customHeight="1" x14ac:dyDescent="0.25">
      <c r="B53" s="244" t="s">
        <v>1108</v>
      </c>
      <c r="C53" s="212" t="s">
        <v>1109</v>
      </c>
      <c r="D53" s="212" t="s">
        <v>1110</v>
      </c>
      <c r="E53" s="212" t="s">
        <v>1511</v>
      </c>
      <c r="F53" s="212" t="s">
        <v>1136</v>
      </c>
      <c r="G53" s="248" t="s">
        <v>1748</v>
      </c>
      <c r="H53" s="244" t="s">
        <v>1161</v>
      </c>
      <c r="I53" s="244" t="s">
        <v>390</v>
      </c>
      <c r="J53" s="195" t="s">
        <v>1990</v>
      </c>
      <c r="K53" s="186" t="s">
        <v>1069</v>
      </c>
      <c r="L53" s="194" t="s">
        <v>964</v>
      </c>
      <c r="M53" s="194" t="s">
        <v>1537</v>
      </c>
      <c r="N53" s="213" t="s">
        <v>344</v>
      </c>
      <c r="O53" s="98">
        <v>44701</v>
      </c>
    </row>
    <row r="54" spans="2:15" s="35" customFormat="1" ht="150" customHeight="1" x14ac:dyDescent="0.25">
      <c r="B54" s="244" t="s">
        <v>1108</v>
      </c>
      <c r="C54" s="212" t="s">
        <v>1109</v>
      </c>
      <c r="D54" s="212" t="s">
        <v>1110</v>
      </c>
      <c r="E54" s="212" t="s">
        <v>1511</v>
      </c>
      <c r="F54" s="212" t="s">
        <v>1136</v>
      </c>
      <c r="G54" s="248" t="s">
        <v>1748</v>
      </c>
      <c r="H54" s="244" t="s">
        <v>1161</v>
      </c>
      <c r="I54" s="244" t="s">
        <v>390</v>
      </c>
      <c r="J54" s="195" t="s">
        <v>1990</v>
      </c>
      <c r="K54" s="186" t="s">
        <v>1069</v>
      </c>
      <c r="L54" s="194" t="s">
        <v>964</v>
      </c>
      <c r="M54" s="194" t="s">
        <v>1537</v>
      </c>
      <c r="N54" s="213" t="s">
        <v>344</v>
      </c>
      <c r="O54" s="98">
        <v>44701</v>
      </c>
    </row>
    <row r="55" spans="2:15" s="35" customFormat="1" ht="150" customHeight="1" x14ac:dyDescent="0.25">
      <c r="B55" s="244" t="s">
        <v>1111</v>
      </c>
      <c r="C55" s="212" t="s">
        <v>1112</v>
      </c>
      <c r="D55" s="212" t="s">
        <v>1113</v>
      </c>
      <c r="E55" s="212" t="s">
        <v>1512</v>
      </c>
      <c r="F55" s="212" t="s">
        <v>1137</v>
      </c>
      <c r="G55" s="248" t="s">
        <v>1749</v>
      </c>
      <c r="H55" s="244" t="s">
        <v>2037</v>
      </c>
      <c r="I55" s="244" t="s">
        <v>391</v>
      </c>
      <c r="J55" s="195" t="s">
        <v>1216</v>
      </c>
      <c r="K55" s="186" t="s">
        <v>1069</v>
      </c>
      <c r="L55" s="194" t="s">
        <v>965</v>
      </c>
      <c r="M55" s="194" t="s">
        <v>1538</v>
      </c>
      <c r="N55" s="213" t="s">
        <v>344</v>
      </c>
      <c r="O55" s="98">
        <v>44701</v>
      </c>
    </row>
    <row r="56" spans="2:15" s="35" customFormat="1" ht="150" customHeight="1" x14ac:dyDescent="0.25">
      <c r="B56" s="244" t="s">
        <v>1111</v>
      </c>
      <c r="C56" s="212" t="s">
        <v>1112</v>
      </c>
      <c r="D56" s="212" t="s">
        <v>1113</v>
      </c>
      <c r="E56" s="212" t="s">
        <v>1512</v>
      </c>
      <c r="F56" s="212" t="s">
        <v>1137</v>
      </c>
      <c r="G56" s="248" t="s">
        <v>1749</v>
      </c>
      <c r="H56" s="244" t="s">
        <v>2037</v>
      </c>
      <c r="I56" s="244" t="s">
        <v>391</v>
      </c>
      <c r="J56" s="195" t="s">
        <v>1216</v>
      </c>
      <c r="K56" s="186" t="s">
        <v>1069</v>
      </c>
      <c r="L56" s="194" t="s">
        <v>965</v>
      </c>
      <c r="M56" s="194" t="s">
        <v>1538</v>
      </c>
      <c r="N56" s="213" t="s">
        <v>344</v>
      </c>
      <c r="O56" s="98">
        <v>44701</v>
      </c>
    </row>
    <row r="57" spans="2:15" s="35" customFormat="1" ht="150" customHeight="1" x14ac:dyDescent="0.25">
      <c r="B57" s="244" t="s">
        <v>1111</v>
      </c>
      <c r="C57" s="212" t="s">
        <v>1112</v>
      </c>
      <c r="D57" s="212" t="s">
        <v>1113</v>
      </c>
      <c r="E57" s="212" t="s">
        <v>1512</v>
      </c>
      <c r="F57" s="212" t="s">
        <v>1137</v>
      </c>
      <c r="G57" s="248" t="s">
        <v>1750</v>
      </c>
      <c r="H57" s="244" t="s">
        <v>2038</v>
      </c>
      <c r="I57" s="244" t="s">
        <v>391</v>
      </c>
      <c r="J57" s="195" t="s">
        <v>1217</v>
      </c>
      <c r="K57" s="186" t="s">
        <v>1069</v>
      </c>
      <c r="L57" s="194" t="s">
        <v>965</v>
      </c>
      <c r="M57" s="194" t="s">
        <v>1538</v>
      </c>
      <c r="N57" s="213" t="s">
        <v>344</v>
      </c>
      <c r="O57" s="98">
        <v>44701</v>
      </c>
    </row>
    <row r="58" spans="2:15" s="35" customFormat="1" ht="150" customHeight="1" x14ac:dyDescent="0.25">
      <c r="B58" s="244" t="s">
        <v>1111</v>
      </c>
      <c r="C58" s="212" t="s">
        <v>1112</v>
      </c>
      <c r="D58" s="212" t="s">
        <v>1113</v>
      </c>
      <c r="E58" s="212" t="s">
        <v>1512</v>
      </c>
      <c r="F58" s="212" t="s">
        <v>1137</v>
      </c>
      <c r="G58" s="248" t="s">
        <v>1750</v>
      </c>
      <c r="H58" s="244" t="s">
        <v>2038</v>
      </c>
      <c r="I58" s="244" t="s">
        <v>391</v>
      </c>
      <c r="J58" s="195" t="s">
        <v>1217</v>
      </c>
      <c r="K58" s="186" t="s">
        <v>1069</v>
      </c>
      <c r="L58" s="194" t="s">
        <v>965</v>
      </c>
      <c r="M58" s="194" t="s">
        <v>1538</v>
      </c>
      <c r="N58" s="213" t="s">
        <v>344</v>
      </c>
      <c r="O58" s="98">
        <v>44701</v>
      </c>
    </row>
    <row r="59" spans="2:15" s="35" customFormat="1" ht="150" customHeight="1" x14ac:dyDescent="0.25">
      <c r="B59" s="244" t="s">
        <v>1111</v>
      </c>
      <c r="C59" s="212" t="s">
        <v>1112</v>
      </c>
      <c r="D59" s="212" t="s">
        <v>1113</v>
      </c>
      <c r="E59" s="212" t="s">
        <v>1512</v>
      </c>
      <c r="F59" s="212" t="s">
        <v>1137</v>
      </c>
      <c r="G59" s="248" t="s">
        <v>1751</v>
      </c>
      <c r="H59" s="244" t="s">
        <v>1162</v>
      </c>
      <c r="I59" s="244" t="s">
        <v>391</v>
      </c>
      <c r="J59" s="195" t="s">
        <v>1218</v>
      </c>
      <c r="K59" s="186" t="s">
        <v>1236</v>
      </c>
      <c r="L59" s="194" t="s">
        <v>965</v>
      </c>
      <c r="M59" s="194" t="s">
        <v>1538</v>
      </c>
      <c r="N59" s="213" t="s">
        <v>354</v>
      </c>
      <c r="O59" s="98">
        <v>44701</v>
      </c>
    </row>
    <row r="60" spans="2:15" s="35" customFormat="1" ht="150" customHeight="1" x14ac:dyDescent="0.25">
      <c r="B60" s="244" t="s">
        <v>1111</v>
      </c>
      <c r="C60" s="212" t="s">
        <v>1112</v>
      </c>
      <c r="D60" s="212" t="s">
        <v>1113</v>
      </c>
      <c r="E60" s="212" t="s">
        <v>1512</v>
      </c>
      <c r="F60" s="212" t="s">
        <v>1137</v>
      </c>
      <c r="G60" s="248" t="s">
        <v>1751</v>
      </c>
      <c r="H60" s="244" t="s">
        <v>1162</v>
      </c>
      <c r="I60" s="244" t="s">
        <v>391</v>
      </c>
      <c r="J60" s="195" t="s">
        <v>1218</v>
      </c>
      <c r="K60" s="186" t="s">
        <v>1236</v>
      </c>
      <c r="L60" s="194" t="s">
        <v>965</v>
      </c>
      <c r="M60" s="194" t="s">
        <v>1538</v>
      </c>
      <c r="N60" s="213" t="s">
        <v>354</v>
      </c>
      <c r="O60" s="98">
        <v>44701</v>
      </c>
    </row>
    <row r="61" spans="2:15" s="35" customFormat="1" ht="150" customHeight="1" x14ac:dyDescent="0.25">
      <c r="B61" s="244" t="s">
        <v>1111</v>
      </c>
      <c r="C61" s="212" t="s">
        <v>1112</v>
      </c>
      <c r="D61" s="212" t="s">
        <v>1113</v>
      </c>
      <c r="E61" s="212" t="s">
        <v>1512</v>
      </c>
      <c r="F61" s="212" t="s">
        <v>1137</v>
      </c>
      <c r="G61" s="248" t="s">
        <v>1751</v>
      </c>
      <c r="H61" s="244" t="s">
        <v>1162</v>
      </c>
      <c r="I61" s="244" t="s">
        <v>391</v>
      </c>
      <c r="J61" s="195" t="s">
        <v>1218</v>
      </c>
      <c r="K61" s="186" t="s">
        <v>1236</v>
      </c>
      <c r="L61" s="194" t="s">
        <v>965</v>
      </c>
      <c r="M61" s="194" t="s">
        <v>1538</v>
      </c>
      <c r="N61" s="213" t="s">
        <v>354</v>
      </c>
      <c r="O61" s="98">
        <v>44701</v>
      </c>
    </row>
    <row r="62" spans="2:15" s="35" customFormat="1" ht="150" customHeight="1" x14ac:dyDescent="0.25">
      <c r="B62" s="244" t="s">
        <v>1111</v>
      </c>
      <c r="C62" s="212" t="s">
        <v>1112</v>
      </c>
      <c r="D62" s="212" t="s">
        <v>1113</v>
      </c>
      <c r="E62" s="212" t="s">
        <v>1512</v>
      </c>
      <c r="F62" s="212" t="s">
        <v>1137</v>
      </c>
      <c r="G62" s="248" t="s">
        <v>1751</v>
      </c>
      <c r="H62" s="244" t="s">
        <v>1162</v>
      </c>
      <c r="I62" s="244" t="s">
        <v>391</v>
      </c>
      <c r="J62" s="195" t="s">
        <v>1218</v>
      </c>
      <c r="K62" s="186" t="s">
        <v>1236</v>
      </c>
      <c r="L62" s="194" t="s">
        <v>965</v>
      </c>
      <c r="M62" s="194" t="s">
        <v>1538</v>
      </c>
      <c r="N62" s="213" t="s">
        <v>354</v>
      </c>
      <c r="O62" s="98">
        <v>44701</v>
      </c>
    </row>
    <row r="63" spans="2:15" s="35" customFormat="1" ht="150" customHeight="1" x14ac:dyDescent="0.25">
      <c r="B63" s="244" t="s">
        <v>1111</v>
      </c>
      <c r="C63" s="212" t="s">
        <v>1112</v>
      </c>
      <c r="D63" s="212" t="s">
        <v>1113</v>
      </c>
      <c r="E63" s="212" t="s">
        <v>1512</v>
      </c>
      <c r="F63" s="212" t="s">
        <v>1137</v>
      </c>
      <c r="G63" s="248" t="s">
        <v>1752</v>
      </c>
      <c r="H63" s="244" t="s">
        <v>1163</v>
      </c>
      <c r="I63" s="244" t="s">
        <v>391</v>
      </c>
      <c r="J63" s="195" t="s">
        <v>1219</v>
      </c>
      <c r="K63" s="186" t="s">
        <v>1069</v>
      </c>
      <c r="L63" s="194" t="s">
        <v>965</v>
      </c>
      <c r="M63" s="194" t="s">
        <v>1538</v>
      </c>
      <c r="N63" s="213" t="s">
        <v>344</v>
      </c>
      <c r="O63" s="98">
        <v>44701</v>
      </c>
    </row>
    <row r="64" spans="2:15" s="35" customFormat="1" ht="150" customHeight="1" x14ac:dyDescent="0.25">
      <c r="B64" s="244" t="s">
        <v>1111</v>
      </c>
      <c r="C64" s="212" t="s">
        <v>1112</v>
      </c>
      <c r="D64" s="212" t="s">
        <v>1113</v>
      </c>
      <c r="E64" s="212" t="s">
        <v>1512</v>
      </c>
      <c r="F64" s="212" t="s">
        <v>1137</v>
      </c>
      <c r="G64" s="248" t="s">
        <v>1752</v>
      </c>
      <c r="H64" s="244" t="s">
        <v>1163</v>
      </c>
      <c r="I64" s="244" t="s">
        <v>391</v>
      </c>
      <c r="J64" s="195" t="s">
        <v>1219</v>
      </c>
      <c r="K64" s="186" t="s">
        <v>1069</v>
      </c>
      <c r="L64" s="194" t="s">
        <v>965</v>
      </c>
      <c r="M64" s="194" t="s">
        <v>1538</v>
      </c>
      <c r="N64" s="213" t="s">
        <v>344</v>
      </c>
      <c r="O64" s="98">
        <v>44701</v>
      </c>
    </row>
    <row r="65" spans="2:15" s="35" customFormat="1" ht="150" customHeight="1" x14ac:dyDescent="0.25">
      <c r="B65" s="244" t="s">
        <v>1111</v>
      </c>
      <c r="C65" s="212" t="s">
        <v>1112</v>
      </c>
      <c r="D65" s="212" t="s">
        <v>1113</v>
      </c>
      <c r="E65" s="212" t="s">
        <v>1512</v>
      </c>
      <c r="F65" s="212" t="s">
        <v>1137</v>
      </c>
      <c r="G65" s="248" t="s">
        <v>1752</v>
      </c>
      <c r="H65" s="244" t="s">
        <v>1163</v>
      </c>
      <c r="I65" s="244" t="s">
        <v>391</v>
      </c>
      <c r="J65" s="195" t="s">
        <v>1219</v>
      </c>
      <c r="K65" s="186" t="s">
        <v>1069</v>
      </c>
      <c r="L65" s="194" t="s">
        <v>965</v>
      </c>
      <c r="M65" s="194" t="s">
        <v>1538</v>
      </c>
      <c r="N65" s="213" t="s">
        <v>344</v>
      </c>
      <c r="O65" s="98">
        <v>44701</v>
      </c>
    </row>
    <row r="66" spans="2:15" s="35" customFormat="1" ht="150" customHeight="1" x14ac:dyDescent="0.25">
      <c r="B66" s="244" t="s">
        <v>1111</v>
      </c>
      <c r="C66" s="212" t="s">
        <v>1112</v>
      </c>
      <c r="D66" s="212" t="s">
        <v>1113</v>
      </c>
      <c r="E66" s="212" t="s">
        <v>1512</v>
      </c>
      <c r="F66" s="212" t="s">
        <v>1137</v>
      </c>
      <c r="G66" s="248" t="s">
        <v>1752</v>
      </c>
      <c r="H66" s="244" t="s">
        <v>1163</v>
      </c>
      <c r="I66" s="244" t="s">
        <v>391</v>
      </c>
      <c r="J66" s="195" t="s">
        <v>1219</v>
      </c>
      <c r="K66" s="186" t="s">
        <v>1069</v>
      </c>
      <c r="L66" s="194" t="s">
        <v>965</v>
      </c>
      <c r="M66" s="194" t="s">
        <v>1538</v>
      </c>
      <c r="N66" s="213" t="s">
        <v>344</v>
      </c>
      <c r="O66" s="98">
        <v>44701</v>
      </c>
    </row>
    <row r="67" spans="2:15" s="35" customFormat="1" ht="150" customHeight="1" x14ac:dyDescent="0.25">
      <c r="B67" s="244" t="s">
        <v>1114</v>
      </c>
      <c r="C67" s="212" t="s">
        <v>1115</v>
      </c>
      <c r="D67" s="212" t="s">
        <v>1116</v>
      </c>
      <c r="E67" s="212" t="s">
        <v>993</v>
      </c>
      <c r="F67" s="212" t="s">
        <v>1138</v>
      </c>
      <c r="G67" s="248" t="s">
        <v>1753</v>
      </c>
      <c r="H67" s="195" t="s">
        <v>1164</v>
      </c>
      <c r="I67" s="195" t="s">
        <v>390</v>
      </c>
      <c r="J67" s="195" t="s">
        <v>1984</v>
      </c>
      <c r="K67" s="186" t="s">
        <v>1069</v>
      </c>
      <c r="L67" s="194" t="s">
        <v>966</v>
      </c>
      <c r="M67" s="194" t="s">
        <v>1539</v>
      </c>
      <c r="N67" s="186" t="s">
        <v>354</v>
      </c>
      <c r="O67" s="98">
        <v>44701</v>
      </c>
    </row>
    <row r="68" spans="2:15" s="35" customFormat="1" ht="150" customHeight="1" x14ac:dyDescent="0.25">
      <c r="B68" s="244" t="s">
        <v>1114</v>
      </c>
      <c r="C68" s="212" t="s">
        <v>1115</v>
      </c>
      <c r="D68" s="212" t="s">
        <v>1116</v>
      </c>
      <c r="E68" s="212" t="s">
        <v>993</v>
      </c>
      <c r="F68" s="212" t="s">
        <v>1138</v>
      </c>
      <c r="G68" s="248" t="s">
        <v>1753</v>
      </c>
      <c r="H68" s="195" t="s">
        <v>1164</v>
      </c>
      <c r="I68" s="195" t="s">
        <v>390</v>
      </c>
      <c r="J68" s="195" t="s">
        <v>1984</v>
      </c>
      <c r="K68" s="186" t="s">
        <v>1069</v>
      </c>
      <c r="L68" s="194" t="s">
        <v>966</v>
      </c>
      <c r="M68" s="194" t="s">
        <v>1539</v>
      </c>
      <c r="N68" s="186" t="s">
        <v>354</v>
      </c>
      <c r="O68" s="98">
        <v>44701</v>
      </c>
    </row>
    <row r="69" spans="2:15" s="35" customFormat="1" ht="150" customHeight="1" x14ac:dyDescent="0.25">
      <c r="B69" s="244" t="s">
        <v>1114</v>
      </c>
      <c r="C69" s="212" t="s">
        <v>1115</v>
      </c>
      <c r="D69" s="212" t="s">
        <v>1116</v>
      </c>
      <c r="E69" s="212" t="s">
        <v>993</v>
      </c>
      <c r="F69" s="212" t="s">
        <v>1138</v>
      </c>
      <c r="G69" s="248" t="s">
        <v>1753</v>
      </c>
      <c r="H69" s="195" t="s">
        <v>1164</v>
      </c>
      <c r="I69" s="195" t="s">
        <v>390</v>
      </c>
      <c r="J69" s="195" t="s">
        <v>1984</v>
      </c>
      <c r="K69" s="186" t="s">
        <v>1069</v>
      </c>
      <c r="L69" s="194" t="s">
        <v>966</v>
      </c>
      <c r="M69" s="194" t="s">
        <v>1539</v>
      </c>
      <c r="N69" s="186" t="s">
        <v>354</v>
      </c>
      <c r="O69" s="98">
        <v>44701</v>
      </c>
    </row>
    <row r="70" spans="2:15" s="35" customFormat="1" ht="150" customHeight="1" x14ac:dyDescent="0.25">
      <c r="B70" s="244" t="s">
        <v>1114</v>
      </c>
      <c r="C70" s="212" t="s">
        <v>1115</v>
      </c>
      <c r="D70" s="212" t="s">
        <v>1116</v>
      </c>
      <c r="E70" s="212" t="s">
        <v>994</v>
      </c>
      <c r="F70" s="212" t="s">
        <v>1139</v>
      </c>
      <c r="G70" s="248" t="s">
        <v>1754</v>
      </c>
      <c r="H70" s="244" t="s">
        <v>1165</v>
      </c>
      <c r="I70" s="244" t="s">
        <v>390</v>
      </c>
      <c r="J70" s="195" t="s">
        <v>1985</v>
      </c>
      <c r="K70" s="186" t="s">
        <v>1069</v>
      </c>
      <c r="L70" s="194" t="s">
        <v>965</v>
      </c>
      <c r="M70" s="194" t="s">
        <v>1539</v>
      </c>
      <c r="N70" s="186" t="s">
        <v>344</v>
      </c>
      <c r="O70" s="98">
        <v>44701</v>
      </c>
    </row>
    <row r="71" spans="2:15" s="35" customFormat="1" ht="150" customHeight="1" x14ac:dyDescent="0.25">
      <c r="B71" s="244" t="s">
        <v>1114</v>
      </c>
      <c r="C71" s="212" t="s">
        <v>1115</v>
      </c>
      <c r="D71" s="212" t="s">
        <v>1116</v>
      </c>
      <c r="E71" s="212" t="s">
        <v>994</v>
      </c>
      <c r="F71" s="212" t="s">
        <v>1139</v>
      </c>
      <c r="G71" s="248" t="s">
        <v>1754</v>
      </c>
      <c r="H71" s="244" t="s">
        <v>1165</v>
      </c>
      <c r="I71" s="244" t="s">
        <v>390</v>
      </c>
      <c r="J71" s="195" t="s">
        <v>1985</v>
      </c>
      <c r="K71" s="186" t="s">
        <v>1069</v>
      </c>
      <c r="L71" s="194" t="s">
        <v>965</v>
      </c>
      <c r="M71" s="194" t="s">
        <v>1539</v>
      </c>
      <c r="N71" s="186" t="s">
        <v>344</v>
      </c>
      <c r="O71" s="98">
        <v>44701</v>
      </c>
    </row>
    <row r="72" spans="2:15" s="35" customFormat="1" ht="150" customHeight="1" x14ac:dyDescent="0.25">
      <c r="B72" s="244" t="s">
        <v>1114</v>
      </c>
      <c r="C72" s="212" t="s">
        <v>1115</v>
      </c>
      <c r="D72" s="212" t="s">
        <v>1116</v>
      </c>
      <c r="E72" s="212" t="s">
        <v>994</v>
      </c>
      <c r="F72" s="212" t="s">
        <v>1139</v>
      </c>
      <c r="G72" s="248" t="s">
        <v>1754</v>
      </c>
      <c r="H72" s="244" t="s">
        <v>1165</v>
      </c>
      <c r="I72" s="244" t="s">
        <v>390</v>
      </c>
      <c r="J72" s="195" t="s">
        <v>1985</v>
      </c>
      <c r="K72" s="186" t="s">
        <v>1069</v>
      </c>
      <c r="L72" s="194" t="s">
        <v>965</v>
      </c>
      <c r="M72" s="194" t="s">
        <v>1539</v>
      </c>
      <c r="N72" s="186" t="s">
        <v>344</v>
      </c>
      <c r="O72" s="98">
        <v>44701</v>
      </c>
    </row>
    <row r="73" spans="2:15" s="35" customFormat="1" ht="150" customHeight="1" x14ac:dyDescent="0.25">
      <c r="B73" s="195" t="s">
        <v>1114</v>
      </c>
      <c r="C73" s="194" t="s">
        <v>1115</v>
      </c>
      <c r="D73" s="194" t="s">
        <v>1116</v>
      </c>
      <c r="E73" s="195" t="s">
        <v>995</v>
      </c>
      <c r="F73" s="196" t="s">
        <v>1140</v>
      </c>
      <c r="G73" s="248" t="s">
        <v>1755</v>
      </c>
      <c r="H73" s="195" t="s">
        <v>1166</v>
      </c>
      <c r="I73" s="195" t="s">
        <v>391</v>
      </c>
      <c r="J73" s="195" t="s">
        <v>1220</v>
      </c>
      <c r="K73" s="186" t="s">
        <v>1069</v>
      </c>
      <c r="L73" s="194" t="s">
        <v>968</v>
      </c>
      <c r="M73" s="194" t="s">
        <v>1539</v>
      </c>
      <c r="N73" s="186" t="s">
        <v>344</v>
      </c>
      <c r="O73" s="98">
        <v>44701</v>
      </c>
    </row>
    <row r="74" spans="2:15" s="35" customFormat="1" ht="150" customHeight="1" x14ac:dyDescent="0.25">
      <c r="B74" s="195" t="s">
        <v>1114</v>
      </c>
      <c r="C74" s="194" t="s">
        <v>1115</v>
      </c>
      <c r="D74" s="194" t="s">
        <v>1116</v>
      </c>
      <c r="E74" s="195" t="s">
        <v>995</v>
      </c>
      <c r="F74" s="196" t="s">
        <v>1140</v>
      </c>
      <c r="G74" s="248" t="s">
        <v>1755</v>
      </c>
      <c r="H74" s="195" t="s">
        <v>1166</v>
      </c>
      <c r="I74" s="195" t="s">
        <v>391</v>
      </c>
      <c r="J74" s="195" t="s">
        <v>1220</v>
      </c>
      <c r="K74" s="186" t="s">
        <v>1069</v>
      </c>
      <c r="L74" s="194" t="s">
        <v>968</v>
      </c>
      <c r="M74" s="194" t="s">
        <v>1539</v>
      </c>
      <c r="N74" s="186" t="s">
        <v>344</v>
      </c>
      <c r="O74" s="98">
        <v>44701</v>
      </c>
    </row>
    <row r="75" spans="2:15" s="35" customFormat="1" ht="150" customHeight="1" x14ac:dyDescent="0.25">
      <c r="B75" s="244" t="s">
        <v>1114</v>
      </c>
      <c r="C75" s="212" t="s">
        <v>1115</v>
      </c>
      <c r="D75" s="212" t="s">
        <v>1116</v>
      </c>
      <c r="E75" s="212" t="s">
        <v>996</v>
      </c>
      <c r="F75" s="212" t="s">
        <v>1140</v>
      </c>
      <c r="G75" s="248" t="s">
        <v>1756</v>
      </c>
      <c r="H75" s="195" t="s">
        <v>1167</v>
      </c>
      <c r="I75" s="195" t="s">
        <v>391</v>
      </c>
      <c r="J75" s="195" t="s">
        <v>1221</v>
      </c>
      <c r="K75" s="186" t="s">
        <v>1069</v>
      </c>
      <c r="L75" s="194" t="s">
        <v>965</v>
      </c>
      <c r="M75" s="194" t="s">
        <v>1540</v>
      </c>
      <c r="N75" s="186" t="s">
        <v>354</v>
      </c>
      <c r="O75" s="98">
        <v>44701</v>
      </c>
    </row>
    <row r="76" spans="2:15" s="35" customFormat="1" ht="150" customHeight="1" x14ac:dyDescent="0.25">
      <c r="B76" s="244" t="s">
        <v>1114</v>
      </c>
      <c r="C76" s="212" t="s">
        <v>1115</v>
      </c>
      <c r="D76" s="212" t="s">
        <v>1116</v>
      </c>
      <c r="E76" s="212" t="s">
        <v>996</v>
      </c>
      <c r="F76" s="212" t="s">
        <v>1140</v>
      </c>
      <c r="G76" s="248" t="s">
        <v>1756</v>
      </c>
      <c r="H76" s="195" t="s">
        <v>1167</v>
      </c>
      <c r="I76" s="195" t="s">
        <v>391</v>
      </c>
      <c r="J76" s="195" t="s">
        <v>1221</v>
      </c>
      <c r="K76" s="186" t="s">
        <v>1069</v>
      </c>
      <c r="L76" s="194" t="s">
        <v>965</v>
      </c>
      <c r="M76" s="194" t="s">
        <v>1540</v>
      </c>
      <c r="N76" s="186" t="s">
        <v>354</v>
      </c>
      <c r="O76" s="98">
        <v>44701</v>
      </c>
    </row>
    <row r="77" spans="2:15" s="35" customFormat="1" ht="150" customHeight="1" x14ac:dyDescent="0.25">
      <c r="B77" s="244" t="s">
        <v>1114</v>
      </c>
      <c r="C77" s="212" t="s">
        <v>1115</v>
      </c>
      <c r="D77" s="212" t="s">
        <v>2003</v>
      </c>
      <c r="E77" s="212" t="s">
        <v>994</v>
      </c>
      <c r="F77" s="212" t="s">
        <v>1141</v>
      </c>
      <c r="G77" s="248" t="s">
        <v>1757</v>
      </c>
      <c r="H77" s="244" t="s">
        <v>2045</v>
      </c>
      <c r="I77" s="244" t="s">
        <v>391</v>
      </c>
      <c r="J77" s="195" t="s">
        <v>1222</v>
      </c>
      <c r="K77" s="186" t="s">
        <v>1024</v>
      </c>
      <c r="L77" s="194" t="s">
        <v>965</v>
      </c>
      <c r="M77" s="194" t="s">
        <v>1541</v>
      </c>
      <c r="N77" s="213" t="s">
        <v>344</v>
      </c>
      <c r="O77" s="98">
        <v>44701</v>
      </c>
    </row>
    <row r="78" spans="2:15" s="35" customFormat="1" ht="150" customHeight="1" x14ac:dyDescent="0.25">
      <c r="B78" s="244" t="s">
        <v>1114</v>
      </c>
      <c r="C78" s="212" t="s">
        <v>1115</v>
      </c>
      <c r="D78" s="212" t="s">
        <v>2003</v>
      </c>
      <c r="E78" s="212" t="s">
        <v>994</v>
      </c>
      <c r="F78" s="212" t="s">
        <v>1141</v>
      </c>
      <c r="G78" s="248" t="s">
        <v>1757</v>
      </c>
      <c r="H78" s="244" t="s">
        <v>2045</v>
      </c>
      <c r="I78" s="244" t="s">
        <v>391</v>
      </c>
      <c r="J78" s="195" t="s">
        <v>1222</v>
      </c>
      <c r="K78" s="186" t="s">
        <v>1024</v>
      </c>
      <c r="L78" s="194" t="s">
        <v>965</v>
      </c>
      <c r="M78" s="194" t="s">
        <v>1541</v>
      </c>
      <c r="N78" s="213" t="s">
        <v>344</v>
      </c>
      <c r="O78" s="98">
        <v>44701</v>
      </c>
    </row>
    <row r="79" spans="2:15" s="35" customFormat="1" ht="150" customHeight="1" x14ac:dyDescent="0.25">
      <c r="B79" s="244" t="s">
        <v>1114</v>
      </c>
      <c r="C79" s="212" t="s">
        <v>1115</v>
      </c>
      <c r="D79" s="212" t="s">
        <v>2003</v>
      </c>
      <c r="E79" s="212" t="s">
        <v>994</v>
      </c>
      <c r="F79" s="212" t="s">
        <v>1141</v>
      </c>
      <c r="G79" s="248" t="s">
        <v>1757</v>
      </c>
      <c r="H79" s="244" t="s">
        <v>2045</v>
      </c>
      <c r="I79" s="244" t="s">
        <v>391</v>
      </c>
      <c r="J79" s="195" t="s">
        <v>1222</v>
      </c>
      <c r="K79" s="186" t="s">
        <v>1024</v>
      </c>
      <c r="L79" s="194" t="s">
        <v>965</v>
      </c>
      <c r="M79" s="194" t="s">
        <v>1541</v>
      </c>
      <c r="N79" s="213" t="s">
        <v>344</v>
      </c>
      <c r="O79" s="98">
        <v>44701</v>
      </c>
    </row>
    <row r="80" spans="2:15" s="35" customFormat="1" ht="150" customHeight="1" x14ac:dyDescent="0.25">
      <c r="B80" s="244" t="s">
        <v>1114</v>
      </c>
      <c r="C80" s="212" t="s">
        <v>1115</v>
      </c>
      <c r="D80" s="212" t="s">
        <v>2003</v>
      </c>
      <c r="E80" s="212" t="s">
        <v>1513</v>
      </c>
      <c r="F80" s="212" t="s">
        <v>1142</v>
      </c>
      <c r="G80" s="248" t="s">
        <v>1758</v>
      </c>
      <c r="H80" s="244" t="s">
        <v>1168</v>
      </c>
      <c r="I80" s="244" t="s">
        <v>390</v>
      </c>
      <c r="J80" s="195" t="s">
        <v>1991</v>
      </c>
      <c r="K80" s="186" t="s">
        <v>1069</v>
      </c>
      <c r="L80" s="194" t="s">
        <v>965</v>
      </c>
      <c r="M80" s="194" t="s">
        <v>1541</v>
      </c>
      <c r="N80" s="213" t="s">
        <v>344</v>
      </c>
      <c r="O80" s="98">
        <v>44701</v>
      </c>
    </row>
    <row r="81" spans="2:15" s="35" customFormat="1" ht="150" customHeight="1" x14ac:dyDescent="0.25">
      <c r="B81" s="244" t="s">
        <v>1114</v>
      </c>
      <c r="C81" s="212" t="s">
        <v>1115</v>
      </c>
      <c r="D81" s="212" t="s">
        <v>2003</v>
      </c>
      <c r="E81" s="212" t="s">
        <v>1513</v>
      </c>
      <c r="F81" s="212" t="s">
        <v>1142</v>
      </c>
      <c r="G81" s="248" t="s">
        <v>1758</v>
      </c>
      <c r="H81" s="244" t="s">
        <v>1168</v>
      </c>
      <c r="I81" s="244" t="s">
        <v>390</v>
      </c>
      <c r="J81" s="195" t="s">
        <v>1991</v>
      </c>
      <c r="K81" s="186" t="s">
        <v>1069</v>
      </c>
      <c r="L81" s="194" t="s">
        <v>965</v>
      </c>
      <c r="M81" s="194" t="s">
        <v>1541</v>
      </c>
      <c r="N81" s="213" t="s">
        <v>344</v>
      </c>
      <c r="O81" s="98">
        <v>44701</v>
      </c>
    </row>
    <row r="82" spans="2:15" s="35" customFormat="1" ht="150" customHeight="1" x14ac:dyDescent="0.25">
      <c r="B82" s="244" t="s">
        <v>1114</v>
      </c>
      <c r="C82" s="212" t="s">
        <v>1115</v>
      </c>
      <c r="D82" s="212" t="s">
        <v>2003</v>
      </c>
      <c r="E82" s="212" t="s">
        <v>1513</v>
      </c>
      <c r="F82" s="212" t="s">
        <v>1142</v>
      </c>
      <c r="G82" s="248" t="s">
        <v>1758</v>
      </c>
      <c r="H82" s="244" t="s">
        <v>1168</v>
      </c>
      <c r="I82" s="244" t="s">
        <v>390</v>
      </c>
      <c r="J82" s="195" t="s">
        <v>1991</v>
      </c>
      <c r="K82" s="186" t="s">
        <v>1069</v>
      </c>
      <c r="L82" s="194" t="s">
        <v>965</v>
      </c>
      <c r="M82" s="194" t="s">
        <v>1541</v>
      </c>
      <c r="N82" s="213" t="s">
        <v>344</v>
      </c>
      <c r="O82" s="98">
        <v>44701</v>
      </c>
    </row>
    <row r="83" spans="2:15" s="35" customFormat="1" ht="150" customHeight="1" x14ac:dyDescent="0.25">
      <c r="B83" s="244" t="s">
        <v>1114</v>
      </c>
      <c r="C83" s="212" t="s">
        <v>1115</v>
      </c>
      <c r="D83" s="212" t="s">
        <v>2003</v>
      </c>
      <c r="E83" s="212" t="s">
        <v>1513</v>
      </c>
      <c r="F83" s="212" t="s">
        <v>1142</v>
      </c>
      <c r="G83" s="248" t="s">
        <v>1758</v>
      </c>
      <c r="H83" s="244" t="s">
        <v>1168</v>
      </c>
      <c r="I83" s="244" t="s">
        <v>390</v>
      </c>
      <c r="J83" s="195" t="s">
        <v>1991</v>
      </c>
      <c r="K83" s="186" t="s">
        <v>1069</v>
      </c>
      <c r="L83" s="194" t="s">
        <v>965</v>
      </c>
      <c r="M83" s="194" t="s">
        <v>1541</v>
      </c>
      <c r="N83" s="213" t="s">
        <v>344</v>
      </c>
      <c r="O83" s="98">
        <v>44701</v>
      </c>
    </row>
    <row r="84" spans="2:15" s="35" customFormat="1" ht="150" customHeight="1" x14ac:dyDescent="0.25">
      <c r="B84" s="244" t="s">
        <v>1114</v>
      </c>
      <c r="C84" s="212" t="s">
        <v>1115</v>
      </c>
      <c r="D84" s="212" t="s">
        <v>2003</v>
      </c>
      <c r="E84" s="212" t="s">
        <v>1514</v>
      </c>
      <c r="F84" s="212" t="s">
        <v>1142</v>
      </c>
      <c r="G84" s="248" t="s">
        <v>1759</v>
      </c>
      <c r="H84" s="244" t="s">
        <v>1169</v>
      </c>
      <c r="I84" s="244" t="s">
        <v>391</v>
      </c>
      <c r="J84" s="195" t="s">
        <v>2046</v>
      </c>
      <c r="K84" s="186" t="s">
        <v>1069</v>
      </c>
      <c r="L84" s="194" t="s">
        <v>965</v>
      </c>
      <c r="M84" s="194" t="s">
        <v>1541</v>
      </c>
      <c r="N84" s="213" t="s">
        <v>344</v>
      </c>
      <c r="O84" s="98">
        <v>44701</v>
      </c>
    </row>
    <row r="85" spans="2:15" s="35" customFormat="1" ht="150" customHeight="1" x14ac:dyDescent="0.25">
      <c r="B85" s="244" t="s">
        <v>1114</v>
      </c>
      <c r="C85" s="212" t="s">
        <v>1115</v>
      </c>
      <c r="D85" s="212" t="s">
        <v>2003</v>
      </c>
      <c r="E85" s="212" t="s">
        <v>1514</v>
      </c>
      <c r="F85" s="212" t="s">
        <v>1142</v>
      </c>
      <c r="G85" s="248" t="s">
        <v>1759</v>
      </c>
      <c r="H85" s="244" t="s">
        <v>1169</v>
      </c>
      <c r="I85" s="244" t="s">
        <v>391</v>
      </c>
      <c r="J85" s="195" t="s">
        <v>2046</v>
      </c>
      <c r="K85" s="186" t="s">
        <v>1069</v>
      </c>
      <c r="L85" s="194" t="s">
        <v>965</v>
      </c>
      <c r="M85" s="194" t="s">
        <v>1541</v>
      </c>
      <c r="N85" s="213" t="s">
        <v>344</v>
      </c>
      <c r="O85" s="98">
        <v>44701</v>
      </c>
    </row>
    <row r="86" spans="2:15" s="35" customFormat="1" ht="150" customHeight="1" x14ac:dyDescent="0.25">
      <c r="B86" s="244" t="s">
        <v>1114</v>
      </c>
      <c r="C86" s="212" t="s">
        <v>1115</v>
      </c>
      <c r="D86" s="212" t="s">
        <v>2003</v>
      </c>
      <c r="E86" s="212" t="s">
        <v>1514</v>
      </c>
      <c r="F86" s="212" t="s">
        <v>1142</v>
      </c>
      <c r="G86" s="248" t="s">
        <v>1759</v>
      </c>
      <c r="H86" s="244" t="s">
        <v>1169</v>
      </c>
      <c r="I86" s="244" t="s">
        <v>391</v>
      </c>
      <c r="J86" s="195" t="s">
        <v>2046</v>
      </c>
      <c r="K86" s="186" t="s">
        <v>1069</v>
      </c>
      <c r="L86" s="194" t="s">
        <v>965</v>
      </c>
      <c r="M86" s="194" t="s">
        <v>1541</v>
      </c>
      <c r="N86" s="213" t="s">
        <v>344</v>
      </c>
      <c r="O86" s="98">
        <v>44701</v>
      </c>
    </row>
    <row r="87" spans="2:15" s="35" customFormat="1" ht="150" customHeight="1" x14ac:dyDescent="0.25">
      <c r="B87" s="244" t="s">
        <v>1114</v>
      </c>
      <c r="C87" s="212" t="s">
        <v>1115</v>
      </c>
      <c r="D87" s="212" t="s">
        <v>2003</v>
      </c>
      <c r="E87" s="212" t="s">
        <v>1514</v>
      </c>
      <c r="F87" s="212" t="s">
        <v>1143</v>
      </c>
      <c r="G87" s="248" t="s">
        <v>1760</v>
      </c>
      <c r="H87" s="244" t="s">
        <v>1170</v>
      </c>
      <c r="I87" s="244" t="s">
        <v>391</v>
      </c>
      <c r="J87" s="195" t="s">
        <v>2047</v>
      </c>
      <c r="K87" s="186" t="s">
        <v>1069</v>
      </c>
      <c r="L87" s="194" t="s">
        <v>965</v>
      </c>
      <c r="M87" s="194" t="s">
        <v>1541</v>
      </c>
      <c r="N87" s="213" t="s">
        <v>344</v>
      </c>
      <c r="O87" s="98">
        <v>44701</v>
      </c>
    </row>
    <row r="88" spans="2:15" s="35" customFormat="1" ht="150" customHeight="1" x14ac:dyDescent="0.25">
      <c r="B88" s="244" t="s">
        <v>1114</v>
      </c>
      <c r="C88" s="212" t="s">
        <v>1115</v>
      </c>
      <c r="D88" s="212" t="s">
        <v>2003</v>
      </c>
      <c r="E88" s="212" t="s">
        <v>1514</v>
      </c>
      <c r="F88" s="212" t="s">
        <v>1143</v>
      </c>
      <c r="G88" s="248" t="s">
        <v>1760</v>
      </c>
      <c r="H88" s="244" t="s">
        <v>1170</v>
      </c>
      <c r="I88" s="244" t="s">
        <v>391</v>
      </c>
      <c r="J88" s="195" t="s">
        <v>2047</v>
      </c>
      <c r="K88" s="186" t="s">
        <v>1069</v>
      </c>
      <c r="L88" s="194" t="s">
        <v>965</v>
      </c>
      <c r="M88" s="194" t="s">
        <v>1541</v>
      </c>
      <c r="N88" s="213" t="s">
        <v>344</v>
      </c>
      <c r="O88" s="98">
        <v>44701</v>
      </c>
    </row>
    <row r="89" spans="2:15" s="35" customFormat="1" ht="150" customHeight="1" x14ac:dyDescent="0.25">
      <c r="B89" s="244" t="s">
        <v>1114</v>
      </c>
      <c r="C89" s="212" t="s">
        <v>1115</v>
      </c>
      <c r="D89" s="212" t="s">
        <v>2003</v>
      </c>
      <c r="E89" s="212" t="s">
        <v>1514</v>
      </c>
      <c r="F89" s="212" t="s">
        <v>1143</v>
      </c>
      <c r="G89" s="248" t="s">
        <v>1760</v>
      </c>
      <c r="H89" s="244" t="s">
        <v>1170</v>
      </c>
      <c r="I89" s="244" t="s">
        <v>391</v>
      </c>
      <c r="J89" s="195" t="s">
        <v>2047</v>
      </c>
      <c r="K89" s="186" t="s">
        <v>1069</v>
      </c>
      <c r="L89" s="194" t="s">
        <v>965</v>
      </c>
      <c r="M89" s="194" t="s">
        <v>1541</v>
      </c>
      <c r="N89" s="213" t="s">
        <v>344</v>
      </c>
      <c r="O89" s="98">
        <v>44701</v>
      </c>
    </row>
    <row r="90" spans="2:15" s="35" customFormat="1" ht="150" customHeight="1" x14ac:dyDescent="0.25">
      <c r="B90" s="244" t="s">
        <v>1114</v>
      </c>
      <c r="C90" s="212" t="s">
        <v>1115</v>
      </c>
      <c r="D90" s="212" t="s">
        <v>2003</v>
      </c>
      <c r="E90" s="212" t="s">
        <v>1514</v>
      </c>
      <c r="F90" s="212" t="s">
        <v>1142</v>
      </c>
      <c r="G90" s="248" t="s">
        <v>1761</v>
      </c>
      <c r="H90" s="244" t="s">
        <v>1171</v>
      </c>
      <c r="I90" s="244" t="s">
        <v>391</v>
      </c>
      <c r="J90" s="195" t="s">
        <v>2048</v>
      </c>
      <c r="K90" s="186" t="s">
        <v>1069</v>
      </c>
      <c r="L90" s="194" t="s">
        <v>965</v>
      </c>
      <c r="M90" s="194" t="s">
        <v>1541</v>
      </c>
      <c r="N90" s="213" t="s">
        <v>344</v>
      </c>
      <c r="O90" s="98">
        <v>44701</v>
      </c>
    </row>
    <row r="91" spans="2:15" s="35" customFormat="1" ht="150" customHeight="1" x14ac:dyDescent="0.25">
      <c r="B91" s="244" t="s">
        <v>1114</v>
      </c>
      <c r="C91" s="212" t="s">
        <v>1115</v>
      </c>
      <c r="D91" s="212" t="s">
        <v>2003</v>
      </c>
      <c r="E91" s="212" t="s">
        <v>1514</v>
      </c>
      <c r="F91" s="212" t="s">
        <v>1142</v>
      </c>
      <c r="G91" s="248" t="s">
        <v>1761</v>
      </c>
      <c r="H91" s="244" t="s">
        <v>1171</v>
      </c>
      <c r="I91" s="244" t="s">
        <v>391</v>
      </c>
      <c r="J91" s="195" t="s">
        <v>2048</v>
      </c>
      <c r="K91" s="186" t="s">
        <v>1069</v>
      </c>
      <c r="L91" s="194" t="s">
        <v>965</v>
      </c>
      <c r="M91" s="194" t="s">
        <v>1541</v>
      </c>
      <c r="N91" s="213" t="s">
        <v>344</v>
      </c>
      <c r="O91" s="98">
        <v>44701</v>
      </c>
    </row>
    <row r="92" spans="2:15" s="35" customFormat="1" ht="150" customHeight="1" x14ac:dyDescent="0.25">
      <c r="B92" s="244" t="s">
        <v>1114</v>
      </c>
      <c r="C92" s="212" t="s">
        <v>1115</v>
      </c>
      <c r="D92" s="212" t="s">
        <v>2003</v>
      </c>
      <c r="E92" s="212" t="s">
        <v>1514</v>
      </c>
      <c r="F92" s="212" t="s">
        <v>1142</v>
      </c>
      <c r="G92" s="248" t="s">
        <v>1761</v>
      </c>
      <c r="H92" s="244" t="s">
        <v>1171</v>
      </c>
      <c r="I92" s="244" t="s">
        <v>391</v>
      </c>
      <c r="J92" s="195" t="s">
        <v>2048</v>
      </c>
      <c r="K92" s="186" t="s">
        <v>1069</v>
      </c>
      <c r="L92" s="194" t="s">
        <v>965</v>
      </c>
      <c r="M92" s="194" t="s">
        <v>1541</v>
      </c>
      <c r="N92" s="213" t="s">
        <v>344</v>
      </c>
      <c r="O92" s="98">
        <v>44701</v>
      </c>
    </row>
    <row r="93" spans="2:15" s="35" customFormat="1" ht="150" customHeight="1" x14ac:dyDescent="0.25">
      <c r="B93" s="244" t="s">
        <v>1114</v>
      </c>
      <c r="C93" s="212" t="s">
        <v>1115</v>
      </c>
      <c r="D93" s="212" t="s">
        <v>2003</v>
      </c>
      <c r="E93" s="212" t="s">
        <v>1515</v>
      </c>
      <c r="F93" s="212" t="s">
        <v>1141</v>
      </c>
      <c r="G93" s="248" t="s">
        <v>1762</v>
      </c>
      <c r="H93" s="244" t="s">
        <v>1172</v>
      </c>
      <c r="I93" s="244" t="s">
        <v>391</v>
      </c>
      <c r="J93" s="195" t="s">
        <v>2049</v>
      </c>
      <c r="K93" s="186" t="s">
        <v>1069</v>
      </c>
      <c r="L93" s="194" t="s">
        <v>965</v>
      </c>
      <c r="M93" s="194" t="s">
        <v>1541</v>
      </c>
      <c r="N93" s="213" t="s">
        <v>344</v>
      </c>
      <c r="O93" s="98">
        <v>44701</v>
      </c>
    </row>
    <row r="94" spans="2:15" s="35" customFormat="1" ht="150" customHeight="1" x14ac:dyDescent="0.25">
      <c r="B94" s="244" t="s">
        <v>1114</v>
      </c>
      <c r="C94" s="212" t="s">
        <v>1115</v>
      </c>
      <c r="D94" s="212" t="s">
        <v>2003</v>
      </c>
      <c r="E94" s="212" t="s">
        <v>1515</v>
      </c>
      <c r="F94" s="212" t="s">
        <v>1141</v>
      </c>
      <c r="G94" s="248" t="s">
        <v>1762</v>
      </c>
      <c r="H94" s="244" t="s">
        <v>1172</v>
      </c>
      <c r="I94" s="244" t="s">
        <v>391</v>
      </c>
      <c r="J94" s="195" t="s">
        <v>2049</v>
      </c>
      <c r="K94" s="186" t="s">
        <v>1069</v>
      </c>
      <c r="L94" s="194" t="s">
        <v>965</v>
      </c>
      <c r="M94" s="194" t="s">
        <v>1541</v>
      </c>
      <c r="N94" s="213" t="s">
        <v>344</v>
      </c>
      <c r="O94" s="98">
        <v>44701</v>
      </c>
    </row>
    <row r="95" spans="2:15" s="35" customFormat="1" ht="150" customHeight="1" x14ac:dyDescent="0.25">
      <c r="B95" s="244" t="s">
        <v>2050</v>
      </c>
      <c r="C95" s="212" t="s">
        <v>1117</v>
      </c>
      <c r="D95" s="212" t="s">
        <v>992</v>
      </c>
      <c r="E95" s="212" t="s">
        <v>997</v>
      </c>
      <c r="F95" s="212" t="s">
        <v>1140</v>
      </c>
      <c r="G95" s="248" t="s">
        <v>1763</v>
      </c>
      <c r="H95" s="244" t="s">
        <v>1173</v>
      </c>
      <c r="I95" s="244" t="s">
        <v>391</v>
      </c>
      <c r="J95" s="195" t="s">
        <v>1223</v>
      </c>
      <c r="K95" s="186" t="s">
        <v>1069</v>
      </c>
      <c r="L95" s="194" t="s">
        <v>965</v>
      </c>
      <c r="M95" s="194" t="s">
        <v>1542</v>
      </c>
      <c r="N95" s="186" t="s">
        <v>354</v>
      </c>
      <c r="O95" s="98">
        <v>44701</v>
      </c>
    </row>
    <row r="96" spans="2:15" s="35" customFormat="1" ht="150" customHeight="1" x14ac:dyDescent="0.25">
      <c r="B96" s="244" t="s">
        <v>2050</v>
      </c>
      <c r="C96" s="212" t="s">
        <v>1117</v>
      </c>
      <c r="D96" s="212" t="s">
        <v>992</v>
      </c>
      <c r="E96" s="212" t="s">
        <v>997</v>
      </c>
      <c r="F96" s="212" t="s">
        <v>1140</v>
      </c>
      <c r="G96" s="248" t="s">
        <v>1763</v>
      </c>
      <c r="H96" s="244" t="s">
        <v>1173</v>
      </c>
      <c r="I96" s="244" t="s">
        <v>391</v>
      </c>
      <c r="J96" s="195" t="s">
        <v>1223</v>
      </c>
      <c r="K96" s="186" t="s">
        <v>1069</v>
      </c>
      <c r="L96" s="194" t="s">
        <v>965</v>
      </c>
      <c r="M96" s="194" t="s">
        <v>1542</v>
      </c>
      <c r="N96" s="186" t="s">
        <v>354</v>
      </c>
      <c r="O96" s="98">
        <v>44701</v>
      </c>
    </row>
    <row r="97" spans="2:15" s="35" customFormat="1" ht="150" customHeight="1" x14ac:dyDescent="0.25">
      <c r="B97" s="244" t="s">
        <v>2050</v>
      </c>
      <c r="C97" s="212" t="s">
        <v>2014</v>
      </c>
      <c r="D97" s="212" t="s">
        <v>2004</v>
      </c>
      <c r="E97" s="212" t="s">
        <v>1516</v>
      </c>
      <c r="F97" s="212" t="s">
        <v>1144</v>
      </c>
      <c r="G97" s="248" t="s">
        <v>1764</v>
      </c>
      <c r="H97" s="244" t="s">
        <v>1174</v>
      </c>
      <c r="I97" s="244" t="s">
        <v>391</v>
      </c>
      <c r="J97" s="195" t="s">
        <v>1224</v>
      </c>
      <c r="K97" s="186" t="s">
        <v>1024</v>
      </c>
      <c r="L97" s="194" t="s">
        <v>965</v>
      </c>
      <c r="M97" s="194" t="s">
        <v>1541</v>
      </c>
      <c r="N97" s="213" t="s">
        <v>344</v>
      </c>
      <c r="O97" s="98">
        <v>44701</v>
      </c>
    </row>
    <row r="98" spans="2:15" s="35" customFormat="1" ht="150" customHeight="1" x14ac:dyDescent="0.25">
      <c r="B98" s="244" t="s">
        <v>2050</v>
      </c>
      <c r="C98" s="212" t="s">
        <v>2014</v>
      </c>
      <c r="D98" s="212" t="s">
        <v>2004</v>
      </c>
      <c r="E98" s="212" t="s">
        <v>1516</v>
      </c>
      <c r="F98" s="212" t="s">
        <v>1144</v>
      </c>
      <c r="G98" s="248" t="s">
        <v>1764</v>
      </c>
      <c r="H98" s="244" t="s">
        <v>1174</v>
      </c>
      <c r="I98" s="244" t="s">
        <v>391</v>
      </c>
      <c r="J98" s="195" t="s">
        <v>1224</v>
      </c>
      <c r="K98" s="186" t="s">
        <v>1024</v>
      </c>
      <c r="L98" s="194" t="s">
        <v>965</v>
      </c>
      <c r="M98" s="194" t="s">
        <v>1541</v>
      </c>
      <c r="N98" s="213" t="s">
        <v>344</v>
      </c>
      <c r="O98" s="98">
        <v>44701</v>
      </c>
    </row>
    <row r="99" spans="2:15" s="35" customFormat="1" ht="150" customHeight="1" x14ac:dyDescent="0.25">
      <c r="B99" s="244" t="s">
        <v>1118</v>
      </c>
      <c r="C99" s="212" t="s">
        <v>1119</v>
      </c>
      <c r="D99" s="212" t="s">
        <v>1120</v>
      </c>
      <c r="E99" s="212" t="s">
        <v>1517</v>
      </c>
      <c r="F99" s="212" t="s">
        <v>1145</v>
      </c>
      <c r="G99" s="248" t="s">
        <v>1765</v>
      </c>
      <c r="H99" s="244" t="s">
        <v>1175</v>
      </c>
      <c r="I99" s="244" t="s">
        <v>391</v>
      </c>
      <c r="J99" s="195" t="s">
        <v>1225</v>
      </c>
      <c r="K99" s="186" t="s">
        <v>1236</v>
      </c>
      <c r="L99" s="194" t="s">
        <v>968</v>
      </c>
      <c r="M99" s="194" t="s">
        <v>977</v>
      </c>
      <c r="N99" s="213" t="s">
        <v>344</v>
      </c>
      <c r="O99" s="98">
        <v>44701</v>
      </c>
    </row>
    <row r="100" spans="2:15" s="35" customFormat="1" ht="150" customHeight="1" x14ac:dyDescent="0.25">
      <c r="B100" s="244" t="s">
        <v>1118</v>
      </c>
      <c r="C100" s="212" t="s">
        <v>1119</v>
      </c>
      <c r="D100" s="212" t="s">
        <v>1120</v>
      </c>
      <c r="E100" s="212" t="s">
        <v>1517</v>
      </c>
      <c r="F100" s="212" t="s">
        <v>1145</v>
      </c>
      <c r="G100" s="248" t="s">
        <v>1765</v>
      </c>
      <c r="H100" s="244" t="s">
        <v>1175</v>
      </c>
      <c r="I100" s="244" t="s">
        <v>391</v>
      </c>
      <c r="J100" s="195" t="s">
        <v>1225</v>
      </c>
      <c r="K100" s="186" t="s">
        <v>1236</v>
      </c>
      <c r="L100" s="194" t="s">
        <v>968</v>
      </c>
      <c r="M100" s="194" t="s">
        <v>977</v>
      </c>
      <c r="N100" s="213" t="s">
        <v>344</v>
      </c>
      <c r="O100" s="98">
        <v>44701</v>
      </c>
    </row>
    <row r="101" spans="2:15" s="35" customFormat="1" ht="150" customHeight="1" x14ac:dyDescent="0.25">
      <c r="B101" s="244" t="s">
        <v>1118</v>
      </c>
      <c r="C101" s="212" t="s">
        <v>1119</v>
      </c>
      <c r="D101" s="212" t="s">
        <v>1120</v>
      </c>
      <c r="E101" s="212" t="s">
        <v>1517</v>
      </c>
      <c r="F101" s="212" t="s">
        <v>1145</v>
      </c>
      <c r="G101" s="248" t="s">
        <v>1766</v>
      </c>
      <c r="H101" s="244" t="s">
        <v>1176</v>
      </c>
      <c r="I101" s="244" t="s">
        <v>391</v>
      </c>
      <c r="J101" s="195" t="s">
        <v>1226</v>
      </c>
      <c r="K101" s="186" t="s">
        <v>1069</v>
      </c>
      <c r="L101" s="194" t="s">
        <v>968</v>
      </c>
      <c r="M101" s="194" t="s">
        <v>977</v>
      </c>
      <c r="N101" s="213" t="s">
        <v>354</v>
      </c>
      <c r="O101" s="98">
        <v>44701</v>
      </c>
    </row>
    <row r="102" spans="2:15" s="35" customFormat="1" ht="150" customHeight="1" x14ac:dyDescent="0.25">
      <c r="B102" s="244" t="s">
        <v>1118</v>
      </c>
      <c r="C102" s="212" t="s">
        <v>1119</v>
      </c>
      <c r="D102" s="212" t="s">
        <v>1120</v>
      </c>
      <c r="E102" s="212" t="s">
        <v>1517</v>
      </c>
      <c r="F102" s="212" t="s">
        <v>1145</v>
      </c>
      <c r="G102" s="248" t="s">
        <v>1766</v>
      </c>
      <c r="H102" s="244" t="s">
        <v>1176</v>
      </c>
      <c r="I102" s="244" t="s">
        <v>391</v>
      </c>
      <c r="J102" s="195" t="s">
        <v>1226</v>
      </c>
      <c r="K102" s="186" t="s">
        <v>1069</v>
      </c>
      <c r="L102" s="194" t="s">
        <v>968</v>
      </c>
      <c r="M102" s="194" t="s">
        <v>977</v>
      </c>
      <c r="N102" s="213" t="s">
        <v>354</v>
      </c>
      <c r="O102" s="98">
        <v>44701</v>
      </c>
    </row>
    <row r="103" spans="2:15" s="35" customFormat="1" ht="150" customHeight="1" x14ac:dyDescent="0.25">
      <c r="B103" s="244" t="s">
        <v>1118</v>
      </c>
      <c r="C103" s="212" t="s">
        <v>1119</v>
      </c>
      <c r="D103" s="212" t="s">
        <v>1120</v>
      </c>
      <c r="E103" s="212" t="s">
        <v>1518</v>
      </c>
      <c r="F103" s="212" t="s">
        <v>1133</v>
      </c>
      <c r="G103" s="248" t="s">
        <v>1767</v>
      </c>
      <c r="H103" s="244" t="s">
        <v>1177</v>
      </c>
      <c r="I103" s="244" t="s">
        <v>390</v>
      </c>
      <c r="J103" s="195" t="s">
        <v>1992</v>
      </c>
      <c r="K103" s="186" t="s">
        <v>1237</v>
      </c>
      <c r="L103" s="194" t="s">
        <v>968</v>
      </c>
      <c r="M103" s="194" t="s">
        <v>1543</v>
      </c>
      <c r="N103" s="213" t="s">
        <v>344</v>
      </c>
      <c r="O103" s="98">
        <v>44701</v>
      </c>
    </row>
    <row r="104" spans="2:15" s="35" customFormat="1" ht="150" customHeight="1" x14ac:dyDescent="0.25">
      <c r="B104" s="244" t="s">
        <v>1118</v>
      </c>
      <c r="C104" s="212" t="s">
        <v>1119</v>
      </c>
      <c r="D104" s="212" t="s">
        <v>1120</v>
      </c>
      <c r="E104" s="212" t="s">
        <v>1518</v>
      </c>
      <c r="F104" s="212" t="s">
        <v>1133</v>
      </c>
      <c r="G104" s="248" t="s">
        <v>1767</v>
      </c>
      <c r="H104" s="244" t="s">
        <v>1177</v>
      </c>
      <c r="I104" s="244" t="s">
        <v>390</v>
      </c>
      <c r="J104" s="195" t="s">
        <v>1992</v>
      </c>
      <c r="K104" s="186" t="s">
        <v>1237</v>
      </c>
      <c r="L104" s="194" t="s">
        <v>968</v>
      </c>
      <c r="M104" s="194" t="s">
        <v>1543</v>
      </c>
      <c r="N104" s="213" t="s">
        <v>344</v>
      </c>
      <c r="O104" s="98">
        <v>44701</v>
      </c>
    </row>
    <row r="105" spans="2:15" s="35" customFormat="1" ht="150" customHeight="1" x14ac:dyDescent="0.25">
      <c r="B105" s="244" t="s">
        <v>1118</v>
      </c>
      <c r="C105" s="212" t="s">
        <v>1119</v>
      </c>
      <c r="D105" s="212" t="s">
        <v>1120</v>
      </c>
      <c r="E105" s="212" t="s">
        <v>1518</v>
      </c>
      <c r="F105" s="212" t="s">
        <v>1133</v>
      </c>
      <c r="G105" s="248" t="s">
        <v>1767</v>
      </c>
      <c r="H105" s="244" t="s">
        <v>1177</v>
      </c>
      <c r="I105" s="244" t="s">
        <v>390</v>
      </c>
      <c r="J105" s="195" t="s">
        <v>1992</v>
      </c>
      <c r="K105" s="186" t="s">
        <v>1237</v>
      </c>
      <c r="L105" s="194" t="s">
        <v>968</v>
      </c>
      <c r="M105" s="194" t="s">
        <v>1543</v>
      </c>
      <c r="N105" s="213" t="s">
        <v>344</v>
      </c>
      <c r="O105" s="98">
        <v>44701</v>
      </c>
    </row>
    <row r="106" spans="2:15" s="35" customFormat="1" ht="150" customHeight="1" x14ac:dyDescent="0.25">
      <c r="B106" s="244" t="s">
        <v>1118</v>
      </c>
      <c r="C106" s="212" t="s">
        <v>1119</v>
      </c>
      <c r="D106" s="212" t="s">
        <v>1120</v>
      </c>
      <c r="E106" s="212" t="s">
        <v>1519</v>
      </c>
      <c r="F106" s="212" t="s">
        <v>1133</v>
      </c>
      <c r="G106" s="248" t="s">
        <v>1768</v>
      </c>
      <c r="H106" s="244" t="s">
        <v>1178</v>
      </c>
      <c r="I106" s="244" t="s">
        <v>390</v>
      </c>
      <c r="J106" s="195" t="s">
        <v>1992</v>
      </c>
      <c r="K106" s="186" t="s">
        <v>1069</v>
      </c>
      <c r="L106" s="194" t="s">
        <v>968</v>
      </c>
      <c r="M106" s="194" t="s">
        <v>1543</v>
      </c>
      <c r="N106" s="213" t="s">
        <v>344</v>
      </c>
      <c r="O106" s="98">
        <v>44701</v>
      </c>
    </row>
    <row r="107" spans="2:15" s="35" customFormat="1" ht="150" customHeight="1" x14ac:dyDescent="0.25">
      <c r="B107" s="244" t="s">
        <v>1118</v>
      </c>
      <c r="C107" s="212" t="s">
        <v>1119</v>
      </c>
      <c r="D107" s="212" t="s">
        <v>1120</v>
      </c>
      <c r="E107" s="212" t="s">
        <v>1519</v>
      </c>
      <c r="F107" s="212" t="s">
        <v>1133</v>
      </c>
      <c r="G107" s="248" t="s">
        <v>1768</v>
      </c>
      <c r="H107" s="244" t="s">
        <v>1178</v>
      </c>
      <c r="I107" s="244" t="s">
        <v>390</v>
      </c>
      <c r="J107" s="195" t="s">
        <v>1992</v>
      </c>
      <c r="K107" s="186" t="s">
        <v>1069</v>
      </c>
      <c r="L107" s="194" t="s">
        <v>968</v>
      </c>
      <c r="M107" s="194" t="s">
        <v>1543</v>
      </c>
      <c r="N107" s="213" t="s">
        <v>344</v>
      </c>
      <c r="O107" s="98">
        <v>44701</v>
      </c>
    </row>
    <row r="108" spans="2:15" s="35" customFormat="1" ht="150" customHeight="1" x14ac:dyDescent="0.25">
      <c r="B108" s="244" t="s">
        <v>1118</v>
      </c>
      <c r="C108" s="212" t="s">
        <v>1119</v>
      </c>
      <c r="D108" s="212" t="s">
        <v>1120</v>
      </c>
      <c r="E108" s="212" t="s">
        <v>1518</v>
      </c>
      <c r="F108" s="212" t="s">
        <v>1133</v>
      </c>
      <c r="G108" s="248" t="s">
        <v>1769</v>
      </c>
      <c r="H108" s="244" t="s">
        <v>1179</v>
      </c>
      <c r="I108" s="244" t="s">
        <v>390</v>
      </c>
      <c r="J108" s="195" t="s">
        <v>1993</v>
      </c>
      <c r="K108" s="186" t="s">
        <v>1238</v>
      </c>
      <c r="L108" s="194" t="s">
        <v>968</v>
      </c>
      <c r="M108" s="194" t="s">
        <v>1543</v>
      </c>
      <c r="N108" s="213" t="s">
        <v>344</v>
      </c>
      <c r="O108" s="98">
        <v>44701</v>
      </c>
    </row>
    <row r="109" spans="2:15" s="35" customFormat="1" ht="150" customHeight="1" x14ac:dyDescent="0.25">
      <c r="B109" s="244" t="s">
        <v>1118</v>
      </c>
      <c r="C109" s="212" t="s">
        <v>1119</v>
      </c>
      <c r="D109" s="212" t="s">
        <v>1120</v>
      </c>
      <c r="E109" s="212" t="s">
        <v>1518</v>
      </c>
      <c r="F109" s="212" t="s">
        <v>1133</v>
      </c>
      <c r="G109" s="248" t="s">
        <v>1769</v>
      </c>
      <c r="H109" s="244" t="s">
        <v>1179</v>
      </c>
      <c r="I109" s="244" t="s">
        <v>390</v>
      </c>
      <c r="J109" s="195" t="s">
        <v>1993</v>
      </c>
      <c r="K109" s="186" t="s">
        <v>1238</v>
      </c>
      <c r="L109" s="194" t="s">
        <v>968</v>
      </c>
      <c r="M109" s="194" t="s">
        <v>1543</v>
      </c>
      <c r="N109" s="213" t="s">
        <v>344</v>
      </c>
      <c r="O109" s="98">
        <v>44701</v>
      </c>
    </row>
    <row r="110" spans="2:15" s="35" customFormat="1" ht="150" customHeight="1" x14ac:dyDescent="0.25">
      <c r="B110" s="244" t="s">
        <v>1118</v>
      </c>
      <c r="C110" s="212" t="s">
        <v>1119</v>
      </c>
      <c r="D110" s="212" t="s">
        <v>1120</v>
      </c>
      <c r="E110" s="212" t="s">
        <v>1518</v>
      </c>
      <c r="F110" s="212" t="s">
        <v>1133</v>
      </c>
      <c r="G110" s="248" t="s">
        <v>1769</v>
      </c>
      <c r="H110" s="244" t="s">
        <v>1179</v>
      </c>
      <c r="I110" s="244" t="s">
        <v>390</v>
      </c>
      <c r="J110" s="195" t="s">
        <v>1993</v>
      </c>
      <c r="K110" s="186" t="s">
        <v>1238</v>
      </c>
      <c r="L110" s="194" t="s">
        <v>968</v>
      </c>
      <c r="M110" s="194" t="s">
        <v>1543</v>
      </c>
      <c r="N110" s="213" t="s">
        <v>344</v>
      </c>
      <c r="O110" s="98">
        <v>44701</v>
      </c>
    </row>
    <row r="111" spans="2:15" s="35" customFormat="1" ht="150" customHeight="1" x14ac:dyDescent="0.25">
      <c r="B111" s="244" t="s">
        <v>1121</v>
      </c>
      <c r="C111" s="212" t="s">
        <v>2015</v>
      </c>
      <c r="D111" s="212" t="s">
        <v>2005</v>
      </c>
      <c r="E111" s="212" t="s">
        <v>2177</v>
      </c>
      <c r="F111" s="212" t="s">
        <v>1314</v>
      </c>
      <c r="G111" s="248" t="s">
        <v>1770</v>
      </c>
      <c r="H111" s="244" t="s">
        <v>1180</v>
      </c>
      <c r="I111" s="244" t="s">
        <v>391</v>
      </c>
      <c r="J111" s="195" t="s">
        <v>2051</v>
      </c>
      <c r="K111" s="186" t="s">
        <v>1024</v>
      </c>
      <c r="L111" s="194" t="s">
        <v>967</v>
      </c>
      <c r="M111" s="194" t="s">
        <v>977</v>
      </c>
      <c r="N111" s="213" t="s">
        <v>344</v>
      </c>
      <c r="O111" s="98">
        <v>44701</v>
      </c>
    </row>
    <row r="112" spans="2:15" s="35" customFormat="1" ht="150" customHeight="1" x14ac:dyDescent="0.25">
      <c r="B112" s="244" t="s">
        <v>1121</v>
      </c>
      <c r="C112" s="212" t="s">
        <v>2015</v>
      </c>
      <c r="D112" s="212" t="s">
        <v>2005</v>
      </c>
      <c r="E112" s="212" t="s">
        <v>2177</v>
      </c>
      <c r="F112" s="212" t="s">
        <v>1314</v>
      </c>
      <c r="G112" s="248" t="s">
        <v>1770</v>
      </c>
      <c r="H112" s="244" t="s">
        <v>1180</v>
      </c>
      <c r="I112" s="244" t="s">
        <v>391</v>
      </c>
      <c r="J112" s="195" t="s">
        <v>2051</v>
      </c>
      <c r="K112" s="186" t="s">
        <v>1024</v>
      </c>
      <c r="L112" s="194" t="s">
        <v>967</v>
      </c>
      <c r="M112" s="194" t="s">
        <v>977</v>
      </c>
      <c r="N112" s="213" t="s">
        <v>344</v>
      </c>
      <c r="O112" s="98">
        <v>44701</v>
      </c>
    </row>
    <row r="113" spans="2:15" s="35" customFormat="1" ht="150" customHeight="1" x14ac:dyDescent="0.25">
      <c r="B113" s="244" t="s">
        <v>1121</v>
      </c>
      <c r="C113" s="212" t="s">
        <v>2015</v>
      </c>
      <c r="D113" s="212" t="s">
        <v>2005</v>
      </c>
      <c r="E113" s="212" t="s">
        <v>2177</v>
      </c>
      <c r="F113" s="212" t="s">
        <v>1314</v>
      </c>
      <c r="G113" s="248" t="s">
        <v>1770</v>
      </c>
      <c r="H113" s="244" t="s">
        <v>1180</v>
      </c>
      <c r="I113" s="244" t="s">
        <v>391</v>
      </c>
      <c r="J113" s="195" t="s">
        <v>2051</v>
      </c>
      <c r="K113" s="186" t="s">
        <v>1024</v>
      </c>
      <c r="L113" s="194" t="s">
        <v>967</v>
      </c>
      <c r="M113" s="194" t="s">
        <v>977</v>
      </c>
      <c r="N113" s="213" t="s">
        <v>344</v>
      </c>
      <c r="O113" s="98">
        <v>44701</v>
      </c>
    </row>
    <row r="114" spans="2:15" s="35" customFormat="1" ht="150" customHeight="1" x14ac:dyDescent="0.25">
      <c r="B114" s="244" t="s">
        <v>1121</v>
      </c>
      <c r="C114" s="212" t="s">
        <v>2015</v>
      </c>
      <c r="D114" s="212" t="s">
        <v>2005</v>
      </c>
      <c r="E114" s="212" t="s">
        <v>2178</v>
      </c>
      <c r="F114" s="212" t="s">
        <v>1314</v>
      </c>
      <c r="G114" s="248" t="s">
        <v>1771</v>
      </c>
      <c r="H114" s="244" t="s">
        <v>336</v>
      </c>
      <c r="I114" s="244" t="s">
        <v>390</v>
      </c>
      <c r="J114" s="195" t="s">
        <v>1994</v>
      </c>
      <c r="K114" s="186" t="s">
        <v>1069</v>
      </c>
      <c r="L114" s="194" t="s">
        <v>967</v>
      </c>
      <c r="M114" s="194" t="s">
        <v>977</v>
      </c>
      <c r="N114" s="213" t="s">
        <v>344</v>
      </c>
      <c r="O114" s="98">
        <v>44701</v>
      </c>
    </row>
    <row r="115" spans="2:15" s="35" customFormat="1" ht="150" customHeight="1" x14ac:dyDescent="0.25">
      <c r="B115" s="244" t="s">
        <v>1121</v>
      </c>
      <c r="C115" s="212" t="s">
        <v>2015</v>
      </c>
      <c r="D115" s="212" t="s">
        <v>2005</v>
      </c>
      <c r="E115" s="212" t="s">
        <v>2178</v>
      </c>
      <c r="F115" s="212" t="s">
        <v>1314</v>
      </c>
      <c r="G115" s="248" t="s">
        <v>1771</v>
      </c>
      <c r="H115" s="244" t="s">
        <v>336</v>
      </c>
      <c r="I115" s="244" t="s">
        <v>390</v>
      </c>
      <c r="J115" s="195" t="s">
        <v>1994</v>
      </c>
      <c r="K115" s="186" t="s">
        <v>1069</v>
      </c>
      <c r="L115" s="194" t="s">
        <v>967</v>
      </c>
      <c r="M115" s="194" t="s">
        <v>977</v>
      </c>
      <c r="N115" s="213" t="s">
        <v>344</v>
      </c>
      <c r="O115" s="98">
        <v>44701</v>
      </c>
    </row>
    <row r="116" spans="2:15" s="35" customFormat="1" ht="150" customHeight="1" x14ac:dyDescent="0.25">
      <c r="B116" s="244" t="s">
        <v>1121</v>
      </c>
      <c r="C116" s="212" t="s">
        <v>2016</v>
      </c>
      <c r="D116" s="212" t="s">
        <v>2005</v>
      </c>
      <c r="E116" s="212" t="s">
        <v>1520</v>
      </c>
      <c r="F116" s="212" t="s">
        <v>1146</v>
      </c>
      <c r="G116" s="248" t="s">
        <v>1772</v>
      </c>
      <c r="H116" s="244" t="s">
        <v>1181</v>
      </c>
      <c r="I116" s="244" t="s">
        <v>391</v>
      </c>
      <c r="J116" s="195" t="s">
        <v>2052</v>
      </c>
      <c r="K116" s="186" t="s">
        <v>1236</v>
      </c>
      <c r="L116" s="194" t="s">
        <v>967</v>
      </c>
      <c r="M116" s="194" t="s">
        <v>977</v>
      </c>
      <c r="N116" s="213" t="s">
        <v>344</v>
      </c>
      <c r="O116" s="98">
        <v>44701</v>
      </c>
    </row>
    <row r="117" spans="2:15" s="35" customFormat="1" ht="150" customHeight="1" x14ac:dyDescent="0.25">
      <c r="B117" s="244" t="s">
        <v>1121</v>
      </c>
      <c r="C117" s="212" t="s">
        <v>2016</v>
      </c>
      <c r="D117" s="212" t="s">
        <v>2005</v>
      </c>
      <c r="E117" s="212" t="s">
        <v>1520</v>
      </c>
      <c r="F117" s="212" t="s">
        <v>1146</v>
      </c>
      <c r="G117" s="248" t="s">
        <v>1772</v>
      </c>
      <c r="H117" s="244" t="s">
        <v>1181</v>
      </c>
      <c r="I117" s="244" t="s">
        <v>391</v>
      </c>
      <c r="J117" s="195" t="s">
        <v>2052</v>
      </c>
      <c r="K117" s="186" t="s">
        <v>1236</v>
      </c>
      <c r="L117" s="194" t="s">
        <v>967</v>
      </c>
      <c r="M117" s="194" t="s">
        <v>977</v>
      </c>
      <c r="N117" s="213" t="s">
        <v>344</v>
      </c>
      <c r="O117" s="98">
        <v>44701</v>
      </c>
    </row>
    <row r="118" spans="2:15" s="35" customFormat="1" ht="150" customHeight="1" x14ac:dyDescent="0.25">
      <c r="B118" s="244" t="s">
        <v>1121</v>
      </c>
      <c r="C118" s="212" t="s">
        <v>2016</v>
      </c>
      <c r="D118" s="212" t="s">
        <v>2005</v>
      </c>
      <c r="E118" s="212" t="s">
        <v>1520</v>
      </c>
      <c r="F118" s="212" t="s">
        <v>1146</v>
      </c>
      <c r="G118" s="248" t="s">
        <v>1773</v>
      </c>
      <c r="H118" s="244" t="s">
        <v>1182</v>
      </c>
      <c r="I118" s="244" t="s">
        <v>391</v>
      </c>
      <c r="J118" s="195" t="s">
        <v>2053</v>
      </c>
      <c r="K118" s="186" t="s">
        <v>1236</v>
      </c>
      <c r="L118" s="194" t="s">
        <v>967</v>
      </c>
      <c r="M118" s="194" t="s">
        <v>977</v>
      </c>
      <c r="N118" s="213" t="s">
        <v>344</v>
      </c>
      <c r="O118" s="98">
        <v>44701</v>
      </c>
    </row>
    <row r="119" spans="2:15" s="35" customFormat="1" ht="150" customHeight="1" x14ac:dyDescent="0.25">
      <c r="B119" s="244" t="s">
        <v>1121</v>
      </c>
      <c r="C119" s="212" t="s">
        <v>2016</v>
      </c>
      <c r="D119" s="212" t="s">
        <v>2005</v>
      </c>
      <c r="E119" s="212" t="s">
        <v>1520</v>
      </c>
      <c r="F119" s="212" t="s">
        <v>1146</v>
      </c>
      <c r="G119" s="248" t="s">
        <v>1773</v>
      </c>
      <c r="H119" s="244" t="s">
        <v>1182</v>
      </c>
      <c r="I119" s="244" t="s">
        <v>391</v>
      </c>
      <c r="J119" s="195" t="s">
        <v>2053</v>
      </c>
      <c r="K119" s="186" t="s">
        <v>1236</v>
      </c>
      <c r="L119" s="194" t="s">
        <v>967</v>
      </c>
      <c r="M119" s="194" t="s">
        <v>977</v>
      </c>
      <c r="N119" s="213" t="s">
        <v>344</v>
      </c>
      <c r="O119" s="98">
        <v>44701</v>
      </c>
    </row>
    <row r="120" spans="2:15" s="35" customFormat="1" ht="150" customHeight="1" x14ac:dyDescent="0.25">
      <c r="B120" s="244" t="s">
        <v>1121</v>
      </c>
      <c r="C120" s="212" t="s">
        <v>2016</v>
      </c>
      <c r="D120" s="212" t="s">
        <v>2005</v>
      </c>
      <c r="E120" s="212" t="s">
        <v>1520</v>
      </c>
      <c r="F120" s="212" t="s">
        <v>1146</v>
      </c>
      <c r="G120" s="248" t="s">
        <v>1774</v>
      </c>
      <c r="H120" s="244" t="s">
        <v>1183</v>
      </c>
      <c r="I120" s="244" t="s">
        <v>391</v>
      </c>
      <c r="J120" s="195" t="s">
        <v>2054</v>
      </c>
      <c r="K120" s="186" t="s">
        <v>1069</v>
      </c>
      <c r="L120" s="194" t="s">
        <v>967</v>
      </c>
      <c r="M120" s="194" t="s">
        <v>1544</v>
      </c>
      <c r="N120" s="213" t="s">
        <v>344</v>
      </c>
      <c r="O120" s="98">
        <v>44701</v>
      </c>
    </row>
    <row r="121" spans="2:15" s="35" customFormat="1" ht="150" customHeight="1" x14ac:dyDescent="0.25">
      <c r="B121" s="244" t="s">
        <v>1121</v>
      </c>
      <c r="C121" s="212" t="s">
        <v>2016</v>
      </c>
      <c r="D121" s="212" t="s">
        <v>2005</v>
      </c>
      <c r="E121" s="212" t="s">
        <v>1520</v>
      </c>
      <c r="F121" s="212" t="s">
        <v>1146</v>
      </c>
      <c r="G121" s="248" t="s">
        <v>1774</v>
      </c>
      <c r="H121" s="244" t="s">
        <v>1183</v>
      </c>
      <c r="I121" s="244" t="s">
        <v>391</v>
      </c>
      <c r="J121" s="195" t="s">
        <v>2054</v>
      </c>
      <c r="K121" s="186" t="s">
        <v>1069</v>
      </c>
      <c r="L121" s="194" t="s">
        <v>967</v>
      </c>
      <c r="M121" s="194" t="s">
        <v>1544</v>
      </c>
      <c r="N121" s="213" t="s">
        <v>344</v>
      </c>
      <c r="O121" s="98">
        <v>44701</v>
      </c>
    </row>
    <row r="122" spans="2:15" s="35" customFormat="1" ht="150" customHeight="1" x14ac:dyDescent="0.25">
      <c r="B122" s="244" t="s">
        <v>1122</v>
      </c>
      <c r="C122" s="212" t="s">
        <v>2017</v>
      </c>
      <c r="D122" s="212" t="s">
        <v>2012</v>
      </c>
      <c r="E122" s="212" t="s">
        <v>1521</v>
      </c>
      <c r="F122" s="212" t="s">
        <v>1146</v>
      </c>
      <c r="G122" s="248" t="s">
        <v>1775</v>
      </c>
      <c r="H122" s="244" t="s">
        <v>1184</v>
      </c>
      <c r="I122" s="244" t="s">
        <v>391</v>
      </c>
      <c r="J122" s="195" t="s">
        <v>2055</v>
      </c>
      <c r="K122" s="186" t="s">
        <v>1069</v>
      </c>
      <c r="L122" s="194" t="s">
        <v>967</v>
      </c>
      <c r="M122" s="194" t="s">
        <v>977</v>
      </c>
      <c r="N122" s="213" t="s">
        <v>354</v>
      </c>
      <c r="O122" s="98">
        <v>44701</v>
      </c>
    </row>
    <row r="123" spans="2:15" s="35" customFormat="1" ht="150" customHeight="1" x14ac:dyDescent="0.25">
      <c r="B123" s="244" t="s">
        <v>1122</v>
      </c>
      <c r="C123" s="212" t="s">
        <v>2017</v>
      </c>
      <c r="D123" s="212" t="s">
        <v>2012</v>
      </c>
      <c r="E123" s="212" t="s">
        <v>1521</v>
      </c>
      <c r="F123" s="212" t="s">
        <v>1146</v>
      </c>
      <c r="G123" s="248" t="s">
        <v>1775</v>
      </c>
      <c r="H123" s="244" t="s">
        <v>1184</v>
      </c>
      <c r="I123" s="244" t="s">
        <v>391</v>
      </c>
      <c r="J123" s="195" t="s">
        <v>2055</v>
      </c>
      <c r="K123" s="186" t="s">
        <v>1069</v>
      </c>
      <c r="L123" s="194" t="s">
        <v>967</v>
      </c>
      <c r="M123" s="194" t="s">
        <v>977</v>
      </c>
      <c r="N123" s="213" t="s">
        <v>354</v>
      </c>
      <c r="O123" s="98">
        <v>44701</v>
      </c>
    </row>
    <row r="124" spans="2:15" s="35" customFormat="1" ht="150" customHeight="1" x14ac:dyDescent="0.25">
      <c r="B124" s="244" t="s">
        <v>1122</v>
      </c>
      <c r="C124" s="212" t="s">
        <v>2017</v>
      </c>
      <c r="D124" s="212" t="s">
        <v>2012</v>
      </c>
      <c r="E124" s="212" t="s">
        <v>1522</v>
      </c>
      <c r="F124" s="212" t="s">
        <v>1146</v>
      </c>
      <c r="G124" s="248" t="s">
        <v>1776</v>
      </c>
      <c r="H124" s="244" t="s">
        <v>1185</v>
      </c>
      <c r="I124" s="244" t="s">
        <v>390</v>
      </c>
      <c r="J124" s="195" t="s">
        <v>1995</v>
      </c>
      <c r="K124" s="186" t="s">
        <v>1236</v>
      </c>
      <c r="L124" s="194" t="s">
        <v>965</v>
      </c>
      <c r="M124" s="194" t="s">
        <v>977</v>
      </c>
      <c r="N124" s="213" t="s">
        <v>344</v>
      </c>
      <c r="O124" s="98">
        <v>44701</v>
      </c>
    </row>
    <row r="125" spans="2:15" s="35" customFormat="1" ht="150" customHeight="1" x14ac:dyDescent="0.25">
      <c r="B125" s="244" t="s">
        <v>1122</v>
      </c>
      <c r="C125" s="212" t="s">
        <v>2017</v>
      </c>
      <c r="D125" s="212" t="s">
        <v>2012</v>
      </c>
      <c r="E125" s="212" t="s">
        <v>1522</v>
      </c>
      <c r="F125" s="212" t="s">
        <v>1146</v>
      </c>
      <c r="G125" s="248" t="s">
        <v>1776</v>
      </c>
      <c r="H125" s="244" t="s">
        <v>1185</v>
      </c>
      <c r="I125" s="244" t="s">
        <v>390</v>
      </c>
      <c r="J125" s="195" t="s">
        <v>1995</v>
      </c>
      <c r="K125" s="186" t="s">
        <v>1236</v>
      </c>
      <c r="L125" s="194" t="s">
        <v>965</v>
      </c>
      <c r="M125" s="194" t="s">
        <v>977</v>
      </c>
      <c r="N125" s="213" t="s">
        <v>344</v>
      </c>
      <c r="O125" s="98">
        <v>44701</v>
      </c>
    </row>
    <row r="126" spans="2:15" s="35" customFormat="1" ht="150" customHeight="1" x14ac:dyDescent="0.25">
      <c r="B126" s="244" t="s">
        <v>1122</v>
      </c>
      <c r="C126" s="212" t="s">
        <v>2017</v>
      </c>
      <c r="D126" s="212" t="s">
        <v>2012</v>
      </c>
      <c r="E126" s="212" t="s">
        <v>1522</v>
      </c>
      <c r="F126" s="212" t="s">
        <v>1146</v>
      </c>
      <c r="G126" s="248" t="s">
        <v>1776</v>
      </c>
      <c r="H126" s="244" t="s">
        <v>1185</v>
      </c>
      <c r="I126" s="244" t="s">
        <v>390</v>
      </c>
      <c r="J126" s="195" t="s">
        <v>1995</v>
      </c>
      <c r="K126" s="186" t="s">
        <v>1236</v>
      </c>
      <c r="L126" s="194" t="s">
        <v>965</v>
      </c>
      <c r="M126" s="194" t="s">
        <v>977</v>
      </c>
      <c r="N126" s="213" t="s">
        <v>344</v>
      </c>
      <c r="O126" s="98">
        <v>44701</v>
      </c>
    </row>
    <row r="127" spans="2:15" s="35" customFormat="1" ht="150" customHeight="1" x14ac:dyDescent="0.25">
      <c r="B127" s="244" t="s">
        <v>1122</v>
      </c>
      <c r="C127" s="212" t="s">
        <v>2017</v>
      </c>
      <c r="D127" s="212" t="s">
        <v>2012</v>
      </c>
      <c r="E127" s="212" t="s">
        <v>1523</v>
      </c>
      <c r="F127" s="212" t="s">
        <v>1146</v>
      </c>
      <c r="G127" s="248" t="s">
        <v>1777</v>
      </c>
      <c r="H127" s="244" t="s">
        <v>1186</v>
      </c>
      <c r="I127" s="244" t="s">
        <v>391</v>
      </c>
      <c r="J127" s="195" t="s">
        <v>2056</v>
      </c>
      <c r="K127" s="186" t="s">
        <v>1236</v>
      </c>
      <c r="L127" s="194" t="s">
        <v>967</v>
      </c>
      <c r="M127" s="194" t="s">
        <v>977</v>
      </c>
      <c r="N127" s="213" t="s">
        <v>344</v>
      </c>
      <c r="O127" s="98">
        <v>44701</v>
      </c>
    </row>
    <row r="128" spans="2:15" s="35" customFormat="1" ht="150" customHeight="1" x14ac:dyDescent="0.25">
      <c r="B128" s="244" t="s">
        <v>1122</v>
      </c>
      <c r="C128" s="212" t="s">
        <v>2017</v>
      </c>
      <c r="D128" s="212" t="s">
        <v>2012</v>
      </c>
      <c r="E128" s="212" t="s">
        <v>1523</v>
      </c>
      <c r="F128" s="212" t="s">
        <v>1146</v>
      </c>
      <c r="G128" s="248" t="s">
        <v>1777</v>
      </c>
      <c r="H128" s="244" t="s">
        <v>1186</v>
      </c>
      <c r="I128" s="244" t="s">
        <v>391</v>
      </c>
      <c r="J128" s="195" t="s">
        <v>2056</v>
      </c>
      <c r="K128" s="186" t="s">
        <v>1236</v>
      </c>
      <c r="L128" s="194" t="s">
        <v>967</v>
      </c>
      <c r="M128" s="194" t="s">
        <v>977</v>
      </c>
      <c r="N128" s="213" t="s">
        <v>344</v>
      </c>
      <c r="O128" s="98">
        <v>44701</v>
      </c>
    </row>
    <row r="129" spans="2:15" s="35" customFormat="1" ht="150" customHeight="1" x14ac:dyDescent="0.25">
      <c r="B129" s="244" t="s">
        <v>1123</v>
      </c>
      <c r="C129" s="212" t="s">
        <v>2018</v>
      </c>
      <c r="D129" s="212" t="s">
        <v>2013</v>
      </c>
      <c r="E129" s="212" t="s">
        <v>1524</v>
      </c>
      <c r="F129" s="212" t="s">
        <v>1147</v>
      </c>
      <c r="G129" s="248" t="s">
        <v>1778</v>
      </c>
      <c r="H129" s="244" t="s">
        <v>1187</v>
      </c>
      <c r="I129" s="244" t="s">
        <v>391</v>
      </c>
      <c r="J129" s="195" t="s">
        <v>1227</v>
      </c>
      <c r="K129" s="186" t="s">
        <v>1236</v>
      </c>
      <c r="L129" s="194" t="s">
        <v>967</v>
      </c>
      <c r="M129" s="194" t="s">
        <v>977</v>
      </c>
      <c r="N129" s="213" t="s">
        <v>344</v>
      </c>
      <c r="O129" s="98">
        <v>44701</v>
      </c>
    </row>
    <row r="130" spans="2:15" s="35" customFormat="1" ht="150" customHeight="1" x14ac:dyDescent="0.25">
      <c r="B130" s="244" t="s">
        <v>1123</v>
      </c>
      <c r="C130" s="212" t="s">
        <v>2018</v>
      </c>
      <c r="D130" s="212" t="s">
        <v>2013</v>
      </c>
      <c r="E130" s="212" t="s">
        <v>1524</v>
      </c>
      <c r="F130" s="212" t="s">
        <v>1147</v>
      </c>
      <c r="G130" s="248" t="s">
        <v>1778</v>
      </c>
      <c r="H130" s="244" t="s">
        <v>1187</v>
      </c>
      <c r="I130" s="244" t="s">
        <v>391</v>
      </c>
      <c r="J130" s="195" t="s">
        <v>1227</v>
      </c>
      <c r="K130" s="186" t="s">
        <v>1236</v>
      </c>
      <c r="L130" s="194" t="s">
        <v>967</v>
      </c>
      <c r="M130" s="194" t="s">
        <v>977</v>
      </c>
      <c r="N130" s="213" t="s">
        <v>344</v>
      </c>
      <c r="O130" s="98">
        <v>44701</v>
      </c>
    </row>
    <row r="131" spans="2:15" s="35" customFormat="1" ht="150" customHeight="1" x14ac:dyDescent="0.25">
      <c r="B131" s="244" t="s">
        <v>1123</v>
      </c>
      <c r="C131" s="212" t="s">
        <v>2018</v>
      </c>
      <c r="D131" s="212" t="s">
        <v>2013</v>
      </c>
      <c r="E131" s="212" t="s">
        <v>1524</v>
      </c>
      <c r="F131" s="212" t="s">
        <v>1147</v>
      </c>
      <c r="G131" s="248" t="s">
        <v>1778</v>
      </c>
      <c r="H131" s="244" t="s">
        <v>1187</v>
      </c>
      <c r="I131" s="244" t="s">
        <v>391</v>
      </c>
      <c r="J131" s="195" t="s">
        <v>1227</v>
      </c>
      <c r="K131" s="186" t="s">
        <v>1236</v>
      </c>
      <c r="L131" s="194" t="s">
        <v>967</v>
      </c>
      <c r="M131" s="194" t="s">
        <v>977</v>
      </c>
      <c r="N131" s="213" t="s">
        <v>344</v>
      </c>
      <c r="O131" s="98">
        <v>44701</v>
      </c>
    </row>
    <row r="132" spans="2:15" s="35" customFormat="1" ht="150" customHeight="1" x14ac:dyDescent="0.25">
      <c r="B132" s="244" t="s">
        <v>1123</v>
      </c>
      <c r="C132" s="212" t="s">
        <v>2018</v>
      </c>
      <c r="D132" s="212" t="s">
        <v>2013</v>
      </c>
      <c r="E132" s="212" t="s">
        <v>1524</v>
      </c>
      <c r="F132" s="212" t="s">
        <v>1147</v>
      </c>
      <c r="G132" s="248" t="s">
        <v>1779</v>
      </c>
      <c r="H132" s="244" t="s">
        <v>1188</v>
      </c>
      <c r="I132" s="244" t="s">
        <v>390</v>
      </c>
      <c r="J132" s="195" t="s">
        <v>1996</v>
      </c>
      <c r="K132" s="186" t="s">
        <v>1236</v>
      </c>
      <c r="L132" s="194" t="s">
        <v>967</v>
      </c>
      <c r="M132" s="194" t="s">
        <v>977</v>
      </c>
      <c r="N132" s="213" t="s">
        <v>352</v>
      </c>
      <c r="O132" s="98">
        <v>44701</v>
      </c>
    </row>
    <row r="133" spans="2:15" s="35" customFormat="1" ht="150" customHeight="1" x14ac:dyDescent="0.25">
      <c r="B133" s="244" t="s">
        <v>1123</v>
      </c>
      <c r="C133" s="212" t="s">
        <v>2018</v>
      </c>
      <c r="D133" s="212" t="s">
        <v>2013</v>
      </c>
      <c r="E133" s="212" t="s">
        <v>1524</v>
      </c>
      <c r="F133" s="212" t="s">
        <v>1147</v>
      </c>
      <c r="G133" s="248" t="s">
        <v>1779</v>
      </c>
      <c r="H133" s="244" t="s">
        <v>1188</v>
      </c>
      <c r="I133" s="244" t="s">
        <v>390</v>
      </c>
      <c r="J133" s="195" t="s">
        <v>1996</v>
      </c>
      <c r="K133" s="186" t="s">
        <v>1236</v>
      </c>
      <c r="L133" s="194" t="s">
        <v>967</v>
      </c>
      <c r="M133" s="194" t="s">
        <v>977</v>
      </c>
      <c r="N133" s="213" t="s">
        <v>352</v>
      </c>
      <c r="O133" s="98">
        <v>44701</v>
      </c>
    </row>
    <row r="134" spans="2:15" s="35" customFormat="1" ht="150" customHeight="1" x14ac:dyDescent="0.25">
      <c r="B134" s="244" t="s">
        <v>1124</v>
      </c>
      <c r="C134" s="212" t="s">
        <v>1125</v>
      </c>
      <c r="D134" s="212" t="s">
        <v>1126</v>
      </c>
      <c r="E134" s="212" t="s">
        <v>1525</v>
      </c>
      <c r="F134" s="212" t="s">
        <v>1148</v>
      </c>
      <c r="G134" s="248" t="s">
        <v>1780</v>
      </c>
      <c r="H134" s="244" t="s">
        <v>1189</v>
      </c>
      <c r="I134" s="244" t="s">
        <v>390</v>
      </c>
      <c r="J134" s="195" t="s">
        <v>1997</v>
      </c>
      <c r="K134" s="186" t="s">
        <v>1069</v>
      </c>
      <c r="L134" s="194"/>
      <c r="M134" s="194" t="s">
        <v>1545</v>
      </c>
      <c r="N134" s="213" t="s">
        <v>344</v>
      </c>
      <c r="O134" s="98">
        <v>44701</v>
      </c>
    </row>
    <row r="135" spans="2:15" s="35" customFormat="1" ht="150" customHeight="1" x14ac:dyDescent="0.25">
      <c r="B135" s="244" t="s">
        <v>1124</v>
      </c>
      <c r="C135" s="212" t="s">
        <v>1125</v>
      </c>
      <c r="D135" s="212" t="s">
        <v>1126</v>
      </c>
      <c r="E135" s="212" t="s">
        <v>1525</v>
      </c>
      <c r="F135" s="212" t="s">
        <v>1148</v>
      </c>
      <c r="G135" s="248" t="s">
        <v>1780</v>
      </c>
      <c r="H135" s="244" t="s">
        <v>1189</v>
      </c>
      <c r="I135" s="244" t="s">
        <v>390</v>
      </c>
      <c r="J135" s="195" t="s">
        <v>1997</v>
      </c>
      <c r="K135" s="186" t="s">
        <v>1069</v>
      </c>
      <c r="L135" s="194"/>
      <c r="M135" s="194" t="s">
        <v>1545</v>
      </c>
      <c r="N135" s="213" t="s">
        <v>344</v>
      </c>
      <c r="O135" s="98">
        <v>44701</v>
      </c>
    </row>
    <row r="136" spans="2:15" s="35" customFormat="1" ht="150" customHeight="1" x14ac:dyDescent="0.25">
      <c r="B136" s="244" t="s">
        <v>1124</v>
      </c>
      <c r="C136" s="212" t="s">
        <v>1125</v>
      </c>
      <c r="D136" s="212" t="s">
        <v>1126</v>
      </c>
      <c r="E136" s="212" t="s">
        <v>1526</v>
      </c>
      <c r="F136" s="212" t="s">
        <v>1148</v>
      </c>
      <c r="G136" s="248" t="s">
        <v>1781</v>
      </c>
      <c r="H136" s="244" t="s">
        <v>1190</v>
      </c>
      <c r="I136" s="244" t="s">
        <v>390</v>
      </c>
      <c r="J136" s="195" t="s">
        <v>2073</v>
      </c>
      <c r="K136" s="186" t="s">
        <v>1069</v>
      </c>
      <c r="L136" s="194"/>
      <c r="M136" s="194" t="s">
        <v>1545</v>
      </c>
      <c r="N136" s="213" t="s">
        <v>344</v>
      </c>
      <c r="O136" s="98">
        <v>44701</v>
      </c>
    </row>
    <row r="137" spans="2:15" s="35" customFormat="1" ht="150" customHeight="1" x14ac:dyDescent="0.25">
      <c r="B137" s="244" t="s">
        <v>1124</v>
      </c>
      <c r="C137" s="212" t="s">
        <v>1125</v>
      </c>
      <c r="D137" s="212" t="s">
        <v>1126</v>
      </c>
      <c r="E137" s="212" t="s">
        <v>1526</v>
      </c>
      <c r="F137" s="212" t="s">
        <v>1148</v>
      </c>
      <c r="G137" s="248" t="s">
        <v>1781</v>
      </c>
      <c r="H137" s="244" t="s">
        <v>1190</v>
      </c>
      <c r="I137" s="244" t="s">
        <v>390</v>
      </c>
      <c r="J137" s="195" t="s">
        <v>2073</v>
      </c>
      <c r="K137" s="186" t="s">
        <v>1069</v>
      </c>
      <c r="L137" s="194"/>
      <c r="M137" s="194" t="s">
        <v>1545</v>
      </c>
      <c r="N137" s="213" t="s">
        <v>344</v>
      </c>
      <c r="O137" s="98">
        <v>44701</v>
      </c>
    </row>
    <row r="138" spans="2:15" s="35" customFormat="1" ht="150" customHeight="1" x14ac:dyDescent="0.25">
      <c r="B138" s="244" t="s">
        <v>1124</v>
      </c>
      <c r="C138" s="212" t="s">
        <v>1125</v>
      </c>
      <c r="D138" s="212" t="s">
        <v>1126</v>
      </c>
      <c r="E138" s="212" t="s">
        <v>1527</v>
      </c>
      <c r="F138" s="212" t="s">
        <v>1148</v>
      </c>
      <c r="G138" s="248" t="s">
        <v>1782</v>
      </c>
      <c r="H138" s="244" t="s">
        <v>2057</v>
      </c>
      <c r="I138" s="244" t="s">
        <v>390</v>
      </c>
      <c r="J138" s="195" t="s">
        <v>2072</v>
      </c>
      <c r="K138" s="186" t="s">
        <v>1069</v>
      </c>
      <c r="L138" s="194"/>
      <c r="M138" s="194" t="s">
        <v>977</v>
      </c>
      <c r="N138" s="213" t="s">
        <v>344</v>
      </c>
      <c r="O138" s="98">
        <v>44701</v>
      </c>
    </row>
    <row r="139" spans="2:15" s="35" customFormat="1" ht="150" customHeight="1" x14ac:dyDescent="0.25">
      <c r="B139" s="244" t="s">
        <v>1124</v>
      </c>
      <c r="C139" s="212" t="s">
        <v>1125</v>
      </c>
      <c r="D139" s="212" t="s">
        <v>1126</v>
      </c>
      <c r="E139" s="212" t="s">
        <v>1527</v>
      </c>
      <c r="F139" s="212" t="s">
        <v>1148</v>
      </c>
      <c r="G139" s="248" t="s">
        <v>1782</v>
      </c>
      <c r="H139" s="244" t="s">
        <v>2057</v>
      </c>
      <c r="I139" s="244" t="s">
        <v>390</v>
      </c>
      <c r="J139" s="195" t="s">
        <v>2072</v>
      </c>
      <c r="K139" s="186" t="s">
        <v>1069</v>
      </c>
      <c r="L139" s="194"/>
      <c r="M139" s="194" t="s">
        <v>977</v>
      </c>
      <c r="N139" s="213" t="s">
        <v>344</v>
      </c>
      <c r="O139" s="98">
        <v>44701</v>
      </c>
    </row>
    <row r="140" spans="2:15" s="35" customFormat="1" ht="150" customHeight="1" x14ac:dyDescent="0.25">
      <c r="B140" s="244" t="s">
        <v>1124</v>
      </c>
      <c r="C140" s="212" t="s">
        <v>1125</v>
      </c>
      <c r="D140" s="212" t="s">
        <v>1126</v>
      </c>
      <c r="E140" s="212" t="s">
        <v>1527</v>
      </c>
      <c r="F140" s="212" t="s">
        <v>1148</v>
      </c>
      <c r="G140" s="248" t="s">
        <v>1782</v>
      </c>
      <c r="H140" s="244" t="s">
        <v>2057</v>
      </c>
      <c r="I140" s="244" t="s">
        <v>390</v>
      </c>
      <c r="J140" s="195" t="s">
        <v>2072</v>
      </c>
      <c r="K140" s="186" t="s">
        <v>1069</v>
      </c>
      <c r="L140" s="194"/>
      <c r="M140" s="194" t="s">
        <v>977</v>
      </c>
      <c r="N140" s="213" t="s">
        <v>344</v>
      </c>
      <c r="O140" s="98">
        <v>44701</v>
      </c>
    </row>
    <row r="141" spans="2:15" s="35" customFormat="1" ht="150" customHeight="1" x14ac:dyDescent="0.25">
      <c r="B141" s="244" t="s">
        <v>1124</v>
      </c>
      <c r="C141" s="212" t="s">
        <v>2019</v>
      </c>
      <c r="D141" s="212" t="s">
        <v>2006</v>
      </c>
      <c r="E141" s="212" t="s">
        <v>1528</v>
      </c>
      <c r="F141" s="212" t="s">
        <v>1149</v>
      </c>
      <c r="G141" s="248" t="s">
        <v>1783</v>
      </c>
      <c r="H141" s="244" t="s">
        <v>338</v>
      </c>
      <c r="I141" s="244" t="s">
        <v>391</v>
      </c>
      <c r="J141" s="195" t="s">
        <v>2058</v>
      </c>
      <c r="K141" s="186" t="s">
        <v>1069</v>
      </c>
      <c r="L141" s="194" t="s">
        <v>966</v>
      </c>
      <c r="M141" s="194" t="s">
        <v>1544</v>
      </c>
      <c r="N141" s="213" t="s">
        <v>344</v>
      </c>
      <c r="O141" s="98">
        <v>44701</v>
      </c>
    </row>
    <row r="142" spans="2:15" s="35" customFormat="1" ht="150" customHeight="1" x14ac:dyDescent="0.25">
      <c r="B142" s="244" t="s">
        <v>1124</v>
      </c>
      <c r="C142" s="212" t="s">
        <v>2019</v>
      </c>
      <c r="D142" s="212" t="s">
        <v>2006</v>
      </c>
      <c r="E142" s="212" t="s">
        <v>1528</v>
      </c>
      <c r="F142" s="212" t="s">
        <v>1149</v>
      </c>
      <c r="G142" s="248" t="s">
        <v>1783</v>
      </c>
      <c r="H142" s="244" t="s">
        <v>338</v>
      </c>
      <c r="I142" s="244" t="s">
        <v>391</v>
      </c>
      <c r="J142" s="195" t="s">
        <v>2058</v>
      </c>
      <c r="K142" s="186" t="s">
        <v>1069</v>
      </c>
      <c r="L142" s="194" t="s">
        <v>966</v>
      </c>
      <c r="M142" s="194" t="s">
        <v>1544</v>
      </c>
      <c r="N142" s="213" t="s">
        <v>344</v>
      </c>
      <c r="O142" s="98">
        <v>44701</v>
      </c>
    </row>
    <row r="143" spans="2:15" s="35" customFormat="1" ht="150" customHeight="1" x14ac:dyDescent="0.25">
      <c r="B143" s="244" t="s">
        <v>1124</v>
      </c>
      <c r="C143" s="212" t="s">
        <v>2019</v>
      </c>
      <c r="D143" s="212" t="s">
        <v>2006</v>
      </c>
      <c r="E143" s="212" t="s">
        <v>1528</v>
      </c>
      <c r="F143" s="212" t="s">
        <v>1149</v>
      </c>
      <c r="G143" s="248" t="s">
        <v>1783</v>
      </c>
      <c r="H143" s="244" t="s">
        <v>338</v>
      </c>
      <c r="I143" s="244" t="s">
        <v>391</v>
      </c>
      <c r="J143" s="195" t="s">
        <v>2058</v>
      </c>
      <c r="K143" s="186" t="s">
        <v>1069</v>
      </c>
      <c r="L143" s="194" t="s">
        <v>966</v>
      </c>
      <c r="M143" s="194" t="s">
        <v>1544</v>
      </c>
      <c r="N143" s="213" t="s">
        <v>344</v>
      </c>
      <c r="O143" s="98">
        <v>44701</v>
      </c>
    </row>
    <row r="144" spans="2:15" s="35" customFormat="1" ht="150" customHeight="1" x14ac:dyDescent="0.25">
      <c r="B144" s="244" t="s">
        <v>1124</v>
      </c>
      <c r="C144" s="212" t="s">
        <v>2019</v>
      </c>
      <c r="D144" s="212" t="s">
        <v>2006</v>
      </c>
      <c r="E144" s="212" t="s">
        <v>1528</v>
      </c>
      <c r="F144" s="212" t="s">
        <v>1149</v>
      </c>
      <c r="G144" s="248" t="s">
        <v>1783</v>
      </c>
      <c r="H144" s="244" t="s">
        <v>338</v>
      </c>
      <c r="I144" s="244" t="s">
        <v>391</v>
      </c>
      <c r="J144" s="195" t="s">
        <v>2058</v>
      </c>
      <c r="K144" s="186" t="s">
        <v>1069</v>
      </c>
      <c r="L144" s="194" t="s">
        <v>966</v>
      </c>
      <c r="M144" s="194" t="s">
        <v>1544</v>
      </c>
      <c r="N144" s="213" t="s">
        <v>344</v>
      </c>
      <c r="O144" s="98">
        <v>44701</v>
      </c>
    </row>
    <row r="145" spans="2:15" s="35" customFormat="1" ht="150" customHeight="1" x14ac:dyDescent="0.25">
      <c r="B145" s="244" t="s">
        <v>1124</v>
      </c>
      <c r="C145" s="212" t="s">
        <v>2019</v>
      </c>
      <c r="D145" s="212" t="s">
        <v>2006</v>
      </c>
      <c r="E145" s="212" t="s">
        <v>1528</v>
      </c>
      <c r="F145" s="212" t="s">
        <v>1149</v>
      </c>
      <c r="G145" s="248" t="s">
        <v>1784</v>
      </c>
      <c r="H145" s="244" t="s">
        <v>1191</v>
      </c>
      <c r="I145" s="244" t="s">
        <v>391</v>
      </c>
      <c r="J145" s="195" t="s">
        <v>2059</v>
      </c>
      <c r="K145" s="186" t="s">
        <v>1069</v>
      </c>
      <c r="L145" s="194" t="s">
        <v>966</v>
      </c>
      <c r="M145" s="194" t="s">
        <v>1544</v>
      </c>
      <c r="N145" s="213" t="s">
        <v>354</v>
      </c>
      <c r="O145" s="98">
        <v>44701</v>
      </c>
    </row>
    <row r="146" spans="2:15" s="35" customFormat="1" ht="150" customHeight="1" x14ac:dyDescent="0.25">
      <c r="B146" s="244" t="s">
        <v>1124</v>
      </c>
      <c r="C146" s="212" t="s">
        <v>2019</v>
      </c>
      <c r="D146" s="212" t="s">
        <v>2006</v>
      </c>
      <c r="E146" s="212" t="s">
        <v>1528</v>
      </c>
      <c r="F146" s="212" t="s">
        <v>1149</v>
      </c>
      <c r="G146" s="248" t="s">
        <v>1784</v>
      </c>
      <c r="H146" s="244" t="s">
        <v>1191</v>
      </c>
      <c r="I146" s="244" t="s">
        <v>391</v>
      </c>
      <c r="J146" s="195" t="s">
        <v>2059</v>
      </c>
      <c r="K146" s="186" t="s">
        <v>1069</v>
      </c>
      <c r="L146" s="194" t="s">
        <v>966</v>
      </c>
      <c r="M146" s="194" t="s">
        <v>1544</v>
      </c>
      <c r="N146" s="213" t="s">
        <v>354</v>
      </c>
      <c r="O146" s="98">
        <v>44701</v>
      </c>
    </row>
    <row r="147" spans="2:15" s="35" customFormat="1" ht="150" customHeight="1" x14ac:dyDescent="0.25">
      <c r="B147" s="244" t="s">
        <v>1124</v>
      </c>
      <c r="C147" s="212" t="s">
        <v>2019</v>
      </c>
      <c r="D147" s="212" t="s">
        <v>2006</v>
      </c>
      <c r="E147" s="212" t="s">
        <v>1528</v>
      </c>
      <c r="F147" s="212" t="s">
        <v>1149</v>
      </c>
      <c r="G147" s="248" t="s">
        <v>1784</v>
      </c>
      <c r="H147" s="244" t="s">
        <v>1191</v>
      </c>
      <c r="I147" s="244" t="s">
        <v>391</v>
      </c>
      <c r="J147" s="195" t="s">
        <v>2059</v>
      </c>
      <c r="K147" s="186" t="s">
        <v>1069</v>
      </c>
      <c r="L147" s="194" t="s">
        <v>966</v>
      </c>
      <c r="M147" s="194" t="s">
        <v>1544</v>
      </c>
      <c r="N147" s="213" t="s">
        <v>354</v>
      </c>
      <c r="O147" s="98">
        <v>44701</v>
      </c>
    </row>
    <row r="148" spans="2:15" s="35" customFormat="1" ht="150" customHeight="1" x14ac:dyDescent="0.25">
      <c r="B148" s="244" t="s">
        <v>1124</v>
      </c>
      <c r="C148" s="212" t="s">
        <v>2019</v>
      </c>
      <c r="D148" s="212" t="s">
        <v>2006</v>
      </c>
      <c r="E148" s="212" t="s">
        <v>1528</v>
      </c>
      <c r="F148" s="212" t="s">
        <v>1149</v>
      </c>
      <c r="G148" s="248" t="s">
        <v>1785</v>
      </c>
      <c r="H148" s="244" t="s">
        <v>1192</v>
      </c>
      <c r="I148" s="244" t="s">
        <v>391</v>
      </c>
      <c r="J148" s="195" t="s">
        <v>2060</v>
      </c>
      <c r="K148" s="186" t="s">
        <v>1069</v>
      </c>
      <c r="L148" s="194" t="s">
        <v>966</v>
      </c>
      <c r="M148" s="194" t="s">
        <v>1544</v>
      </c>
      <c r="N148" s="213" t="s">
        <v>354</v>
      </c>
      <c r="O148" s="98">
        <v>44701</v>
      </c>
    </row>
    <row r="149" spans="2:15" s="35" customFormat="1" ht="150" customHeight="1" x14ac:dyDescent="0.25">
      <c r="B149" s="244" t="s">
        <v>1124</v>
      </c>
      <c r="C149" s="212" t="s">
        <v>2019</v>
      </c>
      <c r="D149" s="212" t="s">
        <v>2006</v>
      </c>
      <c r="E149" s="212" t="s">
        <v>1528</v>
      </c>
      <c r="F149" s="212" t="s">
        <v>1149</v>
      </c>
      <c r="G149" s="248" t="s">
        <v>1785</v>
      </c>
      <c r="H149" s="244" t="s">
        <v>1192</v>
      </c>
      <c r="I149" s="244" t="s">
        <v>391</v>
      </c>
      <c r="J149" s="195" t="s">
        <v>2060</v>
      </c>
      <c r="K149" s="186" t="s">
        <v>1069</v>
      </c>
      <c r="L149" s="194" t="s">
        <v>966</v>
      </c>
      <c r="M149" s="194" t="s">
        <v>1544</v>
      </c>
      <c r="N149" s="213" t="s">
        <v>354</v>
      </c>
      <c r="O149" s="98">
        <v>44701</v>
      </c>
    </row>
    <row r="150" spans="2:15" s="35" customFormat="1" ht="150" customHeight="1" x14ac:dyDescent="0.25">
      <c r="B150" s="244" t="s">
        <v>1124</v>
      </c>
      <c r="C150" s="212" t="s">
        <v>1125</v>
      </c>
      <c r="D150" s="212" t="s">
        <v>1126</v>
      </c>
      <c r="E150" s="212" t="s">
        <v>1529</v>
      </c>
      <c r="F150" s="212" t="s">
        <v>1148</v>
      </c>
      <c r="G150" s="248" t="s">
        <v>1786</v>
      </c>
      <c r="H150" s="244" t="s">
        <v>1193</v>
      </c>
      <c r="I150" s="244" t="s">
        <v>390</v>
      </c>
      <c r="J150" s="195" t="s">
        <v>2071</v>
      </c>
      <c r="K150" s="186" t="s">
        <v>1069</v>
      </c>
      <c r="L150" s="194"/>
      <c r="M150" s="194" t="s">
        <v>1545</v>
      </c>
      <c r="N150" s="213" t="s">
        <v>344</v>
      </c>
      <c r="O150" s="98">
        <v>44701</v>
      </c>
    </row>
    <row r="151" spans="2:15" s="35" customFormat="1" ht="150" customHeight="1" x14ac:dyDescent="0.25">
      <c r="B151" s="244" t="s">
        <v>1124</v>
      </c>
      <c r="C151" s="212" t="s">
        <v>1125</v>
      </c>
      <c r="D151" s="212" t="s">
        <v>1126</v>
      </c>
      <c r="E151" s="212" t="s">
        <v>1529</v>
      </c>
      <c r="F151" s="212" t="s">
        <v>1148</v>
      </c>
      <c r="G151" s="248" t="s">
        <v>1786</v>
      </c>
      <c r="H151" s="244" t="s">
        <v>1193</v>
      </c>
      <c r="I151" s="244" t="s">
        <v>390</v>
      </c>
      <c r="J151" s="195" t="s">
        <v>2071</v>
      </c>
      <c r="K151" s="186" t="s">
        <v>1069</v>
      </c>
      <c r="L151" s="194"/>
      <c r="M151" s="194" t="s">
        <v>1545</v>
      </c>
      <c r="N151" s="213" t="s">
        <v>344</v>
      </c>
      <c r="O151" s="98">
        <v>44701</v>
      </c>
    </row>
    <row r="152" spans="2:15" s="35" customFormat="1" ht="150" customHeight="1" x14ac:dyDescent="0.25">
      <c r="B152" s="244" t="s">
        <v>1124</v>
      </c>
      <c r="C152" s="212" t="s">
        <v>1125</v>
      </c>
      <c r="D152" s="212" t="s">
        <v>1126</v>
      </c>
      <c r="E152" s="212" t="s">
        <v>1529</v>
      </c>
      <c r="F152" s="212" t="s">
        <v>1148</v>
      </c>
      <c r="G152" s="248" t="s">
        <v>1787</v>
      </c>
      <c r="H152" s="244" t="s">
        <v>1194</v>
      </c>
      <c r="I152" s="244" t="s">
        <v>390</v>
      </c>
      <c r="J152" s="195" t="s">
        <v>2066</v>
      </c>
      <c r="K152" s="186" t="s">
        <v>1236</v>
      </c>
      <c r="L152" s="194"/>
      <c r="M152" s="194" t="s">
        <v>1545</v>
      </c>
      <c r="N152" s="213" t="s">
        <v>344</v>
      </c>
      <c r="O152" s="98">
        <v>44701</v>
      </c>
    </row>
    <row r="153" spans="2:15" s="35" customFormat="1" ht="150" customHeight="1" x14ac:dyDescent="0.25">
      <c r="B153" s="244" t="s">
        <v>1124</v>
      </c>
      <c r="C153" s="212" t="s">
        <v>1125</v>
      </c>
      <c r="D153" s="212" t="s">
        <v>1126</v>
      </c>
      <c r="E153" s="212" t="s">
        <v>1529</v>
      </c>
      <c r="F153" s="212" t="s">
        <v>1148</v>
      </c>
      <c r="G153" s="248" t="s">
        <v>1787</v>
      </c>
      <c r="H153" s="244" t="s">
        <v>1194</v>
      </c>
      <c r="I153" s="244" t="s">
        <v>390</v>
      </c>
      <c r="J153" s="195" t="s">
        <v>2066</v>
      </c>
      <c r="K153" s="186" t="s">
        <v>1236</v>
      </c>
      <c r="L153" s="194"/>
      <c r="M153" s="194" t="s">
        <v>1545</v>
      </c>
      <c r="N153" s="213" t="s">
        <v>344</v>
      </c>
      <c r="O153" s="98">
        <v>44701</v>
      </c>
    </row>
    <row r="154" spans="2:15" s="35" customFormat="1" ht="150" customHeight="1" x14ac:dyDescent="0.25">
      <c r="B154" s="244" t="s">
        <v>1124</v>
      </c>
      <c r="C154" s="212" t="s">
        <v>1125</v>
      </c>
      <c r="D154" s="212" t="s">
        <v>1126</v>
      </c>
      <c r="E154" s="212" t="s">
        <v>1529</v>
      </c>
      <c r="F154" s="212" t="s">
        <v>1148</v>
      </c>
      <c r="G154" s="248" t="s">
        <v>1788</v>
      </c>
      <c r="H154" s="244" t="s">
        <v>1195</v>
      </c>
      <c r="I154" s="244" t="s">
        <v>390</v>
      </c>
      <c r="J154" s="195" t="s">
        <v>2067</v>
      </c>
      <c r="K154" s="186" t="s">
        <v>1236</v>
      </c>
      <c r="L154" s="194"/>
      <c r="M154" s="194" t="s">
        <v>1545</v>
      </c>
      <c r="N154" s="213" t="s">
        <v>344</v>
      </c>
      <c r="O154" s="98">
        <v>44701</v>
      </c>
    </row>
    <row r="155" spans="2:15" s="35" customFormat="1" ht="150" customHeight="1" x14ac:dyDescent="0.25">
      <c r="B155" s="244" t="s">
        <v>1124</v>
      </c>
      <c r="C155" s="212" t="s">
        <v>1125</v>
      </c>
      <c r="D155" s="212" t="s">
        <v>1126</v>
      </c>
      <c r="E155" s="212" t="s">
        <v>1529</v>
      </c>
      <c r="F155" s="212" t="s">
        <v>1148</v>
      </c>
      <c r="G155" s="248" t="s">
        <v>1788</v>
      </c>
      <c r="H155" s="244" t="s">
        <v>1195</v>
      </c>
      <c r="I155" s="244" t="s">
        <v>390</v>
      </c>
      <c r="J155" s="195" t="s">
        <v>2067</v>
      </c>
      <c r="K155" s="186" t="s">
        <v>1236</v>
      </c>
      <c r="L155" s="194"/>
      <c r="M155" s="194" t="s">
        <v>1545</v>
      </c>
      <c r="N155" s="213" t="s">
        <v>344</v>
      </c>
      <c r="O155" s="98">
        <v>44701</v>
      </c>
    </row>
    <row r="156" spans="2:15" s="35" customFormat="1" ht="150" customHeight="1" x14ac:dyDescent="0.25">
      <c r="B156" s="244" t="s">
        <v>1124</v>
      </c>
      <c r="C156" s="212" t="s">
        <v>1125</v>
      </c>
      <c r="D156" s="212" t="s">
        <v>1126</v>
      </c>
      <c r="E156" s="212" t="s">
        <v>1529</v>
      </c>
      <c r="F156" s="212" t="s">
        <v>1148</v>
      </c>
      <c r="G156" s="248" t="s">
        <v>1789</v>
      </c>
      <c r="H156" s="244" t="s">
        <v>1196</v>
      </c>
      <c r="I156" s="244" t="s">
        <v>390</v>
      </c>
      <c r="J156" s="195" t="s">
        <v>2068</v>
      </c>
      <c r="K156" s="186" t="s">
        <v>1069</v>
      </c>
      <c r="L156" s="194"/>
      <c r="M156" s="194" t="s">
        <v>1545</v>
      </c>
      <c r="N156" s="213" t="s">
        <v>344</v>
      </c>
      <c r="O156" s="98">
        <v>44701</v>
      </c>
    </row>
    <row r="157" spans="2:15" s="35" customFormat="1" ht="150" customHeight="1" x14ac:dyDescent="0.25">
      <c r="B157" s="244" t="s">
        <v>1124</v>
      </c>
      <c r="C157" s="212" t="s">
        <v>1125</v>
      </c>
      <c r="D157" s="212" t="s">
        <v>1126</v>
      </c>
      <c r="E157" s="212" t="s">
        <v>1529</v>
      </c>
      <c r="F157" s="212" t="s">
        <v>1148</v>
      </c>
      <c r="G157" s="248" t="s">
        <v>1789</v>
      </c>
      <c r="H157" s="244" t="s">
        <v>1196</v>
      </c>
      <c r="I157" s="244" t="s">
        <v>390</v>
      </c>
      <c r="J157" s="195" t="s">
        <v>2068</v>
      </c>
      <c r="K157" s="186" t="s">
        <v>1069</v>
      </c>
      <c r="L157" s="194"/>
      <c r="M157" s="194" t="s">
        <v>1545</v>
      </c>
      <c r="N157" s="213" t="s">
        <v>344</v>
      </c>
      <c r="O157" s="98">
        <v>44701</v>
      </c>
    </row>
    <row r="158" spans="2:15" s="35" customFormat="1" ht="150" customHeight="1" x14ac:dyDescent="0.25">
      <c r="B158" s="244" t="s">
        <v>1127</v>
      </c>
      <c r="C158" s="212" t="s">
        <v>1125</v>
      </c>
      <c r="D158" s="212" t="s">
        <v>1128</v>
      </c>
      <c r="E158" s="212" t="s">
        <v>1530</v>
      </c>
      <c r="F158" s="212" t="s">
        <v>1148</v>
      </c>
      <c r="G158" s="248" t="s">
        <v>1790</v>
      </c>
      <c r="H158" s="244" t="s">
        <v>1197</v>
      </c>
      <c r="I158" s="244" t="s">
        <v>390</v>
      </c>
      <c r="J158" s="195" t="s">
        <v>2069</v>
      </c>
      <c r="K158" s="186" t="s">
        <v>1239</v>
      </c>
      <c r="L158" s="194"/>
      <c r="M158" s="194" t="s">
        <v>977</v>
      </c>
      <c r="N158" s="213" t="s">
        <v>344</v>
      </c>
      <c r="O158" s="98">
        <v>44701</v>
      </c>
    </row>
    <row r="159" spans="2:15" s="35" customFormat="1" ht="150" customHeight="1" x14ac:dyDescent="0.25">
      <c r="B159" s="244" t="s">
        <v>1127</v>
      </c>
      <c r="C159" s="212" t="s">
        <v>1125</v>
      </c>
      <c r="D159" s="212" t="s">
        <v>1128</v>
      </c>
      <c r="E159" s="212" t="s">
        <v>1530</v>
      </c>
      <c r="F159" s="212" t="s">
        <v>1148</v>
      </c>
      <c r="G159" s="248" t="s">
        <v>1790</v>
      </c>
      <c r="H159" s="244" t="s">
        <v>1197</v>
      </c>
      <c r="I159" s="244" t="s">
        <v>390</v>
      </c>
      <c r="J159" s="195" t="s">
        <v>2069</v>
      </c>
      <c r="K159" s="186" t="s">
        <v>1239</v>
      </c>
      <c r="L159" s="194"/>
      <c r="M159" s="194" t="s">
        <v>977</v>
      </c>
      <c r="N159" s="213" t="s">
        <v>344</v>
      </c>
      <c r="O159" s="98">
        <v>44701</v>
      </c>
    </row>
    <row r="160" spans="2:15" s="35" customFormat="1" ht="150" customHeight="1" x14ac:dyDescent="0.25">
      <c r="B160" s="244" t="s">
        <v>1127</v>
      </c>
      <c r="C160" s="212" t="s">
        <v>1125</v>
      </c>
      <c r="D160" s="212" t="s">
        <v>1128</v>
      </c>
      <c r="E160" s="212" t="s">
        <v>2174</v>
      </c>
      <c r="F160" s="212" t="s">
        <v>1148</v>
      </c>
      <c r="G160" s="248" t="s">
        <v>1791</v>
      </c>
      <c r="H160" s="244" t="s">
        <v>1198</v>
      </c>
      <c r="I160" s="244" t="s">
        <v>390</v>
      </c>
      <c r="J160" s="195" t="s">
        <v>2070</v>
      </c>
      <c r="K160" s="186" t="s">
        <v>1239</v>
      </c>
      <c r="L160" s="194"/>
      <c r="M160" s="194" t="s">
        <v>977</v>
      </c>
      <c r="N160" s="213" t="s">
        <v>344</v>
      </c>
      <c r="O160" s="98">
        <v>44701</v>
      </c>
    </row>
    <row r="161" spans="2:15" s="35" customFormat="1" ht="150" customHeight="1" x14ac:dyDescent="0.25">
      <c r="B161" s="244" t="s">
        <v>1127</v>
      </c>
      <c r="C161" s="212" t="s">
        <v>1125</v>
      </c>
      <c r="D161" s="212" t="s">
        <v>1128</v>
      </c>
      <c r="E161" s="212" t="s">
        <v>2174</v>
      </c>
      <c r="F161" s="212" t="s">
        <v>1148</v>
      </c>
      <c r="G161" s="248" t="s">
        <v>1791</v>
      </c>
      <c r="H161" s="244" t="s">
        <v>1198</v>
      </c>
      <c r="I161" s="244" t="s">
        <v>390</v>
      </c>
      <c r="J161" s="195" t="s">
        <v>2070</v>
      </c>
      <c r="K161" s="186" t="s">
        <v>1239</v>
      </c>
      <c r="L161" s="194"/>
      <c r="M161" s="194" t="s">
        <v>977</v>
      </c>
      <c r="N161" s="213" t="s">
        <v>344</v>
      </c>
      <c r="O161" s="98">
        <v>44701</v>
      </c>
    </row>
    <row r="162" spans="2:15" s="35" customFormat="1" ht="150" customHeight="1" x14ac:dyDescent="0.25">
      <c r="B162" s="244" t="s">
        <v>1127</v>
      </c>
      <c r="C162" s="212" t="s">
        <v>1125</v>
      </c>
      <c r="D162" s="212" t="s">
        <v>1128</v>
      </c>
      <c r="E162" s="212" t="s">
        <v>1531</v>
      </c>
      <c r="F162" s="212" t="s">
        <v>1148</v>
      </c>
      <c r="G162" s="248" t="s">
        <v>1792</v>
      </c>
      <c r="H162" s="244" t="s">
        <v>1199</v>
      </c>
      <c r="I162" s="244" t="s">
        <v>390</v>
      </c>
      <c r="J162" s="195" t="s">
        <v>2070</v>
      </c>
      <c r="K162" s="186" t="s">
        <v>1239</v>
      </c>
      <c r="L162" s="194"/>
      <c r="M162" s="194" t="s">
        <v>977</v>
      </c>
      <c r="N162" s="213" t="s">
        <v>344</v>
      </c>
      <c r="O162" s="98">
        <v>44701</v>
      </c>
    </row>
    <row r="163" spans="2:15" s="35" customFormat="1" ht="150" customHeight="1" x14ac:dyDescent="0.25">
      <c r="B163" s="244" t="s">
        <v>1127</v>
      </c>
      <c r="C163" s="212" t="s">
        <v>1125</v>
      </c>
      <c r="D163" s="212" t="s">
        <v>1128</v>
      </c>
      <c r="E163" s="212" t="s">
        <v>1531</v>
      </c>
      <c r="F163" s="212" t="s">
        <v>1148</v>
      </c>
      <c r="G163" s="248" t="s">
        <v>1792</v>
      </c>
      <c r="H163" s="244" t="s">
        <v>1199</v>
      </c>
      <c r="I163" s="244" t="s">
        <v>390</v>
      </c>
      <c r="J163" s="195" t="s">
        <v>2070</v>
      </c>
      <c r="K163" s="186" t="s">
        <v>1239</v>
      </c>
      <c r="L163" s="194"/>
      <c r="M163" s="194" t="s">
        <v>977</v>
      </c>
      <c r="N163" s="213" t="s">
        <v>344</v>
      </c>
      <c r="O163" s="98">
        <v>44701</v>
      </c>
    </row>
    <row r="164" spans="2:15" s="35" customFormat="1" ht="150" customHeight="1" x14ac:dyDescent="0.25">
      <c r="B164" s="244" t="s">
        <v>1127</v>
      </c>
      <c r="C164" s="212" t="s">
        <v>1125</v>
      </c>
      <c r="D164" s="212" t="s">
        <v>1128</v>
      </c>
      <c r="E164" s="212" t="s">
        <v>1531</v>
      </c>
      <c r="F164" s="212" t="s">
        <v>1148</v>
      </c>
      <c r="G164" s="248" t="s">
        <v>1792</v>
      </c>
      <c r="H164" s="244" t="s">
        <v>1199</v>
      </c>
      <c r="I164" s="244" t="s">
        <v>390</v>
      </c>
      <c r="J164" s="195" t="s">
        <v>2070</v>
      </c>
      <c r="K164" s="186" t="s">
        <v>1239</v>
      </c>
      <c r="L164" s="194"/>
      <c r="M164" s="194" t="s">
        <v>977</v>
      </c>
      <c r="N164" s="213" t="s">
        <v>344</v>
      </c>
      <c r="O164" s="98">
        <v>44701</v>
      </c>
    </row>
    <row r="165" spans="2:15" s="35" customFormat="1" ht="150" customHeight="1" x14ac:dyDescent="0.25">
      <c r="B165" s="244" t="s">
        <v>1127</v>
      </c>
      <c r="C165" s="212" t="s">
        <v>1125</v>
      </c>
      <c r="D165" s="212" t="s">
        <v>1128</v>
      </c>
      <c r="E165" s="212" t="s">
        <v>1531</v>
      </c>
      <c r="F165" s="212" t="s">
        <v>1148</v>
      </c>
      <c r="G165" s="248" t="s">
        <v>1793</v>
      </c>
      <c r="H165" s="244" t="s">
        <v>1200</v>
      </c>
      <c r="I165" s="244" t="s">
        <v>391</v>
      </c>
      <c r="J165" s="195" t="s">
        <v>1228</v>
      </c>
      <c r="K165" s="186" t="s">
        <v>1239</v>
      </c>
      <c r="L165" s="194"/>
      <c r="M165" s="194" t="s">
        <v>977</v>
      </c>
      <c r="N165" s="213" t="s">
        <v>344</v>
      </c>
      <c r="O165" s="98">
        <v>44701</v>
      </c>
    </row>
    <row r="166" spans="2:15" s="35" customFormat="1" ht="150" customHeight="1" x14ac:dyDescent="0.25">
      <c r="B166" s="244" t="s">
        <v>1127</v>
      </c>
      <c r="C166" s="212" t="s">
        <v>1125</v>
      </c>
      <c r="D166" s="212" t="s">
        <v>1128</v>
      </c>
      <c r="E166" s="212" t="s">
        <v>1531</v>
      </c>
      <c r="F166" s="212" t="s">
        <v>1148</v>
      </c>
      <c r="G166" s="248" t="s">
        <v>1793</v>
      </c>
      <c r="H166" s="244" t="s">
        <v>1200</v>
      </c>
      <c r="I166" s="244" t="s">
        <v>391</v>
      </c>
      <c r="J166" s="195" t="s">
        <v>1228</v>
      </c>
      <c r="K166" s="186" t="s">
        <v>1239</v>
      </c>
      <c r="L166" s="194"/>
      <c r="M166" s="194" t="s">
        <v>977</v>
      </c>
      <c r="N166" s="213" t="s">
        <v>344</v>
      </c>
      <c r="O166" s="98">
        <v>44701</v>
      </c>
    </row>
    <row r="167" spans="2:15" s="35" customFormat="1" ht="150" customHeight="1" x14ac:dyDescent="0.25">
      <c r="B167" s="244" t="s">
        <v>1127</v>
      </c>
      <c r="C167" s="212" t="s">
        <v>1125</v>
      </c>
      <c r="D167" s="212" t="s">
        <v>1128</v>
      </c>
      <c r="E167" s="212" t="s">
        <v>1531</v>
      </c>
      <c r="F167" s="212" t="s">
        <v>1148</v>
      </c>
      <c r="G167" s="248" t="s">
        <v>1793</v>
      </c>
      <c r="H167" s="244" t="s">
        <v>1200</v>
      </c>
      <c r="I167" s="244" t="s">
        <v>391</v>
      </c>
      <c r="J167" s="195" t="s">
        <v>1228</v>
      </c>
      <c r="K167" s="186" t="s">
        <v>1239</v>
      </c>
      <c r="L167" s="194"/>
      <c r="M167" s="194" t="s">
        <v>977</v>
      </c>
      <c r="N167" s="213" t="s">
        <v>344</v>
      </c>
      <c r="O167" s="98">
        <v>44701</v>
      </c>
    </row>
    <row r="168" spans="2:15" s="35" customFormat="1" ht="150" customHeight="1" x14ac:dyDescent="0.25">
      <c r="B168" s="244" t="s">
        <v>1127</v>
      </c>
      <c r="C168" s="212" t="s">
        <v>1125</v>
      </c>
      <c r="D168" s="212" t="s">
        <v>1128</v>
      </c>
      <c r="E168" s="212" t="s">
        <v>1532</v>
      </c>
      <c r="F168" s="212" t="s">
        <v>1148</v>
      </c>
      <c r="G168" s="248" t="s">
        <v>1794</v>
      </c>
      <c r="H168" s="244" t="s">
        <v>1201</v>
      </c>
      <c r="I168" s="244" t="s">
        <v>391</v>
      </c>
      <c r="J168" s="195" t="s">
        <v>1229</v>
      </c>
      <c r="K168" s="186" t="s">
        <v>1239</v>
      </c>
      <c r="L168" s="194"/>
      <c r="M168" s="194" t="s">
        <v>977</v>
      </c>
      <c r="N168" s="213" t="s">
        <v>344</v>
      </c>
      <c r="O168" s="98">
        <v>44701</v>
      </c>
    </row>
    <row r="169" spans="2:15" s="35" customFormat="1" ht="150" customHeight="1" x14ac:dyDescent="0.25">
      <c r="B169" s="244" t="s">
        <v>1127</v>
      </c>
      <c r="C169" s="212" t="s">
        <v>1125</v>
      </c>
      <c r="D169" s="212" t="s">
        <v>1128</v>
      </c>
      <c r="E169" s="212" t="s">
        <v>1532</v>
      </c>
      <c r="F169" s="212" t="s">
        <v>1148</v>
      </c>
      <c r="G169" s="248" t="s">
        <v>1794</v>
      </c>
      <c r="H169" s="244" t="s">
        <v>1201</v>
      </c>
      <c r="I169" s="244" t="s">
        <v>391</v>
      </c>
      <c r="J169" s="195" t="s">
        <v>1229</v>
      </c>
      <c r="K169" s="186" t="s">
        <v>1239</v>
      </c>
      <c r="L169" s="194"/>
      <c r="M169" s="194" t="s">
        <v>977</v>
      </c>
      <c r="N169" s="213" t="s">
        <v>344</v>
      </c>
      <c r="O169" s="98">
        <v>44701</v>
      </c>
    </row>
    <row r="170" spans="2:15" s="35" customFormat="1" ht="150" customHeight="1" x14ac:dyDescent="0.25">
      <c r="B170" s="244" t="s">
        <v>1127</v>
      </c>
      <c r="C170" s="212" t="s">
        <v>1125</v>
      </c>
      <c r="D170" s="212" t="s">
        <v>1128</v>
      </c>
      <c r="E170" s="212" t="s">
        <v>1533</v>
      </c>
      <c r="F170" s="212" t="s">
        <v>1148</v>
      </c>
      <c r="G170" s="248" t="s">
        <v>1795</v>
      </c>
      <c r="H170" s="244" t="s">
        <v>1202</v>
      </c>
      <c r="I170" s="244" t="s">
        <v>390</v>
      </c>
      <c r="J170" s="195" t="s">
        <v>2061</v>
      </c>
      <c r="K170" s="186" t="s">
        <v>1239</v>
      </c>
      <c r="L170" s="194"/>
      <c r="M170" s="194" t="s">
        <v>977</v>
      </c>
      <c r="N170" s="213" t="s">
        <v>344</v>
      </c>
      <c r="O170" s="98">
        <v>44701</v>
      </c>
    </row>
    <row r="171" spans="2:15" s="35" customFormat="1" ht="150" customHeight="1" x14ac:dyDescent="0.25">
      <c r="B171" s="244" t="s">
        <v>1127</v>
      </c>
      <c r="C171" s="212" t="s">
        <v>1125</v>
      </c>
      <c r="D171" s="212" t="s">
        <v>1128</v>
      </c>
      <c r="E171" s="212" t="s">
        <v>1533</v>
      </c>
      <c r="F171" s="212" t="s">
        <v>1148</v>
      </c>
      <c r="G171" s="248" t="s">
        <v>1795</v>
      </c>
      <c r="H171" s="244" t="s">
        <v>1202</v>
      </c>
      <c r="I171" s="244" t="s">
        <v>390</v>
      </c>
      <c r="J171" s="195" t="s">
        <v>2061</v>
      </c>
      <c r="K171" s="186" t="s">
        <v>1239</v>
      </c>
      <c r="L171" s="194"/>
      <c r="M171" s="194" t="s">
        <v>977</v>
      </c>
      <c r="N171" s="213" t="s">
        <v>344</v>
      </c>
      <c r="O171" s="98">
        <v>44701</v>
      </c>
    </row>
    <row r="172" spans="2:15" s="35" customFormat="1" ht="150" customHeight="1" x14ac:dyDescent="0.25">
      <c r="B172" s="244" t="s">
        <v>1127</v>
      </c>
      <c r="C172" s="212" t="s">
        <v>1125</v>
      </c>
      <c r="D172" s="212" t="s">
        <v>1128</v>
      </c>
      <c r="E172" s="212" t="s">
        <v>1533</v>
      </c>
      <c r="F172" s="212" t="s">
        <v>1148</v>
      </c>
      <c r="G172" s="248" t="s">
        <v>1795</v>
      </c>
      <c r="H172" s="244" t="s">
        <v>1202</v>
      </c>
      <c r="I172" s="244" t="s">
        <v>390</v>
      </c>
      <c r="J172" s="195" t="s">
        <v>2061</v>
      </c>
      <c r="K172" s="186" t="s">
        <v>1239</v>
      </c>
      <c r="L172" s="194"/>
      <c r="M172" s="194" t="s">
        <v>977</v>
      </c>
      <c r="N172" s="213" t="s">
        <v>344</v>
      </c>
      <c r="O172" s="98">
        <v>44701</v>
      </c>
    </row>
    <row r="173" spans="2:15" s="35" customFormat="1" ht="150" customHeight="1" x14ac:dyDescent="0.25">
      <c r="B173" s="244" t="s">
        <v>1127</v>
      </c>
      <c r="C173" s="212" t="s">
        <v>1125</v>
      </c>
      <c r="D173" s="212" t="s">
        <v>1128</v>
      </c>
      <c r="E173" s="212" t="s">
        <v>2175</v>
      </c>
      <c r="F173" s="212" t="s">
        <v>1148</v>
      </c>
      <c r="G173" s="248" t="s">
        <v>1796</v>
      </c>
      <c r="H173" s="244" t="s">
        <v>1203</v>
      </c>
      <c r="I173" s="244" t="s">
        <v>390</v>
      </c>
      <c r="J173" s="195" t="s">
        <v>2062</v>
      </c>
      <c r="K173" s="186" t="s">
        <v>1069</v>
      </c>
      <c r="L173" s="194"/>
      <c r="M173" s="194" t="s">
        <v>977</v>
      </c>
      <c r="N173" s="213" t="s">
        <v>344</v>
      </c>
      <c r="O173" s="98">
        <v>44701</v>
      </c>
    </row>
    <row r="174" spans="2:15" s="35" customFormat="1" ht="150" customHeight="1" x14ac:dyDescent="0.25">
      <c r="B174" s="244" t="s">
        <v>1127</v>
      </c>
      <c r="C174" s="212" t="s">
        <v>1125</v>
      </c>
      <c r="D174" s="212" t="s">
        <v>1128</v>
      </c>
      <c r="E174" s="212" t="s">
        <v>2176</v>
      </c>
      <c r="F174" s="212" t="s">
        <v>1148</v>
      </c>
      <c r="G174" s="248" t="s">
        <v>1796</v>
      </c>
      <c r="H174" s="244" t="s">
        <v>1203</v>
      </c>
      <c r="I174" s="244" t="s">
        <v>390</v>
      </c>
      <c r="J174" s="195" t="s">
        <v>2062</v>
      </c>
      <c r="K174" s="186" t="s">
        <v>1069</v>
      </c>
      <c r="L174" s="194"/>
      <c r="M174" s="194" t="s">
        <v>977</v>
      </c>
      <c r="N174" s="213" t="s">
        <v>344</v>
      </c>
      <c r="O174" s="98">
        <v>44701</v>
      </c>
    </row>
    <row r="175" spans="2:15" s="35" customFormat="1" ht="150" customHeight="1" x14ac:dyDescent="0.25">
      <c r="B175" s="244" t="s">
        <v>1127</v>
      </c>
      <c r="C175" s="212" t="s">
        <v>1125</v>
      </c>
      <c r="D175" s="212" t="s">
        <v>1128</v>
      </c>
      <c r="E175" s="212" t="s">
        <v>1530</v>
      </c>
      <c r="F175" s="212" t="s">
        <v>1148</v>
      </c>
      <c r="G175" s="248" t="s">
        <v>1797</v>
      </c>
      <c r="H175" s="244" t="s">
        <v>1204</v>
      </c>
      <c r="I175" s="244" t="s">
        <v>390</v>
      </c>
      <c r="J175" s="195" t="s">
        <v>2063</v>
      </c>
      <c r="K175" s="186" t="s">
        <v>1069</v>
      </c>
      <c r="L175" s="194"/>
      <c r="M175" s="194" t="s">
        <v>977</v>
      </c>
      <c r="N175" s="213" t="s">
        <v>344</v>
      </c>
      <c r="O175" s="98">
        <v>44701</v>
      </c>
    </row>
    <row r="176" spans="2:15" s="35" customFormat="1" ht="150" customHeight="1" x14ac:dyDescent="0.25">
      <c r="B176" s="244" t="s">
        <v>1127</v>
      </c>
      <c r="C176" s="212" t="s">
        <v>1125</v>
      </c>
      <c r="D176" s="212" t="s">
        <v>1128</v>
      </c>
      <c r="E176" s="212" t="s">
        <v>1530</v>
      </c>
      <c r="F176" s="212" t="s">
        <v>1148</v>
      </c>
      <c r="G176" s="248" t="s">
        <v>1797</v>
      </c>
      <c r="H176" s="244" t="s">
        <v>1204</v>
      </c>
      <c r="I176" s="244" t="s">
        <v>390</v>
      </c>
      <c r="J176" s="195" t="s">
        <v>2063</v>
      </c>
      <c r="K176" s="186" t="s">
        <v>1069</v>
      </c>
      <c r="L176" s="194"/>
      <c r="M176" s="194" t="s">
        <v>977</v>
      </c>
      <c r="N176" s="213" t="s">
        <v>344</v>
      </c>
      <c r="O176" s="98">
        <v>44701</v>
      </c>
    </row>
    <row r="177" spans="2:15" s="35" customFormat="1" ht="150" customHeight="1" x14ac:dyDescent="0.25">
      <c r="B177" s="244" t="s">
        <v>1129</v>
      </c>
      <c r="C177" s="212" t="s">
        <v>1130</v>
      </c>
      <c r="D177" s="212" t="s">
        <v>1131</v>
      </c>
      <c r="E177" s="212" t="s">
        <v>1534</v>
      </c>
      <c r="F177" s="212" t="s">
        <v>1011</v>
      </c>
      <c r="G177" s="248" t="s">
        <v>1798</v>
      </c>
      <c r="H177" s="244" t="s">
        <v>1205</v>
      </c>
      <c r="I177" s="244" t="s">
        <v>391</v>
      </c>
      <c r="J177" s="195" t="s">
        <v>1230</v>
      </c>
      <c r="K177" s="186" t="s">
        <v>1069</v>
      </c>
      <c r="L177" s="194"/>
      <c r="M177" s="194" t="s">
        <v>1025</v>
      </c>
      <c r="N177" s="213" t="s">
        <v>344</v>
      </c>
      <c r="O177" s="98">
        <v>44701</v>
      </c>
    </row>
    <row r="178" spans="2:15" s="35" customFormat="1" ht="150" customHeight="1" x14ac:dyDescent="0.25">
      <c r="B178" s="244" t="s">
        <v>1129</v>
      </c>
      <c r="C178" s="212" t="s">
        <v>1130</v>
      </c>
      <c r="D178" s="212" t="s">
        <v>1131</v>
      </c>
      <c r="E178" s="212" t="s">
        <v>1534</v>
      </c>
      <c r="F178" s="212" t="s">
        <v>1011</v>
      </c>
      <c r="G178" s="248" t="s">
        <v>1798</v>
      </c>
      <c r="H178" s="244" t="s">
        <v>1205</v>
      </c>
      <c r="I178" s="244" t="s">
        <v>391</v>
      </c>
      <c r="J178" s="195" t="s">
        <v>1230</v>
      </c>
      <c r="K178" s="186" t="s">
        <v>1069</v>
      </c>
      <c r="L178" s="194"/>
      <c r="M178" s="194" t="s">
        <v>1025</v>
      </c>
      <c r="N178" s="213" t="str">
        <f>+N177</f>
        <v>Ejecución y administración de procesos</v>
      </c>
      <c r="O178" s="98">
        <v>44701</v>
      </c>
    </row>
    <row r="179" spans="2:15" s="35" customFormat="1" ht="150" customHeight="1" x14ac:dyDescent="0.25">
      <c r="B179" s="244" t="s">
        <v>1129</v>
      </c>
      <c r="C179" s="212" t="s">
        <v>1130</v>
      </c>
      <c r="D179" s="212" t="s">
        <v>1131</v>
      </c>
      <c r="E179" s="212" t="s">
        <v>1535</v>
      </c>
      <c r="F179" s="212" t="s">
        <v>1011</v>
      </c>
      <c r="G179" s="248" t="s">
        <v>1799</v>
      </c>
      <c r="H179" s="244" t="s">
        <v>1206</v>
      </c>
      <c r="I179" s="244" t="s">
        <v>391</v>
      </c>
      <c r="J179" s="195" t="s">
        <v>1231</v>
      </c>
      <c r="K179" s="186" t="s">
        <v>1237</v>
      </c>
      <c r="L179" s="194"/>
      <c r="M179" s="194" t="s">
        <v>1025</v>
      </c>
      <c r="N179" s="213" t="s">
        <v>354</v>
      </c>
      <c r="O179" s="98">
        <v>44701</v>
      </c>
    </row>
    <row r="180" spans="2:15" s="35" customFormat="1" ht="150" customHeight="1" x14ac:dyDescent="0.25">
      <c r="B180" s="244" t="s">
        <v>1129</v>
      </c>
      <c r="C180" s="212" t="s">
        <v>1130</v>
      </c>
      <c r="D180" s="212" t="s">
        <v>1131</v>
      </c>
      <c r="E180" s="212" t="s">
        <v>1535</v>
      </c>
      <c r="F180" s="212" t="s">
        <v>1011</v>
      </c>
      <c r="G180" s="248" t="s">
        <v>1799</v>
      </c>
      <c r="H180" s="244" t="s">
        <v>1206</v>
      </c>
      <c r="I180" s="244" t="s">
        <v>391</v>
      </c>
      <c r="J180" s="195" t="s">
        <v>1231</v>
      </c>
      <c r="K180" s="186" t="s">
        <v>1237</v>
      </c>
      <c r="L180" s="194"/>
      <c r="M180" s="194" t="s">
        <v>1025</v>
      </c>
      <c r="N180" s="213" t="str">
        <f>+N179</f>
        <v>Usuarios, productos y prácticas</v>
      </c>
      <c r="O180" s="98">
        <v>44701</v>
      </c>
    </row>
    <row r="181" spans="2:15" s="35" customFormat="1" ht="150" customHeight="1" x14ac:dyDescent="0.25">
      <c r="B181" s="244" t="s">
        <v>1129</v>
      </c>
      <c r="C181" s="212" t="s">
        <v>1130</v>
      </c>
      <c r="D181" s="212" t="s">
        <v>1131</v>
      </c>
      <c r="E181" s="212" t="s">
        <v>1535</v>
      </c>
      <c r="F181" s="212" t="s">
        <v>1011</v>
      </c>
      <c r="G181" s="248" t="s">
        <v>1800</v>
      </c>
      <c r="H181" s="244" t="s">
        <v>1207</v>
      </c>
      <c r="I181" s="244" t="s">
        <v>391</v>
      </c>
      <c r="J181" s="195" t="s">
        <v>1232</v>
      </c>
      <c r="K181" s="186" t="s">
        <v>1024</v>
      </c>
      <c r="L181" s="194"/>
      <c r="M181" s="194" t="s">
        <v>1025</v>
      </c>
      <c r="N181" s="213" t="s">
        <v>354</v>
      </c>
      <c r="O181" s="98">
        <v>44701</v>
      </c>
    </row>
    <row r="182" spans="2:15" s="35" customFormat="1" ht="150" customHeight="1" x14ac:dyDescent="0.25">
      <c r="B182" s="244" t="s">
        <v>1129</v>
      </c>
      <c r="C182" s="212" t="s">
        <v>1130</v>
      </c>
      <c r="D182" s="212" t="s">
        <v>1131</v>
      </c>
      <c r="E182" s="212" t="s">
        <v>1535</v>
      </c>
      <c r="F182" s="212" t="s">
        <v>1011</v>
      </c>
      <c r="G182" s="248" t="s">
        <v>1800</v>
      </c>
      <c r="H182" s="244" t="s">
        <v>1207</v>
      </c>
      <c r="I182" s="244" t="s">
        <v>391</v>
      </c>
      <c r="J182" s="195" t="s">
        <v>1232</v>
      </c>
      <c r="K182" s="186" t="s">
        <v>1024</v>
      </c>
      <c r="L182" s="194"/>
      <c r="M182" s="194" t="s">
        <v>1025</v>
      </c>
      <c r="N182" s="213" t="str">
        <f>+N181</f>
        <v>Usuarios, productos y prácticas</v>
      </c>
      <c r="O182" s="98">
        <v>44701</v>
      </c>
    </row>
    <row r="183" spans="2:15" s="35" customFormat="1" ht="150" customHeight="1" x14ac:dyDescent="0.25">
      <c r="B183" s="244" t="s">
        <v>1129</v>
      </c>
      <c r="C183" s="194" t="s">
        <v>1130</v>
      </c>
      <c r="D183" s="194" t="s">
        <v>1131</v>
      </c>
      <c r="E183" s="212" t="s">
        <v>2064</v>
      </c>
      <c r="F183" s="212" t="s">
        <v>1150</v>
      </c>
      <c r="G183" s="248" t="s">
        <v>1801</v>
      </c>
      <c r="H183" s="244" t="s">
        <v>1208</v>
      </c>
      <c r="I183" s="244" t="s">
        <v>391</v>
      </c>
      <c r="J183" s="195" t="s">
        <v>1233</v>
      </c>
      <c r="K183" s="186" t="s">
        <v>1069</v>
      </c>
      <c r="L183" s="194" t="s">
        <v>967</v>
      </c>
      <c r="M183" s="194" t="s">
        <v>977</v>
      </c>
      <c r="N183" s="213" t="s">
        <v>354</v>
      </c>
      <c r="O183" s="98">
        <v>44701</v>
      </c>
    </row>
    <row r="184" spans="2:15" s="35" customFormat="1" ht="150" customHeight="1" x14ac:dyDescent="0.25">
      <c r="B184" s="244" t="s">
        <v>1129</v>
      </c>
      <c r="C184" s="194" t="s">
        <v>1130</v>
      </c>
      <c r="D184" s="194" t="s">
        <v>1131</v>
      </c>
      <c r="E184" s="212" t="s">
        <v>2064</v>
      </c>
      <c r="F184" s="212" t="s">
        <v>1150</v>
      </c>
      <c r="G184" s="248" t="s">
        <v>1801</v>
      </c>
      <c r="H184" s="244" t="s">
        <v>1208</v>
      </c>
      <c r="I184" s="244" t="s">
        <v>391</v>
      </c>
      <c r="J184" s="195" t="s">
        <v>1233</v>
      </c>
      <c r="K184" s="186" t="s">
        <v>1069</v>
      </c>
      <c r="L184" s="194" t="s">
        <v>967</v>
      </c>
      <c r="M184" s="194" t="s">
        <v>977</v>
      </c>
      <c r="N184" s="213" t="s">
        <v>354</v>
      </c>
      <c r="O184" s="98">
        <v>44701</v>
      </c>
    </row>
    <row r="185" spans="2:15" s="35" customFormat="1" ht="150" customHeight="1" x14ac:dyDescent="0.25">
      <c r="B185" s="244" t="s">
        <v>1129</v>
      </c>
      <c r="C185" s="194" t="s">
        <v>1130</v>
      </c>
      <c r="D185" s="194" t="s">
        <v>1131</v>
      </c>
      <c r="E185" s="212" t="s">
        <v>2064</v>
      </c>
      <c r="F185" s="212" t="s">
        <v>1150</v>
      </c>
      <c r="G185" s="248" t="s">
        <v>1801</v>
      </c>
      <c r="H185" s="244" t="s">
        <v>1208</v>
      </c>
      <c r="I185" s="244" t="s">
        <v>391</v>
      </c>
      <c r="J185" s="195" t="s">
        <v>1233</v>
      </c>
      <c r="K185" s="186" t="s">
        <v>1069</v>
      </c>
      <c r="L185" s="194" t="s">
        <v>967</v>
      </c>
      <c r="M185" s="194" t="s">
        <v>977</v>
      </c>
      <c r="N185" s="213" t="s">
        <v>354</v>
      </c>
      <c r="O185" s="98">
        <v>44701</v>
      </c>
    </row>
    <row r="186" spans="2:15" s="35" customFormat="1" ht="150" customHeight="1" x14ac:dyDescent="0.25">
      <c r="B186" s="244" t="s">
        <v>1129</v>
      </c>
      <c r="C186" s="194" t="s">
        <v>1130</v>
      </c>
      <c r="D186" s="194" t="s">
        <v>1131</v>
      </c>
      <c r="E186" s="212" t="s">
        <v>2064</v>
      </c>
      <c r="F186" s="212" t="s">
        <v>1150</v>
      </c>
      <c r="G186" s="248" t="s">
        <v>1801</v>
      </c>
      <c r="H186" s="244" t="s">
        <v>1208</v>
      </c>
      <c r="I186" s="244" t="s">
        <v>391</v>
      </c>
      <c r="J186" s="195" t="s">
        <v>1233</v>
      </c>
      <c r="K186" s="186" t="s">
        <v>1069</v>
      </c>
      <c r="L186" s="194" t="s">
        <v>967</v>
      </c>
      <c r="M186" s="194" t="s">
        <v>977</v>
      </c>
      <c r="N186" s="213" t="s">
        <v>354</v>
      </c>
      <c r="O186" s="98">
        <v>44701</v>
      </c>
    </row>
    <row r="187" spans="2:15" s="35" customFormat="1" ht="150" customHeight="1" x14ac:dyDescent="0.25">
      <c r="B187" s="244" t="s">
        <v>1129</v>
      </c>
      <c r="C187" s="194" t="s">
        <v>1130</v>
      </c>
      <c r="D187" s="194" t="s">
        <v>1131</v>
      </c>
      <c r="E187" s="212" t="s">
        <v>2065</v>
      </c>
      <c r="F187" s="212" t="s">
        <v>1150</v>
      </c>
      <c r="G187" s="248" t="s">
        <v>1802</v>
      </c>
      <c r="H187" s="244" t="s">
        <v>1209</v>
      </c>
      <c r="I187" s="244" t="s">
        <v>391</v>
      </c>
      <c r="J187" s="195" t="s">
        <v>1234</v>
      </c>
      <c r="K187" s="186" t="s">
        <v>1069</v>
      </c>
      <c r="L187" s="194" t="s">
        <v>967</v>
      </c>
      <c r="M187" s="194" t="s">
        <v>977</v>
      </c>
      <c r="N187" s="213" t="s">
        <v>344</v>
      </c>
      <c r="O187" s="98">
        <v>44701</v>
      </c>
    </row>
    <row r="188" spans="2:15" s="35" customFormat="1" ht="150" customHeight="1" x14ac:dyDescent="0.25">
      <c r="B188" s="244" t="s">
        <v>1129</v>
      </c>
      <c r="C188" s="194" t="s">
        <v>1130</v>
      </c>
      <c r="D188" s="194" t="s">
        <v>1131</v>
      </c>
      <c r="E188" s="212" t="s">
        <v>2065</v>
      </c>
      <c r="F188" s="212" t="s">
        <v>1150</v>
      </c>
      <c r="G188" s="248" t="s">
        <v>1802</v>
      </c>
      <c r="H188" s="244" t="s">
        <v>1209</v>
      </c>
      <c r="I188" s="244" t="s">
        <v>391</v>
      </c>
      <c r="J188" s="195" t="s">
        <v>1234</v>
      </c>
      <c r="K188" s="186" t="s">
        <v>1069</v>
      </c>
      <c r="L188" s="194" t="s">
        <v>967</v>
      </c>
      <c r="M188" s="194" t="s">
        <v>977</v>
      </c>
      <c r="N188" s="213" t="s">
        <v>344</v>
      </c>
      <c r="O188" s="98">
        <v>44701</v>
      </c>
    </row>
    <row r="189" spans="2:15" s="35" customFormat="1" ht="150" customHeight="1" x14ac:dyDescent="0.25">
      <c r="B189" s="244" t="s">
        <v>1129</v>
      </c>
      <c r="C189" s="194" t="s">
        <v>1130</v>
      </c>
      <c r="D189" s="194" t="s">
        <v>1131</v>
      </c>
      <c r="E189" s="212" t="s">
        <v>2065</v>
      </c>
      <c r="F189" s="212" t="s">
        <v>1150</v>
      </c>
      <c r="G189" s="248" t="s">
        <v>1802</v>
      </c>
      <c r="H189" s="244" t="s">
        <v>1209</v>
      </c>
      <c r="I189" s="244" t="s">
        <v>391</v>
      </c>
      <c r="J189" s="195" t="s">
        <v>1234</v>
      </c>
      <c r="K189" s="186" t="s">
        <v>1069</v>
      </c>
      <c r="L189" s="194" t="s">
        <v>967</v>
      </c>
      <c r="M189" s="194" t="s">
        <v>977</v>
      </c>
      <c r="N189" s="213" t="s">
        <v>344</v>
      </c>
      <c r="O189" s="98">
        <v>44701</v>
      </c>
    </row>
  </sheetData>
  <sheetProtection insertHyperlinks="0" pivotTables="0"/>
  <autoFilter ref="B8:O189" xr:uid="{00000000-0001-0000-0300-000000000000}"/>
  <mergeCells count="6">
    <mergeCell ref="D2:M2"/>
    <mergeCell ref="B7:O7"/>
    <mergeCell ref="B5:O5"/>
    <mergeCell ref="B6:O6"/>
    <mergeCell ref="D4:M4"/>
    <mergeCell ref="D3:M3"/>
  </mergeCells>
  <conditionalFormatting sqref="B9:I66">
    <cfRule type="containsBlanks" dxfId="2203" priority="3">
      <formula>LEN(TRIM(B9))=0</formula>
    </cfRule>
    <cfRule type="cellIs" dxfId="2202" priority="4" operator="equal">
      <formula>0</formula>
    </cfRule>
  </conditionalFormatting>
  <conditionalFormatting sqref="N9:N66">
    <cfRule type="containsBlanks" dxfId="2201" priority="1">
      <formula>LEN(TRIM(N9))=0</formula>
    </cfRule>
    <cfRule type="cellIs" dxfId="2200" priority="2" operator="equal">
      <formula>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0E2DEE8-AB46-43ED-8E5C-B4FC957CE4FC}">
          <x14:formula1>
            <xm:f>'0 - Criterios'!$K$38:$K$39</xm:f>
          </x14:formula1>
          <xm:sqref>I9:I189</xm:sqref>
        </x14:dataValidation>
        <x14:dataValidation type="list" allowBlank="1" showInputMessage="1" showErrorMessage="1" xr:uid="{3DEAF607-F57B-422B-96F8-6B85967C5AB8}">
          <x14:formula1>
            <xm:f>'0 - Criterios'!$C$19:$C$22</xm:f>
          </x14:formula1>
          <xm:sqref>N9:N189</xm:sqref>
        </x14:dataValidation>
        <x14:dataValidation type="list" allowBlank="1" showInputMessage="1" showErrorMessage="1" xr:uid="{8C9DEE72-5F34-42D0-BE1B-239B63026EAE}">
          <x14:formula1>
            <xm:f>Datos!$A$32:$A$39</xm:f>
          </x14:formula1>
          <xm:sqref>K9:K189</xm:sqref>
        </x14:dataValidation>
        <x14:dataValidation type="list" allowBlank="1" showInputMessage="1" showErrorMessage="1" xr:uid="{FFCDE83D-9508-442D-AAEF-57C18966FCA9}">
          <x14:formula1>
            <xm:f>Datos!$B$32:$B$36</xm:f>
          </x14:formula1>
          <xm:sqref>L9:L189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90"/>
  <sheetViews>
    <sheetView topLeftCell="H18" zoomScaleNormal="100" workbookViewId="0">
      <selection activeCell="B5" sqref="B5:Q5"/>
    </sheetView>
  </sheetViews>
  <sheetFormatPr baseColWidth="10" defaultColWidth="11.375" defaultRowHeight="15.75" x14ac:dyDescent="0.25"/>
  <cols>
    <col min="1" max="1" width="2" style="34" customWidth="1"/>
    <col min="2" max="2" width="30.625" style="34" customWidth="1"/>
    <col min="3" max="3" width="60.625" style="34" customWidth="1"/>
    <col min="4" max="4" width="30.625" style="34" customWidth="1"/>
    <col min="5" max="5" width="60.625" style="34" customWidth="1"/>
    <col min="6" max="6" width="30.625" style="34" customWidth="1"/>
    <col min="7" max="7" width="120.625" style="34" customWidth="1"/>
    <col min="8" max="15" width="30.625" style="34" customWidth="1"/>
    <col min="16" max="16" width="16.375" style="35" customWidth="1"/>
    <col min="17" max="16384" width="11.375" style="35"/>
  </cols>
  <sheetData>
    <row r="1" spans="2:15" ht="11.25" customHeight="1" x14ac:dyDescent="0.25"/>
    <row r="2" spans="2:15" ht="30" customHeight="1" x14ac:dyDescent="0.25">
      <c r="B2" s="218"/>
      <c r="C2" s="29" t="s">
        <v>71</v>
      </c>
      <c r="D2" s="381" t="s">
        <v>229</v>
      </c>
      <c r="E2" s="382"/>
      <c r="F2" s="382"/>
      <c r="G2" s="382"/>
      <c r="H2" s="382"/>
      <c r="I2" s="382"/>
      <c r="J2" s="382"/>
      <c r="K2" s="383"/>
      <c r="L2" s="322" t="s">
        <v>72</v>
      </c>
      <c r="M2" s="322"/>
      <c r="N2" s="329" t="s">
        <v>232</v>
      </c>
      <c r="O2" s="330"/>
    </row>
    <row r="3" spans="2:15" ht="30" customHeight="1" x14ac:dyDescent="0.25">
      <c r="B3" s="219"/>
      <c r="C3" s="29" t="s">
        <v>73</v>
      </c>
      <c r="D3" s="381" t="s">
        <v>230</v>
      </c>
      <c r="E3" s="382"/>
      <c r="F3" s="382"/>
      <c r="G3" s="382"/>
      <c r="H3" s="382"/>
      <c r="I3" s="382"/>
      <c r="J3" s="382"/>
      <c r="K3" s="383"/>
      <c r="L3" s="322" t="s">
        <v>74</v>
      </c>
      <c r="M3" s="322"/>
      <c r="N3" s="329">
        <v>4</v>
      </c>
      <c r="O3" s="330"/>
    </row>
    <row r="4" spans="2:15" ht="30" customHeight="1" x14ac:dyDescent="0.25">
      <c r="B4" s="220"/>
      <c r="C4" s="29" t="s">
        <v>75</v>
      </c>
      <c r="D4" s="384" t="s">
        <v>231</v>
      </c>
      <c r="E4" s="385"/>
      <c r="F4" s="385"/>
      <c r="G4" s="385"/>
      <c r="H4" s="385"/>
      <c r="I4" s="385"/>
      <c r="J4" s="385"/>
      <c r="K4" s="386"/>
      <c r="L4" s="322" t="s">
        <v>228</v>
      </c>
      <c r="M4" s="322"/>
      <c r="N4" s="334">
        <v>44636</v>
      </c>
      <c r="O4" s="335"/>
    </row>
    <row r="5" spans="2:15" ht="30" customHeight="1" x14ac:dyDescent="0.25">
      <c r="B5" s="390" t="s">
        <v>91</v>
      </c>
      <c r="C5" s="391"/>
      <c r="D5" s="391"/>
      <c r="E5" s="391"/>
      <c r="F5" s="391"/>
      <c r="G5" s="391"/>
      <c r="H5" s="391"/>
      <c r="I5" s="391"/>
      <c r="J5" s="391"/>
      <c r="K5" s="391"/>
      <c r="L5" s="391"/>
      <c r="M5" s="391"/>
      <c r="N5" s="391"/>
      <c r="O5" s="392"/>
    </row>
    <row r="6" spans="2:15" ht="60" customHeight="1" x14ac:dyDescent="0.25">
      <c r="B6" s="378" t="s">
        <v>898</v>
      </c>
      <c r="C6" s="379"/>
      <c r="D6" s="379"/>
      <c r="E6" s="379"/>
      <c r="F6" s="379"/>
      <c r="G6" s="379"/>
      <c r="H6" s="379"/>
      <c r="I6" s="379"/>
      <c r="J6" s="379"/>
      <c r="K6" s="379"/>
      <c r="L6" s="379"/>
      <c r="M6" s="379"/>
      <c r="N6" s="379"/>
      <c r="O6" s="380"/>
    </row>
    <row r="7" spans="2:15" ht="30" customHeight="1" x14ac:dyDescent="0.25">
      <c r="B7" s="304" t="s">
        <v>90</v>
      </c>
      <c r="C7" s="305"/>
      <c r="D7" s="305"/>
      <c r="E7" s="305"/>
      <c r="F7" s="305"/>
      <c r="G7" s="305"/>
      <c r="H7" s="305"/>
      <c r="I7" s="305"/>
      <c r="J7" s="305"/>
      <c r="K7" s="305"/>
      <c r="L7" s="305"/>
      <c r="M7" s="305"/>
      <c r="N7" s="305"/>
      <c r="O7" s="306"/>
    </row>
    <row r="8" spans="2:15" ht="210" customHeight="1" x14ac:dyDescent="0.25">
      <c r="B8" s="397" t="s">
        <v>75</v>
      </c>
      <c r="C8" s="393" t="s">
        <v>903</v>
      </c>
      <c r="D8" s="395" t="s">
        <v>368</v>
      </c>
      <c r="E8" s="388" t="s">
        <v>827</v>
      </c>
      <c r="F8" s="302" t="s">
        <v>386</v>
      </c>
      <c r="G8" s="388" t="s">
        <v>900</v>
      </c>
      <c r="H8" s="387" t="s">
        <v>2002</v>
      </c>
      <c r="I8" s="387"/>
      <c r="J8" s="387"/>
      <c r="K8" s="387"/>
      <c r="L8" s="387"/>
      <c r="M8" s="387"/>
      <c r="N8" s="387"/>
      <c r="O8" s="387"/>
    </row>
    <row r="9" spans="2:15" ht="150" customHeight="1" x14ac:dyDescent="0.25">
      <c r="B9" s="398"/>
      <c r="C9" s="394"/>
      <c r="D9" s="396"/>
      <c r="E9" s="389"/>
      <c r="F9" s="302"/>
      <c r="G9" s="389"/>
      <c r="H9" s="143" t="s">
        <v>904</v>
      </c>
      <c r="I9" s="143" t="s">
        <v>387</v>
      </c>
      <c r="J9" s="143" t="s">
        <v>397</v>
      </c>
      <c r="K9" s="144" t="s">
        <v>905</v>
      </c>
      <c r="L9" s="143" t="s">
        <v>388</v>
      </c>
      <c r="M9" s="143" t="s">
        <v>397</v>
      </c>
      <c r="N9" s="143" t="s">
        <v>398</v>
      </c>
      <c r="O9" s="138" t="s">
        <v>722</v>
      </c>
    </row>
    <row r="10" spans="2:15" ht="150" customHeight="1" x14ac:dyDescent="0.25">
      <c r="B10" s="28" t="str">
        <f>+'3 - Identificación del Riesgo'!B9</f>
        <v>DIRECCIONAMIENTO ESTRATÉGICO</v>
      </c>
      <c r="C10" s="51" t="str">
        <f>+'3 - Identificación del Riesgo'!F9</f>
        <v>OFICINA DE PLANEACIÓN</v>
      </c>
      <c r="D10" s="25" t="str">
        <f>+'3 - Identificación del Riesgo'!G9</f>
        <v>R 1</v>
      </c>
      <c r="E10" s="26" t="str">
        <f>+'3 - Identificación del Riesgo'!H9</f>
        <v>Aprobar planes no pertinentes a la entidad</v>
      </c>
      <c r="F10" s="26" t="str">
        <f>+'3 - Identificación del Riesgo'!I9</f>
        <v>Afectación Económica o presupuestal</v>
      </c>
      <c r="G10" s="26"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0" s="214">
        <v>1</v>
      </c>
      <c r="I10" s="242" t="str">
        <f t="shared" ref="I10:I41" si="0">IF(H10&lt;=0,"",IF(H10&lt;=2,"Muy Baja",IF(H10&lt;=24,"Baja",IF(H10&lt;=500,"Media",IF(H10&lt;=5000,"Alta","Muy Alta")))))</f>
        <v>Muy Baja</v>
      </c>
      <c r="J10" s="243">
        <f t="shared" ref="J10:J41" si="1">IF(I10="","",IF(I10="Muy Baja",0.2,IF(I10="Baja",0.4,IF(I10="Media",0.6,IF(I10="Alta",0.8,IF(I10="Muy Alta",1,))))))</f>
        <v>0.2</v>
      </c>
      <c r="K10" s="214" t="s">
        <v>951</v>
      </c>
      <c r="L10" s="242" t="str">
        <f>IF(OR(K10=[1]Datos!$A$23,K10=[1]Datos!$B$23),"Leve",IF(OR(K10=[1]Datos!$A$24,K10=[1]Datos!$B$24),"Menor",IF(OR(K10=[1]Datos!$A$25,K10=[1]Datos!$B$25),"Moderado",IF(OR(K10=[1]Datos!$A$26,K10=[1]Datos!$B$26),"Mayor",IF(OR(K10=[1]Datos!$A$27,K10=[1]Datos!$B$27),"Catastrófico","")))))</f>
        <v>Catastrófico</v>
      </c>
      <c r="M10" s="243">
        <f t="shared" ref="M10:M41" si="2">IF(L10="","",IF(L10="Leve",0.2,IF(L10="Menor",0.4,IF(L10="Moderado",0.6,IF(L10="Mayor",0.8,IF(L10="Catastrófico",1,))))))</f>
        <v>1</v>
      </c>
      <c r="N10" s="242" t="str">
        <f t="shared" ref="N10:N41" si="3">IF(OR(AND(I10="Muy Baja",L10="Leve"),AND(I10="Muy Baja",L10="Menor"),AND(I10="Baja",L10="Leve")),"Bajo",IF(OR(AND(I10="Muy baja",L10="Moderado"),AND(I10="Baja",L10="Menor"),AND(I10="Baja",L10="Moderado"),AND(I10="Media",L10="Leve"),AND(I10="Media",L10="Menor"),AND(I10="Media",L10="Moderado"),AND(I10="Alta",L10="Leve"),AND(I10="Alta",L10="Menor")),"Moderado",IF(OR(AND(I10="Muy Baja",L10="Mayor"),AND(I10="Baja",L10="Mayor"),AND(I10="Media",L10="Mayor"),AND(I10="Alta",L10="Moderado"),AND(I10="Alta",L10="Mayor"),AND(I10="Muy Alta",L10="Leve"),AND(I10="Muy Alta",L10="Menor"),AND(I10="Muy Alta",L10="Moderado"),AND(I10="Muy Alta",L10="Mayor")),"Alto",IF(OR(AND(I10="Muy Baja",L10="Catastrófico"),AND(I10="Baja",L10="Catastrófico"),AND(I10="Media",L10="Catastrófico"),AND(I10="Alta",L10="Catastrófico"),AND(I10="Muy Alta",L10="Catastrófico")),"Extremo",""))))</f>
        <v>Extremo</v>
      </c>
      <c r="O10" s="242" t="str">
        <f t="shared" ref="O10:O41" si="4">_xlfn.IFS(N10="Bajo","Aceptar",N10="Moderado","Reducir",N10="Alto","Reducir",N10="Extremo","Reducir")</f>
        <v>Reducir</v>
      </c>
    </row>
    <row r="11" spans="2:15" ht="150" customHeight="1" x14ac:dyDescent="0.25">
      <c r="B11" s="28" t="str">
        <f>+'3 - Identificación del Riesgo'!B10</f>
        <v>DIRECCIONAMIENTO ESTRATÉGICO</v>
      </c>
      <c r="C11" s="51" t="str">
        <f>+'3 - Identificación del Riesgo'!F10</f>
        <v>OFICINA DE PLANEACIÓN</v>
      </c>
      <c r="D11" s="25" t="str">
        <f>+'3 - Identificación del Riesgo'!G10</f>
        <v>R 1</v>
      </c>
      <c r="E11" s="26" t="str">
        <f>+'3 - Identificación del Riesgo'!H10</f>
        <v>Aprobar planes no pertinentes a la entidad</v>
      </c>
      <c r="F11" s="26" t="str">
        <f>+'3 - Identificación del Riesgo'!I10</f>
        <v>Afectación Económica o presupuestal</v>
      </c>
      <c r="G11" s="26"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214">
        <v>1</v>
      </c>
      <c r="I11" s="242" t="str">
        <f t="shared" si="0"/>
        <v>Muy Baja</v>
      </c>
      <c r="J11" s="243">
        <f t="shared" si="1"/>
        <v>0.2</v>
      </c>
      <c r="K11" s="214" t="s">
        <v>951</v>
      </c>
      <c r="L11" s="242" t="str">
        <f>IF(OR(K11=[1]Datos!$A$23,K11=[1]Datos!$B$23),"Leve",IF(OR(K11=[1]Datos!$A$24,K11=[1]Datos!$B$24),"Menor",IF(OR(K11=[1]Datos!$A$25,K11=[1]Datos!$B$25),"Moderado",IF(OR(K11=[1]Datos!$A$26,K11=[1]Datos!$B$26),"Mayor",IF(OR(K11=[1]Datos!$A$27,K11=[1]Datos!$B$27),"Catastrófico","")))))</f>
        <v>Catastrófico</v>
      </c>
      <c r="M11" s="243">
        <f t="shared" si="2"/>
        <v>1</v>
      </c>
      <c r="N11" s="242" t="str">
        <f t="shared" si="3"/>
        <v>Extremo</v>
      </c>
      <c r="O11" s="242" t="str">
        <f t="shared" si="4"/>
        <v>Reducir</v>
      </c>
    </row>
    <row r="12" spans="2:15" ht="150" customHeight="1" x14ac:dyDescent="0.25">
      <c r="B12" s="28" t="str">
        <f>+'3 - Identificación del Riesgo'!B11</f>
        <v>DIRECCIONAMIENTO ESTRATÉGICO</v>
      </c>
      <c r="C12" s="51" t="str">
        <f>+'3 - Identificación del Riesgo'!F11</f>
        <v>OFICINA DE PLANEACIÓN</v>
      </c>
      <c r="D12" s="25" t="str">
        <f>+'3 - Identificación del Riesgo'!G11</f>
        <v>R 2</v>
      </c>
      <c r="E12" s="26" t="str">
        <f>+'3 - Identificación del Riesgo'!H11</f>
        <v>Inscribir proyectos de inversión no adecuados a las necesidades de la entidad</v>
      </c>
      <c r="F12" s="26" t="str">
        <f>+'3 - Identificación del Riesgo'!I11</f>
        <v>Afectación Económica o presupuestal</v>
      </c>
      <c r="G12" s="26"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2" s="214">
        <v>1</v>
      </c>
      <c r="I12" s="242" t="str">
        <f t="shared" si="0"/>
        <v>Muy Baja</v>
      </c>
      <c r="J12" s="243">
        <f t="shared" si="1"/>
        <v>0.2</v>
      </c>
      <c r="K12" s="214" t="s">
        <v>951</v>
      </c>
      <c r="L12" s="242" t="str">
        <f>IF(OR(K12=[1]Datos!$A$23,K12=[1]Datos!$B$23),"Leve",IF(OR(K12=[1]Datos!$A$24,K12=[1]Datos!$B$24),"Menor",IF(OR(K12=[1]Datos!$A$25,K12=[1]Datos!$B$25),"Moderado",IF(OR(K12=[1]Datos!$A$26,K12=[1]Datos!$B$26),"Mayor",IF(OR(K12=[1]Datos!$A$27,K12=[1]Datos!$B$27),"Catastrófico","")))))</f>
        <v>Catastrófico</v>
      </c>
      <c r="M12" s="243">
        <f t="shared" si="2"/>
        <v>1</v>
      </c>
      <c r="N12" s="242" t="str">
        <f t="shared" si="3"/>
        <v>Extremo</v>
      </c>
      <c r="O12" s="242" t="str">
        <f t="shared" si="4"/>
        <v>Reducir</v>
      </c>
    </row>
    <row r="13" spans="2:15" ht="150" customHeight="1" x14ac:dyDescent="0.25">
      <c r="B13" s="28" t="str">
        <f>+'3 - Identificación del Riesgo'!B12</f>
        <v>DIRECCIONAMIENTO ESTRATÉGICO</v>
      </c>
      <c r="C13" s="51" t="str">
        <f>+'3 - Identificación del Riesgo'!F12</f>
        <v>OFICINA DE PLANEACIÓN</v>
      </c>
      <c r="D13" s="25" t="str">
        <f>+'3 - Identificación del Riesgo'!G12</f>
        <v>R 2</v>
      </c>
      <c r="E13" s="26" t="str">
        <f>+'3 - Identificación del Riesgo'!H12</f>
        <v>Inscribir proyectos de inversión no adecuados a las necesidades de la entidad</v>
      </c>
      <c r="F13" s="26" t="str">
        <f>+'3 - Identificación del Riesgo'!I12</f>
        <v>Afectación Económica o presupuestal</v>
      </c>
      <c r="G13" s="26"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214">
        <f>+H12</f>
        <v>1</v>
      </c>
      <c r="I13" s="242" t="str">
        <f t="shared" si="0"/>
        <v>Muy Baja</v>
      </c>
      <c r="J13" s="243">
        <f t="shared" si="1"/>
        <v>0.2</v>
      </c>
      <c r="K13" s="214" t="str">
        <f>+K12</f>
        <v>Desde los 500 SMLMV</v>
      </c>
      <c r="L13" s="242" t="str">
        <f>IF(OR(K13=[1]Datos!$A$23,K13=[1]Datos!$B$23),"Leve",IF(OR(K13=[1]Datos!$A$24,K13=[1]Datos!$B$24),"Menor",IF(OR(K13=[1]Datos!$A$25,K13=[1]Datos!$B$25),"Moderado",IF(OR(K13=[1]Datos!$A$26,K13=[1]Datos!$B$26),"Mayor",IF(OR(K13=[1]Datos!$A$27,K13=[1]Datos!$B$27),"Catastrófico","")))))</f>
        <v>Catastrófico</v>
      </c>
      <c r="M13" s="243">
        <f t="shared" si="2"/>
        <v>1</v>
      </c>
      <c r="N13" s="242" t="str">
        <f t="shared" si="3"/>
        <v>Extremo</v>
      </c>
      <c r="O13" s="242" t="str">
        <f t="shared" si="4"/>
        <v>Reducir</v>
      </c>
    </row>
    <row r="14" spans="2:15" ht="150" customHeight="1" x14ac:dyDescent="0.25">
      <c r="B14" s="28" t="str">
        <f>+'3 - Identificación del Riesgo'!B13</f>
        <v>DIRECCIONAMIENTO ESTRATÉGICO</v>
      </c>
      <c r="C14" s="51" t="str">
        <f>+'3 - Identificación del Riesgo'!F13</f>
        <v>OFICINA DE PLANEACIÓN</v>
      </c>
      <c r="D14" s="25" t="str">
        <f>+'3 - Identificación del Riesgo'!G13</f>
        <v>R 2</v>
      </c>
      <c r="E14" s="26" t="str">
        <f>+'3 - Identificación del Riesgo'!H13</f>
        <v>Inscribir proyectos de inversión no adecuados a las necesidades de la entidad</v>
      </c>
      <c r="F14" s="26" t="str">
        <f>+'3 - Identificación del Riesgo'!I13</f>
        <v>Afectación Económica o presupuestal</v>
      </c>
      <c r="G14" s="26"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214">
        <f>+H13</f>
        <v>1</v>
      </c>
      <c r="I14" s="242" t="str">
        <f t="shared" si="0"/>
        <v>Muy Baja</v>
      </c>
      <c r="J14" s="243">
        <f t="shared" si="1"/>
        <v>0.2</v>
      </c>
      <c r="K14" s="214" t="str">
        <f>+K13</f>
        <v>Desde los 500 SMLMV</v>
      </c>
      <c r="L14" s="242" t="str">
        <f>IF(OR(K14=[1]Datos!$A$23,K14=[1]Datos!$B$23),"Leve",IF(OR(K14=[1]Datos!$A$24,K14=[1]Datos!$B$24),"Menor",IF(OR(K14=[1]Datos!$A$25,K14=[1]Datos!$B$25),"Moderado",IF(OR(K14=[1]Datos!$A$26,K14=[1]Datos!$B$26),"Mayor",IF(OR(K14=[1]Datos!$A$27,K14=[1]Datos!$B$27),"Catastrófico","")))))</f>
        <v>Catastrófico</v>
      </c>
      <c r="M14" s="243">
        <f t="shared" si="2"/>
        <v>1</v>
      </c>
      <c r="N14" s="242" t="str">
        <f t="shared" si="3"/>
        <v>Extremo</v>
      </c>
      <c r="O14" s="242" t="str">
        <f t="shared" si="4"/>
        <v>Reducir</v>
      </c>
    </row>
    <row r="15" spans="2:15" ht="150" customHeight="1" x14ac:dyDescent="0.25">
      <c r="B15" s="28" t="str">
        <f>+'3 - Identificación del Riesgo'!B14</f>
        <v>DIRECCIONAMIENTO ESTRATÉGICO</v>
      </c>
      <c r="C15" s="51" t="str">
        <f>+'3 - Identificación del Riesgo'!F14</f>
        <v>OFICINA DE PLANEACIÓN</v>
      </c>
      <c r="D15" s="25" t="str">
        <f>+'3 - Identificación del Riesgo'!G14</f>
        <v>R 3</v>
      </c>
      <c r="E15" s="26" t="str">
        <f>+'3 - Identificación del Riesgo'!H14</f>
        <v>Planeación inoportuna de cada vigencia</v>
      </c>
      <c r="F15" s="26" t="str">
        <f>+'3 - Identificación del Riesgo'!I14</f>
        <v>Pérdida Reputacional</v>
      </c>
      <c r="G15" s="26"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5" s="214">
        <v>1</v>
      </c>
      <c r="I15" s="242" t="str">
        <f t="shared" si="0"/>
        <v>Muy Baja</v>
      </c>
      <c r="J15" s="243">
        <f t="shared" si="1"/>
        <v>0.2</v>
      </c>
      <c r="K15" s="214" t="s">
        <v>393</v>
      </c>
      <c r="L15" s="242" t="str">
        <f>IF(OR(K15=[1]Datos!$A$23,K15=[1]Datos!$B$23),"Leve",IF(OR(K15=[1]Datos!$A$24,K15=[1]Datos!$B$24),"Menor",IF(OR(K15=[1]Datos!$A$25,K15=[1]Datos!$B$25),"Moderado",IF(OR(K15=[1]Datos!$A$26,K15=[1]Datos!$B$26),"Mayor",IF(OR(K15=[1]Datos!$A$27,K15=[1]Datos!$B$27),"Catastrófico","")))))</f>
        <v>Moderado</v>
      </c>
      <c r="M15" s="243">
        <f t="shared" si="2"/>
        <v>0.6</v>
      </c>
      <c r="N15" s="242" t="str">
        <f t="shared" si="3"/>
        <v>Moderado</v>
      </c>
      <c r="O15" s="242" t="str">
        <f t="shared" si="4"/>
        <v>Reducir</v>
      </c>
    </row>
    <row r="16" spans="2:15" ht="150" customHeight="1" x14ac:dyDescent="0.25">
      <c r="B16" s="28" t="str">
        <f>+'3 - Identificación del Riesgo'!B15</f>
        <v>DIRECCIONAMIENTO ESTRATÉGICO</v>
      </c>
      <c r="C16" s="51" t="str">
        <f>+'3 - Identificación del Riesgo'!F15</f>
        <v>OFICINA DE PLANEACIÓN</v>
      </c>
      <c r="D16" s="25" t="str">
        <f>+'3 - Identificación del Riesgo'!G15</f>
        <v>R 3</v>
      </c>
      <c r="E16" s="26" t="str">
        <f>+'3 - Identificación del Riesgo'!H15</f>
        <v>Planeación inoportuna de cada vigencia</v>
      </c>
      <c r="F16" s="26" t="str">
        <f>+'3 - Identificación del Riesgo'!I15</f>
        <v>Pérdida Reputacional</v>
      </c>
      <c r="G16" s="26"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214">
        <v>1</v>
      </c>
      <c r="I16" s="242" t="str">
        <f t="shared" si="0"/>
        <v>Muy Baja</v>
      </c>
      <c r="J16" s="243">
        <f t="shared" si="1"/>
        <v>0.2</v>
      </c>
      <c r="K16" s="214" t="s">
        <v>393</v>
      </c>
      <c r="L16" s="242" t="str">
        <f>IF(OR(K16=[1]Datos!$A$23,K16=[1]Datos!$B$23),"Leve",IF(OR(K16=[1]Datos!$A$24,K16=[1]Datos!$B$24),"Menor",IF(OR(K16=[1]Datos!$A$25,K16=[1]Datos!$B$25),"Moderado",IF(OR(K16=[1]Datos!$A$26,K16=[1]Datos!$B$26),"Mayor",IF(OR(K16=[1]Datos!$A$27,K16=[1]Datos!$B$27),"Catastrófico","")))))</f>
        <v>Moderado</v>
      </c>
      <c r="M16" s="243">
        <f t="shared" si="2"/>
        <v>0.6</v>
      </c>
      <c r="N16" s="242" t="str">
        <f t="shared" si="3"/>
        <v>Moderado</v>
      </c>
      <c r="O16" s="242" t="str">
        <f t="shared" si="4"/>
        <v>Reducir</v>
      </c>
    </row>
    <row r="17" spans="2:15" ht="150" customHeight="1" x14ac:dyDescent="0.25">
      <c r="B17" s="28" t="str">
        <f>+'3 - Identificación del Riesgo'!B16</f>
        <v>DIRECCIONAMIENTO ESTRATÉGICO</v>
      </c>
      <c r="C17" s="51" t="str">
        <f>+'3 - Identificación del Riesgo'!F16</f>
        <v>OFICINA DE PLANEACIÓN</v>
      </c>
      <c r="D17" s="25" t="str">
        <f>+'3 - Identificación del Riesgo'!G16</f>
        <v>R 4</v>
      </c>
      <c r="E17" s="26" t="str">
        <f>+'3 - Identificación del Riesgo'!H16</f>
        <v>Reporte de información no pertinente a las necesidades de la Dirección General</v>
      </c>
      <c r="F17" s="26" t="str">
        <f>+'3 - Identificación del Riesgo'!I16</f>
        <v>Pérdida Reputacional</v>
      </c>
      <c r="G17" s="26"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H17" s="214">
        <v>365</v>
      </c>
      <c r="I17" s="242" t="str">
        <f t="shared" si="0"/>
        <v>Media</v>
      </c>
      <c r="J17" s="243">
        <f t="shared" si="1"/>
        <v>0.6</v>
      </c>
      <c r="K17" s="214" t="s">
        <v>393</v>
      </c>
      <c r="L17" s="242" t="str">
        <f>IF(OR(K17=[1]Datos!$A$23,K17=[1]Datos!$B$23),"Leve",IF(OR(K17=[1]Datos!$A$24,K17=[1]Datos!$B$24),"Menor",IF(OR(K17=[1]Datos!$A$25,K17=[1]Datos!$B$25),"Moderado",IF(OR(K17=[1]Datos!$A$26,K17=[1]Datos!$B$26),"Mayor",IF(OR(K17=[1]Datos!$A$27,K17=[1]Datos!$B$27),"Catastrófico","")))))</f>
        <v>Moderado</v>
      </c>
      <c r="M17" s="243">
        <f t="shared" si="2"/>
        <v>0.6</v>
      </c>
      <c r="N17" s="242" t="str">
        <f t="shared" si="3"/>
        <v>Moderado</v>
      </c>
      <c r="O17" s="242" t="str">
        <f t="shared" si="4"/>
        <v>Reducir</v>
      </c>
    </row>
    <row r="18" spans="2:15" ht="150" customHeight="1" x14ac:dyDescent="0.25">
      <c r="B18" s="28" t="str">
        <f>+'3 - Identificación del Riesgo'!B17</f>
        <v>DIRECCIONAMIENTO ESTRATÉGICO</v>
      </c>
      <c r="C18" s="51" t="str">
        <f>+'3 - Identificación del Riesgo'!F17</f>
        <v>OFICINA DE PLANEACIÓN</v>
      </c>
      <c r="D18" s="25" t="str">
        <f>+'3 - Identificación del Riesgo'!G17</f>
        <v>R 4</v>
      </c>
      <c r="E18" s="26" t="str">
        <f>+'3 - Identificación del Riesgo'!H17</f>
        <v>Reporte de información no pertinente a las necesidades de la Dirección General</v>
      </c>
      <c r="F18" s="26" t="str">
        <f>+'3 - Identificación del Riesgo'!I17</f>
        <v>Pérdida Reputacional</v>
      </c>
      <c r="G18" s="26"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213">
        <v>365</v>
      </c>
      <c r="I18" s="242" t="str">
        <f t="shared" si="0"/>
        <v>Media</v>
      </c>
      <c r="J18" s="243">
        <f t="shared" si="1"/>
        <v>0.6</v>
      </c>
      <c r="K18" s="214" t="s">
        <v>393</v>
      </c>
      <c r="L18" s="242" t="str">
        <f>IF(OR(K18=[1]Datos!$A$23,K18=[1]Datos!$B$23),"Leve",IF(OR(K18=[1]Datos!$A$24,K18=[1]Datos!$B$24),"Menor",IF(OR(K18=[1]Datos!$A$25,K18=[1]Datos!$B$25),"Moderado",IF(OR(K18=[1]Datos!$A$26,K18=[1]Datos!$B$26),"Mayor",IF(OR(K18=[1]Datos!$A$27,K18=[1]Datos!$B$27),"Catastrófico","")))))</f>
        <v>Moderado</v>
      </c>
      <c r="M18" s="243">
        <f t="shared" si="2"/>
        <v>0.6</v>
      </c>
      <c r="N18" s="242" t="str">
        <f t="shared" si="3"/>
        <v>Moderado</v>
      </c>
      <c r="O18" s="242" t="str">
        <f t="shared" si="4"/>
        <v>Reducir</v>
      </c>
    </row>
    <row r="19" spans="2:15" ht="150" customHeight="1" x14ac:dyDescent="0.25">
      <c r="B19" s="28" t="str">
        <f>+'3 - Identificación del Riesgo'!B18</f>
        <v>DIRECCIONAMIENTO ESTRATÉGICO</v>
      </c>
      <c r="C19" s="51" t="str">
        <f>+'3 - Identificación del Riesgo'!F18</f>
        <v>OFICINA DE PLANEACIÓN</v>
      </c>
      <c r="D19" s="25" t="str">
        <f>+'3 - Identificación del Riesgo'!G18</f>
        <v>R 5</v>
      </c>
      <c r="E19" s="26" t="str">
        <f>+'3 - Identificación del Riesgo'!H18</f>
        <v>Planeación y gestión de procesos con inadecuada valoración de riesgos y oportunidades</v>
      </c>
      <c r="F19" s="26" t="str">
        <f>+'3 - Identificación del Riesgo'!I18</f>
        <v>Pérdida Reputacional</v>
      </c>
      <c r="G19" s="26" t="str">
        <f>+'3 - Identificación del Riesgo'!J18</f>
        <v>Posibilidad de pérdida reputacional en la imagen institucional por la inadecuada identificación y control de riesgos que afectan los procesos de la entidad</v>
      </c>
      <c r="H19" s="213">
        <v>365</v>
      </c>
      <c r="I19" s="242" t="str">
        <f t="shared" si="0"/>
        <v>Media</v>
      </c>
      <c r="J19" s="243">
        <f t="shared" si="1"/>
        <v>0.6</v>
      </c>
      <c r="K19" s="214" t="s">
        <v>393</v>
      </c>
      <c r="L19" s="242" t="str">
        <f>IF(OR(K19=[1]Datos!$A$23,K19=[1]Datos!$B$23),"Leve",IF(OR(K19=[1]Datos!$A$24,K19=[1]Datos!$B$24),"Menor",IF(OR(K19=[1]Datos!$A$25,K19=[1]Datos!$B$25),"Moderado",IF(OR(K19=[1]Datos!$A$26,K19=[1]Datos!$B$26),"Mayor",IF(OR(K19=[1]Datos!$A$27,K19=[1]Datos!$B$27),"Catastrófico","")))))</f>
        <v>Moderado</v>
      </c>
      <c r="M19" s="243">
        <f t="shared" si="2"/>
        <v>0.6</v>
      </c>
      <c r="N19" s="242" t="str">
        <f t="shared" si="3"/>
        <v>Moderado</v>
      </c>
      <c r="O19" s="242" t="str">
        <f t="shared" si="4"/>
        <v>Reducir</v>
      </c>
    </row>
    <row r="20" spans="2:15" ht="150" customHeight="1" x14ac:dyDescent="0.25">
      <c r="B20" s="28" t="str">
        <f>+'3 - Identificación del Riesgo'!B19</f>
        <v>DIRECCIONAMIENTO ESTRATÉGICO</v>
      </c>
      <c r="C20" s="51" t="str">
        <f>+'3 - Identificación del Riesgo'!F19</f>
        <v>OFICINA DE PLANEACIÓN</v>
      </c>
      <c r="D20" s="25" t="str">
        <f>+'3 - Identificación del Riesgo'!G19</f>
        <v>R 5</v>
      </c>
      <c r="E20" s="26" t="str">
        <f>+'3 - Identificación del Riesgo'!H19</f>
        <v>Planeación y gestión de procesos con inadecuada valoración de riesgos y oportunidades</v>
      </c>
      <c r="F20" s="26" t="str">
        <f>+'3 - Identificación del Riesgo'!I19</f>
        <v>Pérdida Reputacional</v>
      </c>
      <c r="G20" s="26" t="str">
        <f>+'3 - Identificación del Riesgo'!J19</f>
        <v>Posibilidad de pérdida reputacional en la imagen institucional por la inadecuada identificación y control de riesgos que afectan los procesos de la entidad</v>
      </c>
      <c r="H20" s="213">
        <v>365</v>
      </c>
      <c r="I20" s="242" t="str">
        <f t="shared" si="0"/>
        <v>Media</v>
      </c>
      <c r="J20" s="243">
        <f t="shared" si="1"/>
        <v>0.6</v>
      </c>
      <c r="K20" s="214" t="s">
        <v>393</v>
      </c>
      <c r="L20" s="242" t="str">
        <f>IF(OR(K20=[1]Datos!$A$23,K20=[1]Datos!$B$23),"Leve",IF(OR(K20=[1]Datos!$A$24,K20=[1]Datos!$B$24),"Menor",IF(OR(K20=[1]Datos!$A$25,K20=[1]Datos!$B$25),"Moderado",IF(OR(K20=[1]Datos!$A$26,K20=[1]Datos!$B$26),"Mayor",IF(OR(K20=[1]Datos!$A$27,K20=[1]Datos!$B$27),"Catastrófico","")))))</f>
        <v>Moderado</v>
      </c>
      <c r="M20" s="243">
        <f t="shared" si="2"/>
        <v>0.6</v>
      </c>
      <c r="N20" s="242" t="str">
        <f t="shared" si="3"/>
        <v>Moderado</v>
      </c>
      <c r="O20" s="242" t="str">
        <f t="shared" si="4"/>
        <v>Reducir</v>
      </c>
    </row>
    <row r="21" spans="2:15" ht="150" customHeight="1" x14ac:dyDescent="0.25">
      <c r="B21" s="28" t="str">
        <f>+'3 - Identificación del Riesgo'!B20</f>
        <v>COMUNICACIÓN Y GESTIÓN CON GRUPOS DE INTERÉS</v>
      </c>
      <c r="C21" s="51" t="str">
        <f>+'3 - Identificación del Riesgo'!F20</f>
        <v>DIRECCIÓN GENERAL (EQUIPO DE COMUNICACIONES)</v>
      </c>
      <c r="D21" s="25" t="str">
        <f>+'3 - Identificación del Riesgo'!G20</f>
        <v>R 6</v>
      </c>
      <c r="E21" s="26" t="str">
        <f>+'3 - Identificación del Riesgo'!H20</f>
        <v>Dar información imprecisa o errónea a la ciudadanía a través de cualquier medio de comunicación por parte de  personas autorizadas y NO autorizadas</v>
      </c>
      <c r="F21" s="26" t="str">
        <f>+'3 - Identificación del Riesgo'!I20</f>
        <v>Pérdida Reputacional</v>
      </c>
      <c r="G21" s="26" t="str">
        <f>+'3 - Identificación del Riesgo'!J20</f>
        <v>Posibilidad de pérdida reputacional en la credibilidad y mala imagen institucional por deficiencia en la información interna y externa de la entidad</v>
      </c>
      <c r="H21" s="213">
        <v>8760</v>
      </c>
      <c r="I21" s="242" t="str">
        <f t="shared" si="0"/>
        <v>Muy Alta</v>
      </c>
      <c r="J21" s="243">
        <f t="shared" si="1"/>
        <v>1</v>
      </c>
      <c r="K21" s="214" t="s">
        <v>394</v>
      </c>
      <c r="L21" s="242" t="str">
        <f>IF(OR(K21=[1]Datos!$A$23,K21=[1]Datos!$B$23),"Leve",IF(OR(K21=[1]Datos!$A$24,K21=[1]Datos!$B$24),"Menor",IF(OR(K21=[1]Datos!$A$25,K21=[1]Datos!$B$25),"Moderado",IF(OR(K21=[1]Datos!$A$26,K21=[1]Datos!$B$26),"Mayor",IF(OR(K21=[1]Datos!$A$27,K21=[1]Datos!$B$27),"Catastrófico","")))))</f>
        <v>Catastrófico</v>
      </c>
      <c r="M21" s="243">
        <f t="shared" si="2"/>
        <v>1</v>
      </c>
      <c r="N21" s="242" t="str">
        <f t="shared" si="3"/>
        <v>Extremo</v>
      </c>
      <c r="O21" s="242" t="str">
        <f t="shared" si="4"/>
        <v>Reducir</v>
      </c>
    </row>
    <row r="22" spans="2:15" ht="150" customHeight="1" x14ac:dyDescent="0.25">
      <c r="B22" s="28" t="str">
        <f>+'3 - Identificación del Riesgo'!B21</f>
        <v>COMUNICACIÓN Y GESTIÓN CON GRUPOS DE INTERÉS</v>
      </c>
      <c r="C22" s="51" t="str">
        <f>+'3 - Identificación del Riesgo'!F21</f>
        <v>DIRECCIÓN GENERAL (EQUIPO DE COMUNICACIONES)</v>
      </c>
      <c r="D22" s="25" t="str">
        <f>+'3 - Identificación del Riesgo'!G21</f>
        <v>R 6</v>
      </c>
      <c r="E22" s="26" t="str">
        <f>+'3 - Identificación del Riesgo'!H21</f>
        <v>Dar información imprecisa o errónea a la ciudadanía a través de cualquier medio de comunicación por parte de  personas autorizadas y NO autorizadas</v>
      </c>
      <c r="F22" s="26" t="str">
        <f>+'3 - Identificación del Riesgo'!I21</f>
        <v>Pérdida Reputacional</v>
      </c>
      <c r="G22" s="26" t="str">
        <f>+'3 - Identificación del Riesgo'!J21</f>
        <v>Posibilidad de pérdida reputacional en la credibilidad y mala imagen institucional por deficiencia en la información interna y externa de la entidad</v>
      </c>
      <c r="H22" s="213">
        <v>8760</v>
      </c>
      <c r="I22" s="242" t="str">
        <f t="shared" si="0"/>
        <v>Muy Alta</v>
      </c>
      <c r="J22" s="243">
        <f t="shared" si="1"/>
        <v>1</v>
      </c>
      <c r="K22" s="214" t="s">
        <v>394</v>
      </c>
      <c r="L22" s="242" t="str">
        <f>IF(OR(K22=[1]Datos!$A$23,K22=[1]Datos!$B$23),"Leve",IF(OR(K22=[1]Datos!$A$24,K22=[1]Datos!$B$24),"Menor",IF(OR(K22=[1]Datos!$A$25,K22=[1]Datos!$B$25),"Moderado",IF(OR(K22=[1]Datos!$A$26,K22=[1]Datos!$B$26),"Mayor",IF(OR(K22=[1]Datos!$A$27,K22=[1]Datos!$B$27),"Catastrófico","")))))</f>
        <v>Catastrófico</v>
      </c>
      <c r="M22" s="243">
        <f t="shared" si="2"/>
        <v>1</v>
      </c>
      <c r="N22" s="242" t="str">
        <f t="shared" si="3"/>
        <v>Extremo</v>
      </c>
      <c r="O22" s="242" t="str">
        <f t="shared" si="4"/>
        <v>Reducir</v>
      </c>
    </row>
    <row r="23" spans="2:15" ht="150" customHeight="1" x14ac:dyDescent="0.25">
      <c r="B23" s="28" t="str">
        <f>+'3 - Identificación del Riesgo'!B22</f>
        <v>COMUNICACIÓN Y GESTIÓN CON GRUPOS DE INTERÉS</v>
      </c>
      <c r="C23" s="51" t="str">
        <f>+'3 - Identificación del Riesgo'!F22</f>
        <v>DIRECCIÓN GENERAL (EQUIPO DE COMUNICACIONES)</v>
      </c>
      <c r="D23" s="25" t="str">
        <f>+'3 - Identificación del Riesgo'!G22</f>
        <v>R 6</v>
      </c>
      <c r="E23" s="26" t="str">
        <f>+'3 - Identificación del Riesgo'!H22</f>
        <v>Dar información imprecisa o errónea a la ciudadanía a través de cualquier medio de comunicación por parte de  personas autorizadas y NO autorizadas</v>
      </c>
      <c r="F23" s="26" t="str">
        <f>+'3 - Identificación del Riesgo'!I22</f>
        <v>Pérdida Reputacional</v>
      </c>
      <c r="G23" s="26" t="str">
        <f>+'3 - Identificación del Riesgo'!J22</f>
        <v>Posibilidad de pérdida reputacional en la credibilidad y mala imagen institucional por deficiencia en la información interna y externa de la entidad</v>
      </c>
      <c r="H23" s="213">
        <v>8760</v>
      </c>
      <c r="I23" s="242" t="str">
        <f t="shared" si="0"/>
        <v>Muy Alta</v>
      </c>
      <c r="J23" s="243">
        <f t="shared" si="1"/>
        <v>1</v>
      </c>
      <c r="K23" s="214" t="s">
        <v>394</v>
      </c>
      <c r="L23" s="242" t="str">
        <f>IF(OR(K23=[1]Datos!$A$23,K23=[1]Datos!$B$23),"Leve",IF(OR(K23=[1]Datos!$A$24,K23=[1]Datos!$B$24),"Menor",IF(OR(K23=[1]Datos!$A$25,K23=[1]Datos!$B$25),"Moderado",IF(OR(K23=[1]Datos!$A$26,K23=[1]Datos!$B$26),"Mayor",IF(OR(K23=[1]Datos!$A$27,K23=[1]Datos!$B$27),"Catastrófico","")))))</f>
        <v>Catastrófico</v>
      </c>
      <c r="M23" s="243">
        <f t="shared" si="2"/>
        <v>1</v>
      </c>
      <c r="N23" s="242" t="str">
        <f t="shared" si="3"/>
        <v>Extremo</v>
      </c>
      <c r="O23" s="242" t="str">
        <f t="shared" si="4"/>
        <v>Reducir</v>
      </c>
    </row>
    <row r="24" spans="2:15" ht="150" customHeight="1" x14ac:dyDescent="0.25">
      <c r="B24" s="28" t="str">
        <f>+'3 - Identificación del Riesgo'!B23</f>
        <v>COMUNICACIÓN Y GESTIÓN CON GRUPOS DE INTERÉS</v>
      </c>
      <c r="C24" s="51" t="str">
        <f>+'3 - Identificación del Riesgo'!F23</f>
        <v>DIRECCIÓN GENERAL (EQUIPO DE COMUNICACIONES)</v>
      </c>
      <c r="D24" s="25" t="str">
        <f>+'3 - Identificación del Riesgo'!G23</f>
        <v>R 7</v>
      </c>
      <c r="E24" s="26" t="str">
        <f>+'3 - Identificación del Riesgo'!H23</f>
        <v>Inadecuada utilización de la imagen institucional</v>
      </c>
      <c r="F24" s="26" t="str">
        <f>+'3 - Identificación del Riesgo'!I23</f>
        <v>Pérdida Reputacional</v>
      </c>
      <c r="G24" s="26" t="str">
        <f>+'3 - Identificación del Riesgo'!J23</f>
        <v>Posibilidad de pérdida reputacional en la imagen institucional por el manejo inadecuado de la imagen institucional (símbolos, nombre, colores, manual de imagen, entre otros)</v>
      </c>
      <c r="H24" s="213">
        <v>8760</v>
      </c>
      <c r="I24" s="242" t="str">
        <f t="shared" si="0"/>
        <v>Muy Alta</v>
      </c>
      <c r="J24" s="243">
        <f t="shared" si="1"/>
        <v>1</v>
      </c>
      <c r="K24" s="214" t="s">
        <v>393</v>
      </c>
      <c r="L24" s="242" t="str">
        <f>IF(OR(K24=[1]Datos!$A$23,K24=[1]Datos!$B$23),"Leve",IF(OR(K24=[1]Datos!$A$24,K24=[1]Datos!$B$24),"Menor",IF(OR(K24=[1]Datos!$A$25,K24=[1]Datos!$B$25),"Moderado",IF(OR(K24=[1]Datos!$A$26,K24=[1]Datos!$B$26),"Mayor",IF(OR(K24=[1]Datos!$A$27,K24=[1]Datos!$B$27),"Catastrófico","")))))</f>
        <v>Moderado</v>
      </c>
      <c r="M24" s="243">
        <f t="shared" si="2"/>
        <v>0.6</v>
      </c>
      <c r="N24" s="242" t="str">
        <f t="shared" si="3"/>
        <v>Alto</v>
      </c>
      <c r="O24" s="242" t="str">
        <f t="shared" si="4"/>
        <v>Reducir</v>
      </c>
    </row>
    <row r="25" spans="2:15" ht="150" customHeight="1" x14ac:dyDescent="0.25">
      <c r="B25" s="28" t="str">
        <f>+'3 - Identificación del Riesgo'!B24</f>
        <v>COMUNICACIÓN Y GESTIÓN CON GRUPOS DE INTERÉS</v>
      </c>
      <c r="C25" s="51" t="str">
        <f>+'3 - Identificación del Riesgo'!F24</f>
        <v>DIRECCIÓN GENERAL (EQUIPO DE COMUNICACIONES)</v>
      </c>
      <c r="D25" s="25" t="str">
        <f>+'3 - Identificación del Riesgo'!G24</f>
        <v>R 7</v>
      </c>
      <c r="E25" s="26" t="str">
        <f>+'3 - Identificación del Riesgo'!H24</f>
        <v>Inadecuada utilización de la imagen institucional</v>
      </c>
      <c r="F25" s="26" t="str">
        <f>+'3 - Identificación del Riesgo'!I24</f>
        <v>Pérdida Reputacional</v>
      </c>
      <c r="G25" s="26" t="str">
        <f>+'3 - Identificación del Riesgo'!J24</f>
        <v>Posibilidad de pérdida reputacional en la imagen institucional por el manejo inadecuado de la imagen institucional (símbolos, nombre, colores, manual de imagen, entre otros)</v>
      </c>
      <c r="H25" s="213">
        <v>8760</v>
      </c>
      <c r="I25" s="242" t="str">
        <f t="shared" si="0"/>
        <v>Muy Alta</v>
      </c>
      <c r="J25" s="243">
        <f t="shared" si="1"/>
        <v>1</v>
      </c>
      <c r="K25" s="214" t="s">
        <v>393</v>
      </c>
      <c r="L25" s="242" t="str">
        <f>IF(OR(K25=[1]Datos!$A$23,K25=[1]Datos!$B$23),"Leve",IF(OR(K25=[1]Datos!$A$24,K25=[1]Datos!$B$24),"Menor",IF(OR(K25=[1]Datos!$A$25,K25=[1]Datos!$B$25),"Moderado",IF(OR(K25=[1]Datos!$A$26,K25=[1]Datos!$B$26),"Mayor",IF(OR(K25=[1]Datos!$A$27,K25=[1]Datos!$B$27),"Catastrófico","")))))</f>
        <v>Moderado</v>
      </c>
      <c r="M25" s="243">
        <f t="shared" si="2"/>
        <v>0.6</v>
      </c>
      <c r="N25" s="242" t="str">
        <f t="shared" si="3"/>
        <v>Alto</v>
      </c>
      <c r="O25" s="242" t="str">
        <f t="shared" si="4"/>
        <v>Reducir</v>
      </c>
    </row>
    <row r="26" spans="2:15" ht="150" customHeight="1" x14ac:dyDescent="0.25">
      <c r="B26" s="28" t="str">
        <f>+'3 - Identificación del Riesgo'!B25</f>
        <v>COMUNICACIÓN Y GESTIÓN CON GRUPOS DE INTERÉS</v>
      </c>
      <c r="C26" s="51" t="str">
        <f>+'3 - Identificación del Riesgo'!F25</f>
        <v>DIRECCIÓN GENERAL (EQUIPO DE COMUNICACIONES)</v>
      </c>
      <c r="D26" s="25" t="str">
        <f>+'3 - Identificación del Riesgo'!G25</f>
        <v>R 8</v>
      </c>
      <c r="E26" s="26" t="str">
        <f>+'3 - Identificación del Riesgo'!H25</f>
        <v>Información de la ANT no llega al público objetivo</v>
      </c>
      <c r="F26" s="26" t="str">
        <f>+'3 - Identificación del Riesgo'!I25</f>
        <v>Pérdida Reputacional</v>
      </c>
      <c r="G26" s="26" t="str">
        <f>+'3 - Identificación del Riesgo'!J25</f>
        <v>Posibilidad de pérdida reputacional en la imagen institucional en los grupo de interés por que los canales de comunicación no son efectivos y su es limitado</v>
      </c>
      <c r="H26" s="213">
        <v>8760</v>
      </c>
      <c r="I26" s="242" t="str">
        <f t="shared" si="0"/>
        <v>Muy Alta</v>
      </c>
      <c r="J26" s="243">
        <f t="shared" si="1"/>
        <v>1</v>
      </c>
      <c r="K26" s="214" t="s">
        <v>394</v>
      </c>
      <c r="L26" s="242" t="str">
        <f>IF(OR(K26=[1]Datos!$A$23,K26=[1]Datos!$B$23),"Leve",IF(OR(K26=[1]Datos!$A$24,K26=[1]Datos!$B$24),"Menor",IF(OR(K26=[1]Datos!$A$25,K26=[1]Datos!$B$25),"Moderado",IF(OR(K26=[1]Datos!$A$26,K26=[1]Datos!$B$26),"Mayor",IF(OR(K26=[1]Datos!$A$27,K26=[1]Datos!$B$27),"Catastrófico","")))))</f>
        <v>Catastrófico</v>
      </c>
      <c r="M26" s="243">
        <f t="shared" si="2"/>
        <v>1</v>
      </c>
      <c r="N26" s="242" t="str">
        <f t="shared" si="3"/>
        <v>Extremo</v>
      </c>
      <c r="O26" s="242" t="str">
        <f t="shared" si="4"/>
        <v>Reducir</v>
      </c>
    </row>
    <row r="27" spans="2:15" ht="150" customHeight="1" x14ac:dyDescent="0.25">
      <c r="B27" s="28" t="str">
        <f>+'3 - Identificación del Riesgo'!B26</f>
        <v>COMUNICACIÓN Y GESTIÓN CON GRUPOS DE INTERÉS</v>
      </c>
      <c r="C27" s="51" t="str">
        <f>+'3 - Identificación del Riesgo'!F26</f>
        <v>DIRECCIÓN GENERAL (EQUIPO DE COMUNICACIONES)</v>
      </c>
      <c r="D27" s="25" t="str">
        <f>+'3 - Identificación del Riesgo'!G26</f>
        <v>R 8</v>
      </c>
      <c r="E27" s="26" t="str">
        <f>+'3 - Identificación del Riesgo'!H26</f>
        <v>Información de la ANT no llega al público objetivo</v>
      </c>
      <c r="F27" s="26" t="str">
        <f>+'3 - Identificación del Riesgo'!I26</f>
        <v>Pérdida Reputacional</v>
      </c>
      <c r="G27" s="26" t="str">
        <f>+'3 - Identificación del Riesgo'!J26</f>
        <v>Posibilidad de pérdida reputacional en la imagen institucional en los grupo de interés por que los canales de comunicación no son efectivos y su es limitado</v>
      </c>
      <c r="H27" s="213">
        <v>8760</v>
      </c>
      <c r="I27" s="242" t="str">
        <f t="shared" si="0"/>
        <v>Muy Alta</v>
      </c>
      <c r="J27" s="243">
        <f t="shared" si="1"/>
        <v>1</v>
      </c>
      <c r="K27" s="214" t="s">
        <v>394</v>
      </c>
      <c r="L27" s="242" t="str">
        <f>IF(OR(K27=[1]Datos!$A$23,K27=[1]Datos!$B$23),"Leve",IF(OR(K27=[1]Datos!$A$24,K27=[1]Datos!$B$24),"Menor",IF(OR(K27=[1]Datos!$A$25,K27=[1]Datos!$B$25),"Moderado",IF(OR(K27=[1]Datos!$A$26,K27=[1]Datos!$B$26),"Mayor",IF(OR(K27=[1]Datos!$A$27,K27=[1]Datos!$B$27),"Catastrófico","")))))</f>
        <v>Catastrófico</v>
      </c>
      <c r="M27" s="243">
        <f t="shared" si="2"/>
        <v>1</v>
      </c>
      <c r="N27" s="242" t="str">
        <f t="shared" si="3"/>
        <v>Extremo</v>
      </c>
      <c r="O27" s="242" t="str">
        <f t="shared" si="4"/>
        <v>Reducir</v>
      </c>
    </row>
    <row r="28" spans="2:15" ht="150" customHeight="1" x14ac:dyDescent="0.25">
      <c r="B28" s="28" t="str">
        <f>+'3 - Identificación del Riesgo'!B27</f>
        <v>COMUNICACIÓN Y GESTIÓN CON GRUPOS DE INTERÉS</v>
      </c>
      <c r="C28" s="51" t="str">
        <f>+'3 - Identificación del Riesgo'!F27</f>
        <v>DIRECCIÓN GENERAL (EQUIPO DE COMUNICACIONES)</v>
      </c>
      <c r="D28" s="25" t="str">
        <f>+'3 - Identificación del Riesgo'!G27</f>
        <v>R 8</v>
      </c>
      <c r="E28" s="26" t="str">
        <f>+'3 - Identificación del Riesgo'!H27</f>
        <v>Información de la ANT no llega al público objetivo</v>
      </c>
      <c r="F28" s="26" t="str">
        <f>+'3 - Identificación del Riesgo'!I27</f>
        <v>Pérdida Reputacional</v>
      </c>
      <c r="G28" s="26" t="str">
        <f>+'3 - Identificación del Riesgo'!J27</f>
        <v>Posibilidad de pérdida reputacional en la imagen institucional en los grupo de interés por que los canales de comunicación no son efectivos y su es limitado</v>
      </c>
      <c r="H28" s="213">
        <v>8760</v>
      </c>
      <c r="I28" s="242" t="str">
        <f t="shared" si="0"/>
        <v>Muy Alta</v>
      </c>
      <c r="J28" s="243">
        <f t="shared" si="1"/>
        <v>1</v>
      </c>
      <c r="K28" s="214" t="s">
        <v>394</v>
      </c>
      <c r="L28" s="242" t="str">
        <f>IF(OR(K28=[1]Datos!$A$23,K28=[1]Datos!$B$23),"Leve",IF(OR(K28=[1]Datos!$A$24,K28=[1]Datos!$B$24),"Menor",IF(OR(K28=[1]Datos!$A$25,K28=[1]Datos!$B$25),"Moderado",IF(OR(K28=[1]Datos!$A$26,K28=[1]Datos!$B$26),"Mayor",IF(OR(K28=[1]Datos!$A$27,K28=[1]Datos!$B$27),"Catastrófico","")))))</f>
        <v>Catastrófico</v>
      </c>
      <c r="M28" s="243">
        <f t="shared" si="2"/>
        <v>1</v>
      </c>
      <c r="N28" s="242" t="str">
        <f t="shared" si="3"/>
        <v>Extremo</v>
      </c>
      <c r="O28" s="242" t="str">
        <f t="shared" si="4"/>
        <v>Reducir</v>
      </c>
    </row>
    <row r="29" spans="2:15" ht="150" customHeight="1" x14ac:dyDescent="0.25">
      <c r="B29" s="28" t="str">
        <f>+'3 - Identificación del Riesgo'!B28</f>
        <v>COMUNICACIÓN Y GESTIÓN CON GRUPOS DE INTERÉS</v>
      </c>
      <c r="C29" s="51" t="str">
        <f>+'3 - Identificación del Riesgo'!F28</f>
        <v>OFICINA DEL INSPECTOR DE LA GESTIÓN DE TIERRAS</v>
      </c>
      <c r="D29" s="25" t="str">
        <f>+'3 - Identificación del Riesgo'!G28</f>
        <v>R 9</v>
      </c>
      <c r="E29" s="26" t="str">
        <f>+'3 - Identificación del Riesgo'!H28</f>
        <v>Omitir la gestión y/o respuesta  a las denuncias por posibles hechos de corrupción</v>
      </c>
      <c r="F29" s="26" t="str">
        <f>+'3 - Identificación del Riesgo'!I28</f>
        <v>Pérdida Reputacional</v>
      </c>
      <c r="G29" s="26" t="str">
        <f>+'3 - Identificación del Riesgo'!J28</f>
        <v>Posibilidad de pérdida reputacional en la imagen institucional por el desconocimiento en el registro, gestión y tramite de denuncias</v>
      </c>
      <c r="H29" s="213">
        <v>637</v>
      </c>
      <c r="I29" s="242" t="str">
        <f t="shared" si="0"/>
        <v>Alta</v>
      </c>
      <c r="J29" s="243">
        <f t="shared" si="1"/>
        <v>0.8</v>
      </c>
      <c r="K29" s="214" t="s">
        <v>394</v>
      </c>
      <c r="L29" s="242" t="str">
        <f>IF(OR(K29=[1]Datos!$A$23,K29=[1]Datos!$B$23),"Leve",IF(OR(K29=[1]Datos!$A$24,K29=[1]Datos!$B$24),"Menor",IF(OR(K29=[1]Datos!$A$25,K29=[1]Datos!$B$25),"Moderado",IF(OR(K29=[1]Datos!$A$26,K29=[1]Datos!$B$26),"Mayor",IF(OR(K29=[1]Datos!$A$27,K29=[1]Datos!$B$27),"Catastrófico","")))))</f>
        <v>Catastrófico</v>
      </c>
      <c r="M29" s="243">
        <f t="shared" si="2"/>
        <v>1</v>
      </c>
      <c r="N29" s="242" t="str">
        <f t="shared" si="3"/>
        <v>Extremo</v>
      </c>
      <c r="O29" s="242" t="str">
        <f t="shared" si="4"/>
        <v>Reducir</v>
      </c>
    </row>
    <row r="30" spans="2:15" ht="150" customHeight="1" x14ac:dyDescent="0.25">
      <c r="B30" s="28" t="str">
        <f>+'3 - Identificación del Riesgo'!B29</f>
        <v>COMUNICACIÓN Y GESTIÓN CON GRUPOS DE INTERÉS</v>
      </c>
      <c r="C30" s="51" t="str">
        <f>+'3 - Identificación del Riesgo'!F29</f>
        <v>OFICINA DEL INSPECTOR DE LA GESTIÓN DE TIERRAS</v>
      </c>
      <c r="D30" s="25" t="str">
        <f>+'3 - Identificación del Riesgo'!G29</f>
        <v>R 9</v>
      </c>
      <c r="E30" s="26" t="str">
        <f>+'3 - Identificación del Riesgo'!H29</f>
        <v>Omitir la gestión y/o respuesta  a las denuncias por posibles hechos de corrupción</v>
      </c>
      <c r="F30" s="26" t="str">
        <f>+'3 - Identificación del Riesgo'!I29</f>
        <v>Pérdida Reputacional</v>
      </c>
      <c r="G30" s="26" t="str">
        <f>+'3 - Identificación del Riesgo'!J29</f>
        <v>Posibilidad de pérdida reputacional en la imagen institucional por el desconocimiento en el registro, gestión y tramite de denuncias</v>
      </c>
      <c r="H30" s="213">
        <v>637</v>
      </c>
      <c r="I30" s="242" t="str">
        <f t="shared" si="0"/>
        <v>Alta</v>
      </c>
      <c r="J30" s="243">
        <f t="shared" si="1"/>
        <v>0.8</v>
      </c>
      <c r="K30" s="214" t="s">
        <v>394</v>
      </c>
      <c r="L30" s="242" t="str">
        <f>IF(OR(K30=[1]Datos!$A$23,K30=[1]Datos!$B$23),"Leve",IF(OR(K30=[1]Datos!$A$24,K30=[1]Datos!$B$24),"Menor",IF(OR(K30=[1]Datos!$A$25,K30=[1]Datos!$B$25),"Moderado",IF(OR(K30=[1]Datos!$A$26,K30=[1]Datos!$B$26),"Mayor",IF(OR(K30=[1]Datos!$A$27,K30=[1]Datos!$B$27),"Catastrófico","")))))</f>
        <v>Catastrófico</v>
      </c>
      <c r="M30" s="243">
        <f t="shared" si="2"/>
        <v>1</v>
      </c>
      <c r="N30" s="242" t="str">
        <f t="shared" si="3"/>
        <v>Extremo</v>
      </c>
      <c r="O30" s="242" t="str">
        <f t="shared" si="4"/>
        <v>Reducir</v>
      </c>
    </row>
    <row r="31" spans="2:15" ht="150" customHeight="1" x14ac:dyDescent="0.25">
      <c r="B31" s="28" t="str">
        <f>+'3 - Identificación del Riesgo'!B30</f>
        <v>INTELIGENCIA DE LA INFORMACIÓN</v>
      </c>
      <c r="C31" s="51" t="str">
        <f>+'3 - Identificación del Riesgo'!F30</f>
        <v>OFICINA DE PLANEACIÓN</v>
      </c>
      <c r="D31" s="25" t="str">
        <f>+'3 - Identificación del Riesgo'!G30</f>
        <v>R 10</v>
      </c>
      <c r="E31" s="26" t="str">
        <f>+'3 - Identificación del Riesgo'!H30</f>
        <v>Aprobación y publicación de información documentada no pertinente a los Procesos de la entidad</v>
      </c>
      <c r="F31" s="26" t="str">
        <f>+'3 - Identificación del Riesgo'!I30</f>
        <v>Pérdida Reputacional</v>
      </c>
      <c r="G31" s="26"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1" s="213">
        <v>365</v>
      </c>
      <c r="I31" s="242" t="str">
        <f t="shared" si="0"/>
        <v>Media</v>
      </c>
      <c r="J31" s="243">
        <f t="shared" si="1"/>
        <v>0.6</v>
      </c>
      <c r="K31" s="214" t="s">
        <v>393</v>
      </c>
      <c r="L31" s="242" t="str">
        <f>IF(OR(K31=[1]Datos!$A$23,K31=[1]Datos!$B$23),"Leve",IF(OR(K31=[1]Datos!$A$24,K31=[1]Datos!$B$24),"Menor",IF(OR(K31=[1]Datos!$A$25,K31=[1]Datos!$B$25),"Moderado",IF(OR(K31=[1]Datos!$A$26,K31=[1]Datos!$B$26),"Mayor",IF(OR(K31=[1]Datos!$A$27,K31=[1]Datos!$B$27),"Catastrófico","")))))</f>
        <v>Moderado</v>
      </c>
      <c r="M31" s="243">
        <f t="shared" si="2"/>
        <v>0.6</v>
      </c>
      <c r="N31" s="242" t="str">
        <f t="shared" si="3"/>
        <v>Moderado</v>
      </c>
      <c r="O31" s="242" t="str">
        <f t="shared" si="4"/>
        <v>Reducir</v>
      </c>
    </row>
    <row r="32" spans="2:15" ht="150" customHeight="1" x14ac:dyDescent="0.25">
      <c r="B32" s="28" t="str">
        <f>+'3 - Identificación del Riesgo'!B31</f>
        <v>INTELIGENCIA DE LA INFORMACIÓN</v>
      </c>
      <c r="C32" s="51" t="str">
        <f>+'3 - Identificación del Riesgo'!F31</f>
        <v>OFICINA DE PLANEACIÓN</v>
      </c>
      <c r="D32" s="25" t="str">
        <f>+'3 - Identificación del Riesgo'!G31</f>
        <v>R 10</v>
      </c>
      <c r="E32" s="26" t="str">
        <f>+'3 - Identificación del Riesgo'!H31</f>
        <v>Aprobación y publicación de información documentada no pertinente a los Procesos de la entidad</v>
      </c>
      <c r="F32" s="26" t="str">
        <f>+'3 - Identificación del Riesgo'!I31</f>
        <v>Pérdida Reputacional</v>
      </c>
      <c r="G32" s="26"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213">
        <v>365</v>
      </c>
      <c r="I32" s="242" t="str">
        <f t="shared" si="0"/>
        <v>Media</v>
      </c>
      <c r="J32" s="243">
        <f t="shared" si="1"/>
        <v>0.6</v>
      </c>
      <c r="K32" s="214" t="s">
        <v>393</v>
      </c>
      <c r="L32" s="242" t="str">
        <f>IF(OR(K32=[1]Datos!$A$23,K32=[1]Datos!$B$23),"Leve",IF(OR(K32=[1]Datos!$A$24,K32=[1]Datos!$B$24),"Menor",IF(OR(K32=[1]Datos!$A$25,K32=[1]Datos!$B$25),"Moderado",IF(OR(K32=[1]Datos!$A$26,K32=[1]Datos!$B$26),"Mayor",IF(OR(K32=[1]Datos!$A$27,K32=[1]Datos!$B$27),"Catastrófico","")))))</f>
        <v>Moderado</v>
      </c>
      <c r="M32" s="243">
        <f t="shared" si="2"/>
        <v>0.6</v>
      </c>
      <c r="N32" s="242" t="str">
        <f t="shared" si="3"/>
        <v>Moderado</v>
      </c>
      <c r="O32" s="242" t="str">
        <f t="shared" si="4"/>
        <v>Reducir</v>
      </c>
    </row>
    <row r="33" spans="2:15" ht="150" customHeight="1" x14ac:dyDescent="0.25">
      <c r="B33" s="28" t="str">
        <f>+'3 - Identificación del Riesgo'!B32</f>
        <v>INTELIGENCIA DE LA INFORMACIÓN</v>
      </c>
      <c r="C33" s="51" t="str">
        <f>+'3 - Identificación del Riesgo'!F32</f>
        <v>DIRECCIÓN GENERAL / GESTIÓN DEL CONOCIMIENTO</v>
      </c>
      <c r="D33" s="25" t="str">
        <f>+'3 - Identificación del Riesgo'!G32</f>
        <v>R 11</v>
      </c>
      <c r="E33" s="26" t="str">
        <f>+'3 - Identificación del Riesgo'!H32</f>
        <v>Fuga parcial o completa del conocimiento tácito o explicito de la Entidad</v>
      </c>
      <c r="F33" s="26" t="str">
        <f>+'3 - Identificación del Riesgo'!I32</f>
        <v>Pérdida Reputacional</v>
      </c>
      <c r="G33" s="26" t="str">
        <f>+'3 - Identificación del Riesgo'!J32</f>
        <v>Posibilidad de pérdida reputacional en la desaparición del conocimiento organizacional por falta de mecanismos que permitan retener el conocimiento tácito y explícito tanto individual como grupal u organizacional</v>
      </c>
      <c r="H33" s="213">
        <v>8760</v>
      </c>
      <c r="I33" s="242" t="str">
        <f t="shared" si="0"/>
        <v>Muy Alta</v>
      </c>
      <c r="J33" s="243">
        <f t="shared" si="1"/>
        <v>1</v>
      </c>
      <c r="K33" s="214" t="s">
        <v>394</v>
      </c>
      <c r="L33" s="242" t="str">
        <f>IF(OR(K33=[1]Datos!$A$23,K33=[1]Datos!$B$23),"Leve",IF(OR(K33=[1]Datos!$A$24,K33=[1]Datos!$B$24),"Menor",IF(OR(K33=[1]Datos!$A$25,K33=[1]Datos!$B$25),"Moderado",IF(OR(K33=[1]Datos!$A$26,K33=[1]Datos!$B$26),"Mayor",IF(OR(K33=[1]Datos!$A$27,K33=[1]Datos!$B$27),"Catastrófico","")))))</f>
        <v>Catastrófico</v>
      </c>
      <c r="M33" s="243">
        <f t="shared" si="2"/>
        <v>1</v>
      </c>
      <c r="N33" s="242" t="str">
        <f t="shared" si="3"/>
        <v>Extremo</v>
      </c>
      <c r="O33" s="242" t="str">
        <f t="shared" si="4"/>
        <v>Reducir</v>
      </c>
    </row>
    <row r="34" spans="2:15" ht="150" customHeight="1" x14ac:dyDescent="0.25">
      <c r="B34" s="28" t="str">
        <f>+'3 - Identificación del Riesgo'!B33</f>
        <v>INTELIGENCIA DE LA INFORMACIÓN</v>
      </c>
      <c r="C34" s="51" t="str">
        <f>+'3 - Identificación del Riesgo'!F33</f>
        <v>DIRECCIÓN GENERAL / GESTIÓN DEL CONOCIMIENTO</v>
      </c>
      <c r="D34" s="25" t="str">
        <f>+'3 - Identificación del Riesgo'!G33</f>
        <v>R 11</v>
      </c>
      <c r="E34" s="26" t="str">
        <f>+'3 - Identificación del Riesgo'!H33</f>
        <v>Fuga parcial o completa del conocimiento tácito o explicito de la Entidad</v>
      </c>
      <c r="F34" s="26" t="str">
        <f>+'3 - Identificación del Riesgo'!I33</f>
        <v>Pérdida Reputacional</v>
      </c>
      <c r="G34" s="26" t="str">
        <f>+'3 - Identificación del Riesgo'!J33</f>
        <v>Posibilidad de pérdida reputacional en la desaparición del conocimiento organizacional por falta de mecanismos que permitan retener el conocimiento tácito y explícito tanto individual como grupal u organizacional</v>
      </c>
      <c r="H34" s="213">
        <v>8760</v>
      </c>
      <c r="I34" s="242" t="str">
        <f t="shared" si="0"/>
        <v>Muy Alta</v>
      </c>
      <c r="J34" s="243">
        <f t="shared" si="1"/>
        <v>1</v>
      </c>
      <c r="K34" s="214" t="s">
        <v>394</v>
      </c>
      <c r="L34" s="242" t="str">
        <f>IF(OR(K34=[1]Datos!$A$23,K34=[1]Datos!$B$23),"Leve",IF(OR(K34=[1]Datos!$A$24,K34=[1]Datos!$B$24),"Menor",IF(OR(K34=[1]Datos!$A$25,K34=[1]Datos!$B$25),"Moderado",IF(OR(K34=[1]Datos!$A$26,K34=[1]Datos!$B$26),"Mayor",IF(OR(K34=[1]Datos!$A$27,K34=[1]Datos!$B$27),"Catastrófico","")))))</f>
        <v>Catastrófico</v>
      </c>
      <c r="M34" s="243">
        <f t="shared" si="2"/>
        <v>1</v>
      </c>
      <c r="N34" s="242" t="str">
        <f t="shared" si="3"/>
        <v>Extremo</v>
      </c>
      <c r="O34" s="242" t="str">
        <f t="shared" si="4"/>
        <v>Reducir</v>
      </c>
    </row>
    <row r="35" spans="2:15" ht="150" customHeight="1" x14ac:dyDescent="0.25">
      <c r="B35" s="28" t="str">
        <f>+'3 - Identificación del Riesgo'!B34</f>
        <v>INTELIGENCIA DE LA INFORMACIÓN</v>
      </c>
      <c r="C35" s="51" t="str">
        <f>+'3 - Identificación del Riesgo'!F34</f>
        <v>SUBDIRECCIÓN DE SISTEMAS DE INFORMACIÓN DE TIERRAS</v>
      </c>
      <c r="D35" s="25" t="str">
        <f>+'3 - Identificación del Riesgo'!G34</f>
        <v>R 12</v>
      </c>
      <c r="E35" s="26" t="str">
        <f>+'3 - Identificación del Riesgo'!H34</f>
        <v>Incumplimiento en la implementación del PETI</v>
      </c>
      <c r="F35" s="26" t="str">
        <f>+'3 - Identificación del Riesgo'!I34</f>
        <v>Afectación Económica o presupuestal</v>
      </c>
      <c r="G35" s="26"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5" s="213">
        <v>1</v>
      </c>
      <c r="I35" s="242" t="str">
        <f t="shared" si="0"/>
        <v>Muy Baja</v>
      </c>
      <c r="J35" s="243">
        <f t="shared" si="1"/>
        <v>0.2</v>
      </c>
      <c r="K35" s="242" t="s">
        <v>951</v>
      </c>
      <c r="L35" s="242" t="str">
        <f>IF(OR(K35=[1]Datos!$A$23,K35=[1]Datos!$B$23),"Leve",IF(OR(K35=[1]Datos!$A$24,K35=[1]Datos!$B$24),"Menor",IF(OR(K35=[1]Datos!$A$25,K35=[1]Datos!$B$25),"Moderado",IF(OR(K35=[1]Datos!$A$26,K35=[1]Datos!$B$26),"Mayor",IF(OR(K35=[1]Datos!$A$27,K35=[1]Datos!$B$27),"Catastrófico","")))))</f>
        <v>Catastrófico</v>
      </c>
      <c r="M35" s="243">
        <f t="shared" si="2"/>
        <v>1</v>
      </c>
      <c r="N35" s="242" t="str">
        <f t="shared" si="3"/>
        <v>Extremo</v>
      </c>
      <c r="O35" s="242" t="str">
        <f t="shared" si="4"/>
        <v>Reducir</v>
      </c>
    </row>
    <row r="36" spans="2:15" ht="150" customHeight="1" x14ac:dyDescent="0.25">
      <c r="B36" s="28" t="str">
        <f>+'3 - Identificación del Riesgo'!B35</f>
        <v>INTELIGENCIA DE LA INFORMACIÓN</v>
      </c>
      <c r="C36" s="51" t="str">
        <f>+'3 - Identificación del Riesgo'!F35</f>
        <v>SUBDIRECCIÓN DE SISTEMAS DE INFORMACIÓN DE TIERRAS</v>
      </c>
      <c r="D36" s="25" t="str">
        <f>+'3 - Identificación del Riesgo'!G35</f>
        <v>R 12</v>
      </c>
      <c r="E36" s="26" t="str">
        <f>+'3 - Identificación del Riesgo'!H35</f>
        <v>Incumplimiento en la implementación del PETI</v>
      </c>
      <c r="F36" s="26" t="str">
        <f>+'3 - Identificación del Riesgo'!I35</f>
        <v>Afectación Económica o presupuestal</v>
      </c>
      <c r="G36" s="26"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213">
        <v>1</v>
      </c>
      <c r="I36" s="242" t="str">
        <f t="shared" si="0"/>
        <v>Muy Baja</v>
      </c>
      <c r="J36" s="243">
        <f t="shared" si="1"/>
        <v>0.2</v>
      </c>
      <c r="K36" s="242" t="s">
        <v>951</v>
      </c>
      <c r="L36" s="242" t="str">
        <f>IF(OR(K36=[1]Datos!$A$23,K36=[1]Datos!$B$23),"Leve",IF(OR(K36=[1]Datos!$A$24,K36=[1]Datos!$B$24),"Menor",IF(OR(K36=[1]Datos!$A$25,K36=[1]Datos!$B$25),"Moderado",IF(OR(K36=[1]Datos!$A$26,K36=[1]Datos!$B$26),"Mayor",IF(OR(K36=[1]Datos!$A$27,K36=[1]Datos!$B$27),"Catastrófico","")))))</f>
        <v>Catastrófico</v>
      </c>
      <c r="M36" s="243">
        <f t="shared" si="2"/>
        <v>1</v>
      </c>
      <c r="N36" s="242" t="str">
        <f t="shared" si="3"/>
        <v>Extremo</v>
      </c>
      <c r="O36" s="242" t="str">
        <f t="shared" si="4"/>
        <v>Reducir</v>
      </c>
    </row>
    <row r="37" spans="2:15" ht="150" customHeight="1" x14ac:dyDescent="0.25">
      <c r="B37" s="28" t="str">
        <f>+'3 - Identificación del Riesgo'!B36</f>
        <v>INTELIGENCIA DE LA INFORMACIÓN</v>
      </c>
      <c r="C37" s="51" t="str">
        <f>+'3 - Identificación del Riesgo'!F36</f>
        <v>SUBDIRECCIÓN DE SISTEMAS DE INFORMACIÓN DE TIERRAS</v>
      </c>
      <c r="D37" s="25" t="str">
        <f>+'3 - Identificación del Riesgo'!G36</f>
        <v>R 13</v>
      </c>
      <c r="E37" s="26" t="str">
        <f>+'3 - Identificación del Riesgo'!H36</f>
        <v>Definición y evolución de la arquitectura empresarial de TI que no responda a las necesidades de la entidad</v>
      </c>
      <c r="F37" s="26" t="str">
        <f>+'3 - Identificación del Riesgo'!I36</f>
        <v>Pérdida Reputacional</v>
      </c>
      <c r="G37" s="26"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H37" s="213">
        <v>2080</v>
      </c>
      <c r="I37" s="242" t="str">
        <f t="shared" si="0"/>
        <v>Alta</v>
      </c>
      <c r="J37" s="243">
        <f t="shared" si="1"/>
        <v>0.8</v>
      </c>
      <c r="K37" s="214" t="s">
        <v>393</v>
      </c>
      <c r="L37" s="242" t="str">
        <f>IF(OR(K37=[1]Datos!$A$23,K37=[1]Datos!$B$23),"Leve",IF(OR(K37=[1]Datos!$A$24,K37=[1]Datos!$B$24),"Menor",IF(OR(K37=[1]Datos!$A$25,K37=[1]Datos!$B$25),"Moderado",IF(OR(K37=[1]Datos!$A$26,K37=[1]Datos!$B$26),"Mayor",IF(OR(K37=[1]Datos!$A$27,K37=[1]Datos!$B$27),"Catastrófico","")))))</f>
        <v>Moderado</v>
      </c>
      <c r="M37" s="243">
        <f t="shared" si="2"/>
        <v>0.6</v>
      </c>
      <c r="N37" s="242" t="str">
        <f t="shared" si="3"/>
        <v>Alto</v>
      </c>
      <c r="O37" s="242" t="str">
        <f t="shared" si="4"/>
        <v>Reducir</v>
      </c>
    </row>
    <row r="38" spans="2:15" ht="150" customHeight="1" x14ac:dyDescent="0.25">
      <c r="B38" s="28" t="str">
        <f>+'3 - Identificación del Riesgo'!B37</f>
        <v>INTELIGENCIA DE LA INFORMACIÓN</v>
      </c>
      <c r="C38" s="51" t="str">
        <f>+'3 - Identificación del Riesgo'!F37</f>
        <v>SUBDIRECCIÓN DE SISTEMAS DE INFORMACIÓN DE TIERRAS</v>
      </c>
      <c r="D38" s="25" t="str">
        <f>+'3 - Identificación del Riesgo'!G37</f>
        <v>R 13</v>
      </c>
      <c r="E38" s="26" t="str">
        <f>+'3 - Identificación del Riesgo'!H37</f>
        <v>Definición y evolución de la arquitectura empresarial de TI que no responda a las necesidades de la entidad</v>
      </c>
      <c r="F38" s="26" t="str">
        <f>+'3 - Identificación del Riesgo'!I37</f>
        <v>Pérdida Reputacional</v>
      </c>
      <c r="G38" s="26"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213">
        <v>2080</v>
      </c>
      <c r="I38" s="242" t="str">
        <f t="shared" si="0"/>
        <v>Alta</v>
      </c>
      <c r="J38" s="243">
        <f t="shared" si="1"/>
        <v>0.8</v>
      </c>
      <c r="K38" s="214" t="s">
        <v>393</v>
      </c>
      <c r="L38" s="242" t="str">
        <f>IF(OR(K38=[1]Datos!$A$23,K38=[1]Datos!$B$23),"Leve",IF(OR(K38=[1]Datos!$A$24,K38=[1]Datos!$B$24),"Menor",IF(OR(K38=[1]Datos!$A$25,K38=[1]Datos!$B$25),"Moderado",IF(OR(K38=[1]Datos!$A$26,K38=[1]Datos!$B$26),"Mayor",IF(OR(K38=[1]Datos!$A$27,K38=[1]Datos!$B$27),"Catastrófico","")))))</f>
        <v>Moderado</v>
      </c>
      <c r="M38" s="243">
        <f t="shared" si="2"/>
        <v>0.6</v>
      </c>
      <c r="N38" s="242" t="str">
        <f t="shared" si="3"/>
        <v>Alto</v>
      </c>
      <c r="O38" s="242" t="str">
        <f t="shared" si="4"/>
        <v>Reducir</v>
      </c>
    </row>
    <row r="39" spans="2:15" ht="150" customHeight="1" x14ac:dyDescent="0.25">
      <c r="B39" s="28" t="str">
        <f>+'3 - Identificación del Riesgo'!B38</f>
        <v>INTELIGENCIA DE LA INFORMACIÓN</v>
      </c>
      <c r="C39" s="51" t="str">
        <f>+'3 - Identificación del Riesgo'!F38</f>
        <v>SUBDIRECCIÓN DE SISTEMAS DE INFORMACIÓN DE TIERRAS</v>
      </c>
      <c r="D39" s="25" t="str">
        <f>+'3 - Identificación del Riesgo'!G38</f>
        <v>R 13</v>
      </c>
      <c r="E39" s="26" t="str">
        <f>+'3 - Identificación del Riesgo'!H38</f>
        <v>Definición y evolución de la arquitectura empresarial de TI que no responda a las necesidades de la entidad</v>
      </c>
      <c r="F39" s="26" t="str">
        <f>+'3 - Identificación del Riesgo'!I38</f>
        <v>Pérdida Reputacional</v>
      </c>
      <c r="G39" s="26"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213">
        <v>2080</v>
      </c>
      <c r="I39" s="242" t="str">
        <f t="shared" si="0"/>
        <v>Alta</v>
      </c>
      <c r="J39" s="243">
        <f t="shared" si="1"/>
        <v>0.8</v>
      </c>
      <c r="K39" s="214" t="s">
        <v>393</v>
      </c>
      <c r="L39" s="242" t="str">
        <f>IF(OR(K39=[1]Datos!$A$23,K39=[1]Datos!$B$23),"Leve",IF(OR(K39=[1]Datos!$A$24,K39=[1]Datos!$B$24),"Menor",IF(OR(K39=[1]Datos!$A$25,K39=[1]Datos!$B$25),"Moderado",IF(OR(K39=[1]Datos!$A$26,K39=[1]Datos!$B$26),"Mayor",IF(OR(K39=[1]Datos!$A$27,K39=[1]Datos!$B$27),"Catastrófico","")))))</f>
        <v>Moderado</v>
      </c>
      <c r="M39" s="243">
        <f t="shared" si="2"/>
        <v>0.6</v>
      </c>
      <c r="N39" s="242" t="str">
        <f t="shared" si="3"/>
        <v>Alto</v>
      </c>
      <c r="O39" s="242" t="str">
        <f t="shared" si="4"/>
        <v>Reducir</v>
      </c>
    </row>
    <row r="40" spans="2:15" ht="150" customHeight="1" x14ac:dyDescent="0.25">
      <c r="B40" s="28" t="str">
        <f>+'3 - Identificación del Riesgo'!B39</f>
        <v>INTELIGENCIA DE LA INFORMACIÓN</v>
      </c>
      <c r="C40" s="51" t="str">
        <f>+'3 - Identificación del Riesgo'!F39</f>
        <v>SUBDIRECCIÓN DE SISTEMAS DE INFORMACIÓN DE TIERRAS</v>
      </c>
      <c r="D40" s="25" t="str">
        <f>+'3 - Identificación del Riesgo'!G39</f>
        <v>R 14</v>
      </c>
      <c r="E40" s="26" t="str">
        <f>+'3 - Identificación del Riesgo'!H39</f>
        <v>Incumplimiento en la implementación del Modelo de Seguridad y Privacidad  de la información de la estrategia de Gobierno Digital</v>
      </c>
      <c r="F40" s="26" t="str">
        <f>+'3 - Identificación del Riesgo'!I39</f>
        <v>Pérdida Reputacional</v>
      </c>
      <c r="G40" s="26" t="str">
        <f>+'3 - Identificación del Riesgo'!J39</f>
        <v>Posibilidad de pérdida reputacional en la imagen institucional debido a la inadecuada priorización de las tareas necesarias para planificar e implementar el componente de seguridad digital de la estrategia de gobierno digital</v>
      </c>
      <c r="H40" s="213">
        <v>8760</v>
      </c>
      <c r="I40" s="242" t="str">
        <f t="shared" si="0"/>
        <v>Muy Alta</v>
      </c>
      <c r="J40" s="243">
        <f t="shared" si="1"/>
        <v>1</v>
      </c>
      <c r="K40" s="214" t="s">
        <v>703</v>
      </c>
      <c r="L40" s="242" t="str">
        <f>IF(OR(K40=[1]Datos!$A$23,K40=[1]Datos!$B$23),"Leve",IF(OR(K40=[1]Datos!$A$24,K40=[1]Datos!$B$24),"Menor",IF(OR(K40=[1]Datos!$A$25,K40=[1]Datos!$B$25),"Moderado",IF(OR(K40=[1]Datos!$A$26,K40=[1]Datos!$B$26),"Mayor",IF(OR(K40=[1]Datos!$A$27,K40=[1]Datos!$B$27),"Catastrófico","")))))</f>
        <v>Mayor</v>
      </c>
      <c r="M40" s="243">
        <f t="shared" si="2"/>
        <v>0.8</v>
      </c>
      <c r="N40" s="242" t="str">
        <f t="shared" si="3"/>
        <v>Alto</v>
      </c>
      <c r="O40" s="242" t="str">
        <f t="shared" si="4"/>
        <v>Reducir</v>
      </c>
    </row>
    <row r="41" spans="2:15" ht="150" customHeight="1" x14ac:dyDescent="0.25">
      <c r="B41" s="28" t="str">
        <f>+'3 - Identificación del Riesgo'!B40</f>
        <v>INTELIGENCIA DE LA INFORMACIÓN</v>
      </c>
      <c r="C41" s="51" t="str">
        <f>+'3 - Identificación del Riesgo'!F40</f>
        <v>SUBDIRECCIÓN DE SISTEMAS DE INFORMACIÓN DE TIERRAS</v>
      </c>
      <c r="D41" s="25" t="str">
        <f>+'3 - Identificación del Riesgo'!G40</f>
        <v>R 14</v>
      </c>
      <c r="E41" s="26" t="str">
        <f>+'3 - Identificación del Riesgo'!H40</f>
        <v>Incumplimiento en la implementación del Modelo de Seguridad y Privacidad  de la información de la estrategia de Gobierno Digital</v>
      </c>
      <c r="F41" s="26" t="str">
        <f>+'3 - Identificación del Riesgo'!I40</f>
        <v>Pérdida Reputacional</v>
      </c>
      <c r="G41" s="26" t="str">
        <f>+'3 - Identificación del Riesgo'!J40</f>
        <v>Posibilidad de pérdida reputacional en la imagen institucional debido a la inadecuada priorización de las tareas necesarias para planificar e implementar el componente de seguridad digital de la estrategia de gobierno digital</v>
      </c>
      <c r="H41" s="213">
        <v>8760</v>
      </c>
      <c r="I41" s="242" t="str">
        <f t="shared" si="0"/>
        <v>Muy Alta</v>
      </c>
      <c r="J41" s="243">
        <f t="shared" si="1"/>
        <v>1</v>
      </c>
      <c r="K41" s="214" t="s">
        <v>703</v>
      </c>
      <c r="L41" s="242" t="str">
        <f>IF(OR(K41=[1]Datos!$A$23,K41=[1]Datos!$B$23),"Leve",IF(OR(K41=[1]Datos!$A$24,K41=[1]Datos!$B$24),"Menor",IF(OR(K41=[1]Datos!$A$25,K41=[1]Datos!$B$25),"Moderado",IF(OR(K41=[1]Datos!$A$26,K41=[1]Datos!$B$26),"Mayor",IF(OR(K41=[1]Datos!$A$27,K41=[1]Datos!$B$27),"Catastrófico","")))))</f>
        <v>Mayor</v>
      </c>
      <c r="M41" s="243">
        <f t="shared" si="2"/>
        <v>0.8</v>
      </c>
      <c r="N41" s="242" t="str">
        <f t="shared" si="3"/>
        <v>Alto</v>
      </c>
      <c r="O41" s="242" t="str">
        <f t="shared" si="4"/>
        <v>Reducir</v>
      </c>
    </row>
    <row r="42" spans="2:15" ht="150" customHeight="1" x14ac:dyDescent="0.25">
      <c r="B42" s="28" t="str">
        <f>+'3 - Identificación del Riesgo'!B41</f>
        <v>GESTIÓN DEL MODELO DE ATENCIÓN</v>
      </c>
      <c r="C42" s="51" t="str">
        <f>+'3 - Identificación del Riesgo'!F41</f>
        <v>DIRECCIÓN DE GESTIÓN DEL ORDENAMIENTO SOCIAL DE LA PROPIEDAD</v>
      </c>
      <c r="D42" s="25" t="str">
        <f>+'3 - Identificación del Riesgo'!G41</f>
        <v>R 15</v>
      </c>
      <c r="E42" s="26" t="str">
        <f>+'3 - Identificación del Riesgo'!H41</f>
        <v>Programar municipios que posteriormente presenten limitantes para su intervención</v>
      </c>
      <c r="F42" s="26" t="str">
        <f>+'3 - Identificación del Riesgo'!I41</f>
        <v>Afectación Económica o presupuestal</v>
      </c>
      <c r="G42" s="26" t="str">
        <f>+'3 - Identificación del Riesgo'!J41</f>
        <v>Posibilidad de afectación económica en los sobrecostos de la operación debido a las Inconsistencias de la información considerada para la programación de los municipios frente a la situación real del territorio</v>
      </c>
      <c r="H42" s="213">
        <v>1</v>
      </c>
      <c r="I42" s="242" t="str">
        <f t="shared" ref="I42:I67" si="5">IF(H42&lt;=0,"",IF(H42&lt;=2,"Muy Baja",IF(H42&lt;=24,"Baja",IF(H42&lt;=500,"Media",IF(H42&lt;=5000,"Alta","Muy Alta")))))</f>
        <v>Muy Baja</v>
      </c>
      <c r="J42" s="243">
        <f t="shared" ref="J42:J67" si="6">IF(I42="","",IF(I42="Muy Baja",0.2,IF(I42="Baja",0.4,IF(I42="Media",0.6,IF(I42="Alta",0.8,IF(I42="Muy Alta",1,))))))</f>
        <v>0.2</v>
      </c>
      <c r="K42" s="242" t="s">
        <v>951</v>
      </c>
      <c r="L42" s="242" t="str">
        <f>IF(OR(K42=[1]Datos!$A$23,K42=[1]Datos!$B$23),"Leve",IF(OR(K42=[1]Datos!$A$24,K42=[1]Datos!$B$24),"Menor",IF(OR(K42=[1]Datos!$A$25,K42=[1]Datos!$B$25),"Moderado",IF(OR(K42=[1]Datos!$A$26,K42=[1]Datos!$B$26),"Mayor",IF(OR(K42=[1]Datos!$A$27,K42=[1]Datos!$B$27),"Catastrófico","")))))</f>
        <v>Catastrófico</v>
      </c>
      <c r="M42" s="243">
        <f t="shared" ref="M42:M67" si="7">IF(L42="","",IF(L42="Leve",0.2,IF(L42="Menor",0.4,IF(L42="Moderado",0.6,IF(L42="Mayor",0.8,IF(L42="Catastrófico",1,))))))</f>
        <v>1</v>
      </c>
      <c r="N42" s="242" t="str">
        <f t="shared" ref="N42:N67" si="8">IF(OR(AND(I42="Muy Baja",L42="Leve"),AND(I42="Muy Baja",L42="Menor"),AND(I42="Baja",L42="Leve")),"Bajo",IF(OR(AND(I42="Muy baja",L42="Moderado"),AND(I42="Baja",L42="Menor"),AND(I42="Baja",L42="Moderado"),AND(I42="Media",L42="Leve"),AND(I42="Media",L42="Menor"),AND(I42="Media",L42="Moderado"),AND(I42="Alta",L42="Leve"),AND(I42="Alta",L42="Menor")),"Moderado",IF(OR(AND(I42="Muy Baja",L42="Mayor"),AND(I42="Baja",L42="Mayor"),AND(I42="Media",L42="Mayor"),AND(I42="Alta",L42="Moderado"),AND(I42="Alta",L42="Mayor"),AND(I42="Muy Alta",L42="Leve"),AND(I42="Muy Alta",L42="Menor"),AND(I42="Muy Alta",L42="Moderado"),AND(I42="Muy Alta",L42="Mayor")),"Alto",IF(OR(AND(I42="Muy Baja",L42="Catastrófico"),AND(I42="Baja",L42="Catastrófico"),AND(I42="Media",L42="Catastrófico"),AND(I42="Alta",L42="Catastrófico"),AND(I42="Muy Alta",L42="Catastrófico")),"Extremo",""))))</f>
        <v>Extremo</v>
      </c>
      <c r="O42" s="242" t="str">
        <f t="shared" ref="O42:O67" si="9">_xlfn.IFS(N42="Bajo","Aceptar",N42="Moderado","Reducir",N42="Alto","Reducir",N42="Extremo","Reducir")</f>
        <v>Reducir</v>
      </c>
    </row>
    <row r="43" spans="2:15" ht="150" customHeight="1" x14ac:dyDescent="0.25">
      <c r="B43" s="28" t="str">
        <f>+'3 - Identificación del Riesgo'!B42</f>
        <v>GESTIÓN DEL MODELO DE ATENCIÓN</v>
      </c>
      <c r="C43" s="51" t="str">
        <f>+'3 - Identificación del Riesgo'!F42</f>
        <v>DIRECCIÓN DE GESTIÓN DEL ORDENAMIENTO SOCIAL DE LA PROPIEDAD</v>
      </c>
      <c r="D43" s="25" t="str">
        <f>+'3 - Identificación del Riesgo'!G42</f>
        <v>R 15</v>
      </c>
      <c r="E43" s="26" t="str">
        <f>+'3 - Identificación del Riesgo'!H42</f>
        <v>Programar municipios que posteriormente presenten limitantes para su intervención</v>
      </c>
      <c r="F43" s="26" t="str">
        <f>+'3 - Identificación del Riesgo'!I42</f>
        <v>Afectación Económica o presupuestal</v>
      </c>
      <c r="G43" s="26" t="str">
        <f>+'3 - Identificación del Riesgo'!J42</f>
        <v>Posibilidad de afectación económica en los sobrecostos de la operación debido a las Inconsistencias de la información considerada para la programación de los municipios frente a la situación real del territorio</v>
      </c>
      <c r="H43" s="213">
        <v>1</v>
      </c>
      <c r="I43" s="242" t="str">
        <f t="shared" si="5"/>
        <v>Muy Baja</v>
      </c>
      <c r="J43" s="243">
        <f t="shared" si="6"/>
        <v>0.2</v>
      </c>
      <c r="K43" s="242" t="s">
        <v>951</v>
      </c>
      <c r="L43" s="242" t="str">
        <f>IF(OR(K43=[1]Datos!$A$23,K43=[1]Datos!$B$23),"Leve",IF(OR(K43=[1]Datos!$A$24,K43=[1]Datos!$B$24),"Menor",IF(OR(K43=[1]Datos!$A$25,K43=[1]Datos!$B$25),"Moderado",IF(OR(K43=[1]Datos!$A$26,K43=[1]Datos!$B$26),"Mayor",IF(OR(K43=[1]Datos!$A$27,K43=[1]Datos!$B$27),"Catastrófico","")))))</f>
        <v>Catastrófico</v>
      </c>
      <c r="M43" s="243">
        <f t="shared" si="7"/>
        <v>1</v>
      </c>
      <c r="N43" s="242" t="str">
        <f t="shared" si="8"/>
        <v>Extremo</v>
      </c>
      <c r="O43" s="242" t="str">
        <f t="shared" si="9"/>
        <v>Reducir</v>
      </c>
    </row>
    <row r="44" spans="2:15" ht="150" customHeight="1" x14ac:dyDescent="0.25">
      <c r="B44" s="28" t="str">
        <f>+'3 - Identificación del Riesgo'!B43</f>
        <v>GESTIÓN DEL MODELO DE ATENCIÓN</v>
      </c>
      <c r="C44" s="51" t="str">
        <f>+'3 - Identificación del Riesgo'!F43</f>
        <v>SECRETARÍA GENERAL</v>
      </c>
      <c r="D44" s="25" t="str">
        <f>+'3 - Identificación del Riesgo'!G43</f>
        <v>R 16</v>
      </c>
      <c r="E44" s="26" t="str">
        <f>+'3 - Identificación del Riesgo'!H43</f>
        <v>Respuesta inoportuna a las PQRSD</v>
      </c>
      <c r="F44" s="26" t="str">
        <f>+'3 - Identificación del Riesgo'!I43</f>
        <v>Pérdida Reputacional</v>
      </c>
      <c r="G44" s="26"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4" s="213">
        <v>156000</v>
      </c>
      <c r="I44" s="242" t="str">
        <f t="shared" si="5"/>
        <v>Muy Alta</v>
      </c>
      <c r="J44" s="243">
        <f t="shared" si="6"/>
        <v>1</v>
      </c>
      <c r="K44" s="214" t="s">
        <v>394</v>
      </c>
      <c r="L44" s="242" t="str">
        <f>IF(OR(K44=[1]Datos!$A$23,K44=[1]Datos!$B$23),"Leve",IF(OR(K44=[1]Datos!$A$24,K44=[1]Datos!$B$24),"Menor",IF(OR(K44=[1]Datos!$A$25,K44=[1]Datos!$B$25),"Moderado",IF(OR(K44=[1]Datos!$A$26,K44=[1]Datos!$B$26),"Mayor",IF(OR(K44=[1]Datos!$A$27,K44=[1]Datos!$B$27),"Catastrófico","")))))</f>
        <v>Catastrófico</v>
      </c>
      <c r="M44" s="243">
        <f t="shared" si="7"/>
        <v>1</v>
      </c>
      <c r="N44" s="242" t="str">
        <f t="shared" si="8"/>
        <v>Extremo</v>
      </c>
      <c r="O44" s="242" t="str">
        <f t="shared" si="9"/>
        <v>Reducir</v>
      </c>
    </row>
    <row r="45" spans="2:15" ht="150" customHeight="1" x14ac:dyDescent="0.25">
      <c r="B45" s="28" t="str">
        <f>+'3 - Identificación del Riesgo'!B44</f>
        <v>GESTIÓN DEL MODELO DE ATENCIÓN</v>
      </c>
      <c r="C45" s="51" t="str">
        <f>+'3 - Identificación del Riesgo'!F44</f>
        <v>SECRETARÍA GENERAL</v>
      </c>
      <c r="D45" s="25" t="str">
        <f>+'3 - Identificación del Riesgo'!G44</f>
        <v>R 16</v>
      </c>
      <c r="E45" s="26" t="str">
        <f>+'3 - Identificación del Riesgo'!H44</f>
        <v>Respuesta inoportuna a las PQRSD</v>
      </c>
      <c r="F45" s="26" t="str">
        <f>+'3 - Identificación del Riesgo'!I44</f>
        <v>Pérdida Reputacional</v>
      </c>
      <c r="G45" s="26"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213">
        <v>156000</v>
      </c>
      <c r="I45" s="242" t="str">
        <f t="shared" si="5"/>
        <v>Muy Alta</v>
      </c>
      <c r="J45" s="243">
        <f t="shared" si="6"/>
        <v>1</v>
      </c>
      <c r="K45" s="214" t="s">
        <v>394</v>
      </c>
      <c r="L45" s="242" t="str">
        <f>IF(OR(K45=[1]Datos!$A$23,K45=[1]Datos!$B$23),"Leve",IF(OR(K45=[1]Datos!$A$24,K45=[1]Datos!$B$24),"Menor",IF(OR(K45=[1]Datos!$A$25,K45=[1]Datos!$B$25),"Moderado",IF(OR(K45=[1]Datos!$A$26,K45=[1]Datos!$B$26),"Mayor",IF(OR(K45=[1]Datos!$A$27,K45=[1]Datos!$B$27),"Catastrófico","")))))</f>
        <v>Catastrófico</v>
      </c>
      <c r="M45" s="243">
        <f t="shared" si="7"/>
        <v>1</v>
      </c>
      <c r="N45" s="242" t="str">
        <f t="shared" si="8"/>
        <v>Extremo</v>
      </c>
      <c r="O45" s="242" t="str">
        <f t="shared" si="9"/>
        <v>Reducir</v>
      </c>
    </row>
    <row r="46" spans="2:15" ht="150" customHeight="1" x14ac:dyDescent="0.25">
      <c r="B46" s="28" t="str">
        <f>+'3 - Identificación del Riesgo'!B45</f>
        <v>GESTIÓN DEL MODELO DE ATENCIÓN</v>
      </c>
      <c r="C46" s="51" t="str">
        <f>+'3 - Identificación del Riesgo'!F45</f>
        <v>SECRETARÍA GENERAL</v>
      </c>
      <c r="D46" s="25" t="str">
        <f>+'3 - Identificación del Riesgo'!G45</f>
        <v>R 16</v>
      </c>
      <c r="E46" s="26" t="str">
        <f>+'3 - Identificación del Riesgo'!H45</f>
        <v>Respuesta inoportuna a las PQRSD</v>
      </c>
      <c r="F46" s="26" t="str">
        <f>+'3 - Identificación del Riesgo'!I45</f>
        <v>Pérdida Reputacional</v>
      </c>
      <c r="G46" s="26"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213">
        <v>156000</v>
      </c>
      <c r="I46" s="242" t="str">
        <f t="shared" si="5"/>
        <v>Muy Alta</v>
      </c>
      <c r="J46" s="243">
        <f t="shared" si="6"/>
        <v>1</v>
      </c>
      <c r="K46" s="214" t="s">
        <v>394</v>
      </c>
      <c r="L46" s="242" t="str">
        <f>IF(OR(K46=[1]Datos!$A$23,K46=[1]Datos!$B$23),"Leve",IF(OR(K46=[1]Datos!$A$24,K46=[1]Datos!$B$24),"Menor",IF(OR(K46=[1]Datos!$A$25,K46=[1]Datos!$B$25),"Moderado",IF(OR(K46=[1]Datos!$A$26,K46=[1]Datos!$B$26),"Mayor",IF(OR(K46=[1]Datos!$A$27,K46=[1]Datos!$B$27),"Catastrófico","")))))</f>
        <v>Catastrófico</v>
      </c>
      <c r="M46" s="243">
        <f t="shared" si="7"/>
        <v>1</v>
      </c>
      <c r="N46" s="242" t="str">
        <f t="shared" si="8"/>
        <v>Extremo</v>
      </c>
      <c r="O46" s="242" t="str">
        <f t="shared" si="9"/>
        <v>Reducir</v>
      </c>
    </row>
    <row r="47" spans="2:15" ht="150" customHeight="1" x14ac:dyDescent="0.25">
      <c r="B47" s="28" t="str">
        <f>+'3 - Identificación del Riesgo'!B46</f>
        <v>PLANIFICACIÓN DEL ORDENAMIENTO SOCIAL DE LA PROPIEDAD</v>
      </c>
      <c r="C47" s="51" t="str">
        <f>+'3 - Identificación del Riesgo'!F46</f>
        <v>SUBDIRECCIÓN DE SISTEMAS DE INFORMACIÓN DE TIERRAS</v>
      </c>
      <c r="D47" s="25" t="str">
        <f>+'3 - Identificación del Riesgo'!G46</f>
        <v>R 17</v>
      </c>
      <c r="E47" s="26"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26" t="str">
        <f>+'3 - Identificación del Riesgo'!I46</f>
        <v>Pérdida Reputacional</v>
      </c>
      <c r="G47" s="26"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7" s="213">
        <v>10000</v>
      </c>
      <c r="I47" s="242" t="str">
        <f t="shared" si="5"/>
        <v>Muy Alta</v>
      </c>
      <c r="J47" s="243">
        <f t="shared" si="6"/>
        <v>1</v>
      </c>
      <c r="K47" s="214" t="s">
        <v>394</v>
      </c>
      <c r="L47" s="242" t="str">
        <f>IF(OR(K47=[1]Datos!$A$23,K47=[1]Datos!$B$23),"Leve",IF(OR(K47=[1]Datos!$A$24,K47=[1]Datos!$B$24),"Menor",IF(OR(K47=[1]Datos!$A$25,K47=[1]Datos!$B$25),"Moderado",IF(OR(K47=[1]Datos!$A$26,K47=[1]Datos!$B$26),"Mayor",IF(OR(K47=[1]Datos!$A$27,K47=[1]Datos!$B$27),"Catastrófico","")))))</f>
        <v>Catastrófico</v>
      </c>
      <c r="M47" s="243">
        <f t="shared" si="7"/>
        <v>1</v>
      </c>
      <c r="N47" s="242" t="str">
        <f t="shared" si="8"/>
        <v>Extremo</v>
      </c>
      <c r="O47" s="242" t="str">
        <f t="shared" si="9"/>
        <v>Reducir</v>
      </c>
    </row>
    <row r="48" spans="2:15" ht="150" customHeight="1" x14ac:dyDescent="0.25">
      <c r="B48" s="28" t="str">
        <f>+'3 - Identificación del Riesgo'!B47</f>
        <v>PLANIFICACIÓN DEL ORDENAMIENTO SOCIAL DE LA PROPIEDAD</v>
      </c>
      <c r="C48" s="51" t="str">
        <f>+'3 - Identificación del Riesgo'!F47</f>
        <v>SUBDIRECCIÓN DE SISTEMAS DE INFORMACIÓN DE TIERRAS</v>
      </c>
      <c r="D48" s="25" t="str">
        <f>+'3 - Identificación del Riesgo'!G47</f>
        <v>R 17</v>
      </c>
      <c r="E48" s="26"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26" t="str">
        <f>+'3 - Identificación del Riesgo'!I47</f>
        <v>Pérdida Reputacional</v>
      </c>
      <c r="G48" s="26"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213">
        <v>10000</v>
      </c>
      <c r="I48" s="242" t="str">
        <f t="shared" si="5"/>
        <v>Muy Alta</v>
      </c>
      <c r="J48" s="243">
        <f t="shared" si="6"/>
        <v>1</v>
      </c>
      <c r="K48" s="214" t="s">
        <v>394</v>
      </c>
      <c r="L48" s="242" t="str">
        <f>IF(OR(K48=[1]Datos!$A$23,K48=[1]Datos!$B$23),"Leve",IF(OR(K48=[1]Datos!$A$24,K48=[1]Datos!$B$24),"Menor",IF(OR(K48=[1]Datos!$A$25,K48=[1]Datos!$B$25),"Moderado",IF(OR(K48=[1]Datos!$A$26,K48=[1]Datos!$B$26),"Mayor",IF(OR(K48=[1]Datos!$A$27,K48=[1]Datos!$B$27),"Catastrófico","")))))</f>
        <v>Catastrófico</v>
      </c>
      <c r="M48" s="243">
        <f t="shared" si="7"/>
        <v>1</v>
      </c>
      <c r="N48" s="242" t="str">
        <f t="shared" si="8"/>
        <v>Extremo</v>
      </c>
      <c r="O48" s="242" t="str">
        <f t="shared" si="9"/>
        <v>Reducir</v>
      </c>
    </row>
    <row r="49" spans="2:15" ht="150" customHeight="1" x14ac:dyDescent="0.25">
      <c r="B49" s="28" t="str">
        <f>+'3 - Identificación del Riesgo'!B48</f>
        <v>PLANIFICACIÓN DEL ORDENAMIENTO SOCIAL DE LA PROPIEDAD</v>
      </c>
      <c r="C49" s="51" t="str">
        <f>+'3 - Identificación del Riesgo'!F48</f>
        <v>SUBDIRECCIÓN DE PLANEACIÓN OPERATIVA</v>
      </c>
      <c r="D49" s="25" t="str">
        <f>+'3 - Identificación del Riesgo'!G48</f>
        <v>R 18</v>
      </c>
      <c r="E49" s="26" t="str">
        <f>+'3 - Identificación del Riesgo'!H48</f>
        <v>Incumplimiento en la formulación e implementación de los POSPR en los municipios programados por razones técnicas y operativas</v>
      </c>
      <c r="F49" s="26" t="str">
        <f>+'3 - Identificación del Riesgo'!I48</f>
        <v>Afectación Económica o presupuestal</v>
      </c>
      <c r="G49" s="26"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9" s="213">
        <v>18</v>
      </c>
      <c r="I49" s="242" t="str">
        <f t="shared" si="5"/>
        <v>Baja</v>
      </c>
      <c r="J49" s="243">
        <f t="shared" si="6"/>
        <v>0.4</v>
      </c>
      <c r="K49" s="242" t="s">
        <v>951</v>
      </c>
      <c r="L49" s="242" t="str">
        <f>IF(OR(K49=[1]Datos!$A$23,K49=[1]Datos!$B$23),"Leve",IF(OR(K49=[1]Datos!$A$24,K49=[1]Datos!$B$24),"Menor",IF(OR(K49=[1]Datos!$A$25,K49=[1]Datos!$B$25),"Moderado",IF(OR(K49=[1]Datos!$A$26,K49=[1]Datos!$B$26),"Mayor",IF(OR(K49=[1]Datos!$A$27,K49=[1]Datos!$B$27),"Catastrófico","")))))</f>
        <v>Catastrófico</v>
      </c>
      <c r="M49" s="243">
        <f t="shared" si="7"/>
        <v>1</v>
      </c>
      <c r="N49" s="242" t="str">
        <f t="shared" si="8"/>
        <v>Extremo</v>
      </c>
      <c r="O49" s="242" t="str">
        <f t="shared" si="9"/>
        <v>Reducir</v>
      </c>
    </row>
    <row r="50" spans="2:15" ht="150" customHeight="1" x14ac:dyDescent="0.25">
      <c r="B50" s="28" t="str">
        <f>+'3 - Identificación del Riesgo'!B49</f>
        <v>PLANIFICACIÓN DEL ORDENAMIENTO SOCIAL DE LA PROPIEDAD</v>
      </c>
      <c r="C50" s="51" t="str">
        <f>+'3 - Identificación del Riesgo'!F49</f>
        <v>SUBDIRECCIÓN DE PLANEACIÓN OPERATIVA</v>
      </c>
      <c r="D50" s="25" t="str">
        <f>+'3 - Identificación del Riesgo'!G49</f>
        <v>R 18</v>
      </c>
      <c r="E50" s="26" t="str">
        <f>+'3 - Identificación del Riesgo'!H49</f>
        <v>Incumplimiento en la formulación e implementación de los POSPR en los municipios programados por razones técnicas y operativas</v>
      </c>
      <c r="F50" s="26" t="str">
        <f>+'3 - Identificación del Riesgo'!I49</f>
        <v>Afectación Económica o presupuestal</v>
      </c>
      <c r="G50" s="26"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213">
        <v>18</v>
      </c>
      <c r="I50" s="242" t="str">
        <f t="shared" si="5"/>
        <v>Baja</v>
      </c>
      <c r="J50" s="243">
        <f t="shared" si="6"/>
        <v>0.4</v>
      </c>
      <c r="K50" s="242" t="s">
        <v>951</v>
      </c>
      <c r="L50" s="242" t="str">
        <f>IF(OR(K50=[1]Datos!$A$23,K50=[1]Datos!$B$23),"Leve",IF(OR(K50=[1]Datos!$A$24,K50=[1]Datos!$B$24),"Menor",IF(OR(K50=[1]Datos!$A$25,K50=[1]Datos!$B$25),"Moderado",IF(OR(K50=[1]Datos!$A$26,K50=[1]Datos!$B$26),"Mayor",IF(OR(K50=[1]Datos!$A$27,K50=[1]Datos!$B$27),"Catastrófico","")))))</f>
        <v>Catastrófico</v>
      </c>
      <c r="M50" s="243">
        <f t="shared" si="7"/>
        <v>1</v>
      </c>
      <c r="N50" s="242" t="str">
        <f t="shared" si="8"/>
        <v>Extremo</v>
      </c>
      <c r="O50" s="242" t="str">
        <f t="shared" si="9"/>
        <v>Reducir</v>
      </c>
    </row>
    <row r="51" spans="2:15" ht="150" customHeight="1" x14ac:dyDescent="0.25">
      <c r="B51" s="28" t="str">
        <f>+'3 - Identificación del Riesgo'!B50</f>
        <v>PLANIFICACIÓN DEL ORDENAMIENTO SOCIAL DE LA PROPIEDAD</v>
      </c>
      <c r="C51" s="51" t="str">
        <f>+'3 - Identificación del Riesgo'!F50</f>
        <v>SUBDIRECCIÓN DE PLANEACIÓN OPERATIVA</v>
      </c>
      <c r="D51" s="25" t="str">
        <f>+'3 - Identificación del Riesgo'!G50</f>
        <v>R 19</v>
      </c>
      <c r="E51" s="26" t="str">
        <f>+'3 - Identificación del Riesgo'!H50</f>
        <v>Retrasos o suspensión en la formulación e implementación de POSPR en los municipios programados por condiciones de seguridad adversas a la operación</v>
      </c>
      <c r="F51" s="26" t="str">
        <f>+'3 - Identificación del Riesgo'!I50</f>
        <v>Afectación Económica o presupuestal</v>
      </c>
      <c r="G51" s="26"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H51" s="213">
        <v>18</v>
      </c>
      <c r="I51" s="242" t="str">
        <f t="shared" si="5"/>
        <v>Baja</v>
      </c>
      <c r="J51" s="243">
        <f t="shared" si="6"/>
        <v>0.4</v>
      </c>
      <c r="K51" s="242" t="s">
        <v>951</v>
      </c>
      <c r="L51" s="242" t="str">
        <f>IF(OR(K51=[1]Datos!$A$23,K51=[1]Datos!$B$23),"Leve",IF(OR(K51=[1]Datos!$A$24,K51=[1]Datos!$B$24),"Menor",IF(OR(K51=[1]Datos!$A$25,K51=[1]Datos!$B$25),"Moderado",IF(OR(K51=[1]Datos!$A$26,K51=[1]Datos!$B$26),"Mayor",IF(OR(K51=[1]Datos!$A$27,K51=[1]Datos!$B$27),"Catastrófico","")))))</f>
        <v>Catastrófico</v>
      </c>
      <c r="M51" s="243">
        <f t="shared" si="7"/>
        <v>1</v>
      </c>
      <c r="N51" s="242" t="str">
        <f t="shared" si="8"/>
        <v>Extremo</v>
      </c>
      <c r="O51" s="242" t="str">
        <f t="shared" si="9"/>
        <v>Reducir</v>
      </c>
    </row>
    <row r="52" spans="2:15" ht="150" customHeight="1" x14ac:dyDescent="0.25">
      <c r="B52" s="28" t="str">
        <f>+'3 - Identificación del Riesgo'!B51</f>
        <v>PLANIFICACIÓN DEL ORDENAMIENTO SOCIAL DE LA PROPIEDAD</v>
      </c>
      <c r="C52" s="51" t="str">
        <f>+'3 - Identificación del Riesgo'!F51</f>
        <v>SUBDIRECCIÓN DE PLANEACIÓN OPERATIVA</v>
      </c>
      <c r="D52" s="25" t="str">
        <f>+'3 - Identificación del Riesgo'!G51</f>
        <v>R 19</v>
      </c>
      <c r="E52" s="26" t="str">
        <f>+'3 - Identificación del Riesgo'!H51</f>
        <v>Retrasos o suspensión en la formulación e implementación de POSPR en los municipios programados por condiciones de seguridad adversas a la operación</v>
      </c>
      <c r="F52" s="26" t="str">
        <f>+'3 - Identificación del Riesgo'!I51</f>
        <v>Afectación Económica o presupuestal</v>
      </c>
      <c r="G52" s="26"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H52" s="213">
        <v>18</v>
      </c>
      <c r="I52" s="242" t="str">
        <f t="shared" si="5"/>
        <v>Baja</v>
      </c>
      <c r="J52" s="243">
        <f t="shared" si="6"/>
        <v>0.4</v>
      </c>
      <c r="K52" s="242" t="s">
        <v>951</v>
      </c>
      <c r="L52" s="242" t="str">
        <f>IF(OR(K52=[1]Datos!$A$23,K52=[1]Datos!$B$23),"Leve",IF(OR(K52=[1]Datos!$A$24,K52=[1]Datos!$B$24),"Menor",IF(OR(K52=[1]Datos!$A$25,K52=[1]Datos!$B$25),"Moderado",IF(OR(K52=[1]Datos!$A$26,K52=[1]Datos!$B$26),"Mayor",IF(OR(K52=[1]Datos!$A$27,K52=[1]Datos!$B$27),"Catastrófico","")))))</f>
        <v>Catastrófico</v>
      </c>
      <c r="M52" s="243">
        <f t="shared" si="7"/>
        <v>1</v>
      </c>
      <c r="N52" s="242" t="str">
        <f t="shared" si="8"/>
        <v>Extremo</v>
      </c>
      <c r="O52" s="242" t="str">
        <f t="shared" si="9"/>
        <v>Reducir</v>
      </c>
    </row>
    <row r="53" spans="2:15" ht="150" customHeight="1" x14ac:dyDescent="0.25">
      <c r="B53" s="28" t="str">
        <f>+'3 - Identificación del Riesgo'!B52</f>
        <v>PLANIFICACIÓN DEL ORDENAMIENTO SOCIAL DE LA PROPIEDAD</v>
      </c>
      <c r="C53" s="51" t="str">
        <f>+'3 - Identificación del Riesgo'!F52</f>
        <v>SUBDIRECCIÓN DE PLANEACIÓN OPERATIVA</v>
      </c>
      <c r="D53" s="25" t="str">
        <f>+'3 - Identificación del Riesgo'!G52</f>
        <v>R 19</v>
      </c>
      <c r="E53" s="26" t="str">
        <f>+'3 - Identificación del Riesgo'!H52</f>
        <v>Retrasos o suspensión en la formulación e implementación de POSPR en los municipios programados por condiciones de seguridad adversas a la operación</v>
      </c>
      <c r="F53" s="26" t="str">
        <f>+'3 - Identificación del Riesgo'!I52</f>
        <v>Afectación Económica o presupuestal</v>
      </c>
      <c r="G53" s="26"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H53" s="213">
        <v>18</v>
      </c>
      <c r="I53" s="242" t="str">
        <f t="shared" si="5"/>
        <v>Baja</v>
      </c>
      <c r="J53" s="243">
        <f t="shared" si="6"/>
        <v>0.4</v>
      </c>
      <c r="K53" s="242" t="s">
        <v>951</v>
      </c>
      <c r="L53" s="242" t="str">
        <f>IF(OR(K53=[1]Datos!$A$23,K53=[1]Datos!$B$23),"Leve",IF(OR(K53=[1]Datos!$A$24,K53=[1]Datos!$B$24),"Menor",IF(OR(K53=[1]Datos!$A$25,K53=[1]Datos!$B$25),"Moderado",IF(OR(K53=[1]Datos!$A$26,K53=[1]Datos!$B$26),"Mayor",IF(OR(K53=[1]Datos!$A$27,K53=[1]Datos!$B$27),"Catastrófico","")))))</f>
        <v>Catastrófico</v>
      </c>
      <c r="M53" s="243">
        <f t="shared" si="7"/>
        <v>1</v>
      </c>
      <c r="N53" s="242" t="str">
        <f t="shared" si="8"/>
        <v>Extremo</v>
      </c>
      <c r="O53" s="242" t="str">
        <f t="shared" si="9"/>
        <v>Reducir</v>
      </c>
    </row>
    <row r="54" spans="2:15" ht="150" customHeight="1" x14ac:dyDescent="0.25">
      <c r="B54" s="28" t="str">
        <f>+'3 - Identificación del Riesgo'!B53</f>
        <v>PLANIFICACIÓN DEL ORDENAMIENTO SOCIAL DE LA PROPIEDAD</v>
      </c>
      <c r="C54" s="51" t="str">
        <f>+'3 - Identificación del Riesgo'!F53</f>
        <v>SUBDIRECCIÓN DE PLANEACIÓN OPERATIVA</v>
      </c>
      <c r="D54" s="25" t="str">
        <f>+'3 - Identificación del Riesgo'!G53</f>
        <v>R 20</v>
      </c>
      <c r="E54" s="26" t="str">
        <f>+'3 - Identificación del Riesgo'!H53</f>
        <v>Incumplimientos por parte de los socios estratégicos y/u operadores de catastro en la entrega de insumos / productos requeridos para la formulación e implementación de POSPR, en el marco de los convenios celebrados</v>
      </c>
      <c r="F54" s="26" t="str">
        <f>+'3 - Identificación del Riesgo'!I53</f>
        <v>Afectación Económica o presupuestal</v>
      </c>
      <c r="G54" s="26"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H54" s="213">
        <v>50</v>
      </c>
      <c r="I54" s="242" t="str">
        <f t="shared" si="5"/>
        <v>Media</v>
      </c>
      <c r="J54" s="243">
        <f t="shared" si="6"/>
        <v>0.6</v>
      </c>
      <c r="K54" s="242" t="s">
        <v>951</v>
      </c>
      <c r="L54" s="242" t="str">
        <f>IF(OR(K54=[1]Datos!$A$23,K54=[1]Datos!$B$23),"Leve",IF(OR(K54=[1]Datos!$A$24,K54=[1]Datos!$B$24),"Menor",IF(OR(K54=[1]Datos!$A$25,K54=[1]Datos!$B$25),"Moderado",IF(OR(K54=[1]Datos!$A$26,K54=[1]Datos!$B$26),"Mayor",IF(OR(K54=[1]Datos!$A$27,K54=[1]Datos!$B$27),"Catastrófico","")))))</f>
        <v>Catastrófico</v>
      </c>
      <c r="M54" s="243">
        <f t="shared" si="7"/>
        <v>1</v>
      </c>
      <c r="N54" s="242" t="str">
        <f t="shared" si="8"/>
        <v>Extremo</v>
      </c>
      <c r="O54" s="242" t="str">
        <f t="shared" si="9"/>
        <v>Reducir</v>
      </c>
    </row>
    <row r="55" spans="2:15" ht="150" customHeight="1" x14ac:dyDescent="0.25">
      <c r="B55" s="28" t="str">
        <f>+'3 - Identificación del Riesgo'!B54</f>
        <v>PLANIFICACIÓN DEL ORDENAMIENTO SOCIAL DE LA PROPIEDAD</v>
      </c>
      <c r="C55" s="51" t="str">
        <f>+'3 - Identificación del Riesgo'!F54</f>
        <v>SUBDIRECCIÓN DE PLANEACIÓN OPERATIVA</v>
      </c>
      <c r="D55" s="25" t="str">
        <f>+'3 - Identificación del Riesgo'!G54</f>
        <v>R 20</v>
      </c>
      <c r="E55" s="26" t="str">
        <f>+'3 - Identificación del Riesgo'!H54</f>
        <v>Incumplimientos por parte de los socios estratégicos y/u operadores de catastro en la entrega de insumos / productos requeridos para la formulación e implementación de POSPR, en el marco de los convenios celebrados</v>
      </c>
      <c r="F55" s="26" t="str">
        <f>+'3 - Identificación del Riesgo'!I54</f>
        <v>Afectación Económica o presupuestal</v>
      </c>
      <c r="G55" s="26"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H55" s="213">
        <v>50</v>
      </c>
      <c r="I55" s="242" t="str">
        <f t="shared" si="5"/>
        <v>Media</v>
      </c>
      <c r="J55" s="243">
        <f t="shared" si="6"/>
        <v>0.6</v>
      </c>
      <c r="K55" s="242" t="s">
        <v>951</v>
      </c>
      <c r="L55" s="242" t="str">
        <f>IF(OR(K55=[1]Datos!$A$23,K55=[1]Datos!$B$23),"Leve",IF(OR(K55=[1]Datos!$A$24,K55=[1]Datos!$B$24),"Menor",IF(OR(K55=[1]Datos!$A$25,K55=[1]Datos!$B$25),"Moderado",IF(OR(K55=[1]Datos!$A$26,K55=[1]Datos!$B$26),"Mayor",IF(OR(K55=[1]Datos!$A$27,K55=[1]Datos!$B$27),"Catastrófico","")))))</f>
        <v>Catastrófico</v>
      </c>
      <c r="M55" s="243">
        <f t="shared" si="7"/>
        <v>1</v>
      </c>
      <c r="N55" s="242" t="str">
        <f t="shared" si="8"/>
        <v>Extremo</v>
      </c>
      <c r="O55" s="242" t="str">
        <f t="shared" si="9"/>
        <v>Reducir</v>
      </c>
    </row>
    <row r="56" spans="2:15" ht="150" customHeight="1" x14ac:dyDescent="0.25">
      <c r="B56" s="28" t="str">
        <f>+'3 - Identificación del Riesgo'!B55</f>
        <v>SEGURIDAD JURÍDICA SOBRE LA TITULARIDAD DE LA TIERRA Y LOS TERRITORIOS</v>
      </c>
      <c r="C56" s="51" t="str">
        <f>+'3 - Identificación del Riesgo'!F55</f>
        <v>DIRECCIÓN DE GESTIÓN JURÍDICA DE TIERRAS</v>
      </c>
      <c r="D56" s="25" t="str">
        <f>+'3 - Identificación del Riesgo'!G55</f>
        <v>R 21</v>
      </c>
      <c r="E56" s="26" t="str">
        <f>+'3 - Identificación del Riesgo'!H55</f>
        <v>Tomar decisiones incorrectas en los procesos agrarios y la formalización de la propiedad privada rural (zonas no focalizadas)</v>
      </c>
      <c r="F56" s="26" t="str">
        <f>+'3 - Identificación del Riesgo'!I55</f>
        <v>Pérdida Reputacional</v>
      </c>
      <c r="G56" s="26" t="str">
        <f>+'3 - Identificación del Riesgo'!J55</f>
        <v>Posibilidad de pérdida reputacional en la credibilidad institucional por la decisión generada erradamente en el acto administrativo para las zonas no focalizadas</v>
      </c>
      <c r="H56" s="213">
        <v>7000</v>
      </c>
      <c r="I56" s="242" t="str">
        <f t="shared" si="5"/>
        <v>Muy Alta</v>
      </c>
      <c r="J56" s="243">
        <f t="shared" si="6"/>
        <v>1</v>
      </c>
      <c r="K56" s="214" t="s">
        <v>703</v>
      </c>
      <c r="L56" s="242" t="str">
        <f>IF(OR(K56=[1]Datos!$A$23,K56=[1]Datos!$B$23),"Leve",IF(OR(K56=[1]Datos!$A$24,K56=[1]Datos!$B$24),"Menor",IF(OR(K56=[1]Datos!$A$25,K56=[1]Datos!$B$25),"Moderado",IF(OR(K56=[1]Datos!$A$26,K56=[1]Datos!$B$26),"Mayor",IF(OR(K56=[1]Datos!$A$27,K56=[1]Datos!$B$27),"Catastrófico","")))))</f>
        <v>Mayor</v>
      </c>
      <c r="M56" s="243">
        <f t="shared" si="7"/>
        <v>0.8</v>
      </c>
      <c r="N56" s="242" t="str">
        <f t="shared" si="8"/>
        <v>Alto</v>
      </c>
      <c r="O56" s="242" t="str">
        <f t="shared" si="9"/>
        <v>Reducir</v>
      </c>
    </row>
    <row r="57" spans="2:15" ht="150" customHeight="1" x14ac:dyDescent="0.25">
      <c r="B57" s="28" t="str">
        <f>+'3 - Identificación del Riesgo'!B56</f>
        <v>SEGURIDAD JURÍDICA SOBRE LA TITULARIDAD DE LA TIERRA Y LOS TERRITORIOS</v>
      </c>
      <c r="C57" s="51" t="str">
        <f>+'3 - Identificación del Riesgo'!F56</f>
        <v>DIRECCIÓN DE GESTIÓN JURÍDICA DE TIERRAS</v>
      </c>
      <c r="D57" s="25" t="str">
        <f>+'3 - Identificación del Riesgo'!G56</f>
        <v>R 21</v>
      </c>
      <c r="E57" s="26" t="str">
        <f>+'3 - Identificación del Riesgo'!H56</f>
        <v>Tomar decisiones incorrectas en los procesos agrarios y la formalización de la propiedad privada rural (zonas no focalizadas)</v>
      </c>
      <c r="F57" s="26" t="str">
        <f>+'3 - Identificación del Riesgo'!I56</f>
        <v>Pérdida Reputacional</v>
      </c>
      <c r="G57" s="26" t="str">
        <f>+'3 - Identificación del Riesgo'!J56</f>
        <v>Posibilidad de pérdida reputacional en la credibilidad institucional por la decisión generada erradamente en el acto administrativo para las zonas no focalizadas</v>
      </c>
      <c r="H57" s="213">
        <v>7000</v>
      </c>
      <c r="I57" s="242" t="str">
        <f t="shared" si="5"/>
        <v>Muy Alta</v>
      </c>
      <c r="J57" s="243">
        <f t="shared" si="6"/>
        <v>1</v>
      </c>
      <c r="K57" s="214" t="s">
        <v>703</v>
      </c>
      <c r="L57" s="242" t="str">
        <f>IF(OR(K57=[1]Datos!$A$23,K57=[1]Datos!$B$23),"Leve",IF(OR(K57=[1]Datos!$A$24,K57=[1]Datos!$B$24),"Menor",IF(OR(K57=[1]Datos!$A$25,K57=[1]Datos!$B$25),"Moderado",IF(OR(K57=[1]Datos!$A$26,K57=[1]Datos!$B$26),"Mayor",IF(OR(K57=[1]Datos!$A$27,K57=[1]Datos!$B$27),"Catastrófico","")))))</f>
        <v>Mayor</v>
      </c>
      <c r="M57" s="243">
        <f t="shared" si="7"/>
        <v>0.8</v>
      </c>
      <c r="N57" s="242" t="str">
        <f t="shared" si="8"/>
        <v>Alto</v>
      </c>
      <c r="O57" s="242" t="str">
        <f t="shared" si="9"/>
        <v>Reducir</v>
      </c>
    </row>
    <row r="58" spans="2:15" ht="150" customHeight="1" x14ac:dyDescent="0.25">
      <c r="B58" s="28" t="str">
        <f>+'3 - Identificación del Riesgo'!B57</f>
        <v>SEGURIDAD JURÍDICA SOBRE LA TITULARIDAD DE LA TIERRA Y LOS TERRITORIOS</v>
      </c>
      <c r="C58" s="51" t="str">
        <f>+'3 - Identificación del Riesgo'!F57</f>
        <v>DIRECCIÓN DE GESTIÓN JURÍDICA DE TIERRAS</v>
      </c>
      <c r="D58" s="25" t="str">
        <f>+'3 - Identificación del Riesgo'!G57</f>
        <v>R 22</v>
      </c>
      <c r="E58" s="26" t="str">
        <f>+'3 - Identificación del Riesgo'!H57</f>
        <v>Tomar decisiones incorrectas en los procesos agrarios y la formalización de la propiedad privada rural (zonas focalizadas)</v>
      </c>
      <c r="F58" s="26" t="str">
        <f>+'3 - Identificación del Riesgo'!I57</f>
        <v>Pérdida Reputacional</v>
      </c>
      <c r="G58" s="26" t="str">
        <f>+'3 - Identificación del Riesgo'!J57</f>
        <v>Posibilidad de pérdida reputacional en la credibilidad institucional por la decisión generada erradamente en el acto administrativo para las zonas focalizadas y formalización de la propiedad privada rural</v>
      </c>
      <c r="H58" s="213">
        <v>7000</v>
      </c>
      <c r="I58" s="242" t="str">
        <f t="shared" si="5"/>
        <v>Muy Alta</v>
      </c>
      <c r="J58" s="243">
        <f t="shared" si="6"/>
        <v>1</v>
      </c>
      <c r="K58" s="214" t="s">
        <v>703</v>
      </c>
      <c r="L58" s="242" t="str">
        <f>IF(OR(K58=[1]Datos!$A$23,K58=[1]Datos!$B$23),"Leve",IF(OR(K58=[1]Datos!$A$24,K58=[1]Datos!$B$24),"Menor",IF(OR(K58=[1]Datos!$A$25,K58=[1]Datos!$B$25),"Moderado",IF(OR(K58=[1]Datos!$A$26,K58=[1]Datos!$B$26),"Mayor",IF(OR(K58=[1]Datos!$A$27,K58=[1]Datos!$B$27),"Catastrófico","")))))</f>
        <v>Mayor</v>
      </c>
      <c r="M58" s="243">
        <f t="shared" si="7"/>
        <v>0.8</v>
      </c>
      <c r="N58" s="242" t="str">
        <f t="shared" si="8"/>
        <v>Alto</v>
      </c>
      <c r="O58" s="242" t="str">
        <f t="shared" si="9"/>
        <v>Reducir</v>
      </c>
    </row>
    <row r="59" spans="2:15" ht="150" customHeight="1" x14ac:dyDescent="0.25">
      <c r="B59" s="28" t="str">
        <f>+'3 - Identificación del Riesgo'!B58</f>
        <v>SEGURIDAD JURÍDICA SOBRE LA TITULARIDAD DE LA TIERRA Y LOS TERRITORIOS</v>
      </c>
      <c r="C59" s="51" t="str">
        <f>+'3 - Identificación del Riesgo'!F58</f>
        <v>DIRECCIÓN DE GESTIÓN JURÍDICA DE TIERRAS</v>
      </c>
      <c r="D59" s="25" t="str">
        <f>+'3 - Identificación del Riesgo'!G58</f>
        <v>R 22</v>
      </c>
      <c r="E59" s="26" t="str">
        <f>+'3 - Identificación del Riesgo'!H58</f>
        <v>Tomar decisiones incorrectas en los procesos agrarios y la formalización de la propiedad privada rural (zonas focalizadas)</v>
      </c>
      <c r="F59" s="26" t="str">
        <f>+'3 - Identificación del Riesgo'!I58</f>
        <v>Pérdida Reputacional</v>
      </c>
      <c r="G59" s="26" t="str">
        <f>+'3 - Identificación del Riesgo'!J58</f>
        <v>Posibilidad de pérdida reputacional en la credibilidad institucional por la decisión generada erradamente en el acto administrativo para las zonas focalizadas y formalización de la propiedad privada rural</v>
      </c>
      <c r="H59" s="213">
        <v>7000</v>
      </c>
      <c r="I59" s="242" t="str">
        <f t="shared" si="5"/>
        <v>Muy Alta</v>
      </c>
      <c r="J59" s="243">
        <f t="shared" si="6"/>
        <v>1</v>
      </c>
      <c r="K59" s="214" t="s">
        <v>703</v>
      </c>
      <c r="L59" s="242" t="str">
        <f>IF(OR(K59=[1]Datos!$A$23,K59=[1]Datos!$B$23),"Leve",IF(OR(K59=[1]Datos!$A$24,K59=[1]Datos!$B$24),"Menor",IF(OR(K59=[1]Datos!$A$25,K59=[1]Datos!$B$25),"Moderado",IF(OR(K59=[1]Datos!$A$26,K59=[1]Datos!$B$26),"Mayor",IF(OR(K59=[1]Datos!$A$27,K59=[1]Datos!$B$27),"Catastrófico","")))))</f>
        <v>Mayor</v>
      </c>
      <c r="M59" s="243">
        <f t="shared" si="7"/>
        <v>0.8</v>
      </c>
      <c r="N59" s="242" t="str">
        <f t="shared" si="8"/>
        <v>Alto</v>
      </c>
      <c r="O59" s="242" t="str">
        <f t="shared" si="9"/>
        <v>Reducir</v>
      </c>
    </row>
    <row r="60" spans="2:15" ht="150" customHeight="1" x14ac:dyDescent="0.25">
      <c r="B60" s="28" t="str">
        <f>+'3 - Identificación del Riesgo'!B59</f>
        <v>SEGURIDAD JURÍDICA SOBRE LA TITULARIDAD DE LA TIERRA Y LOS TERRITORIOS</v>
      </c>
      <c r="C60" s="51" t="str">
        <f>+'3 - Identificación del Riesgo'!F59</f>
        <v>DIRECCIÓN DE GESTIÓN JURÍDICA DE TIERRAS</v>
      </c>
      <c r="D60" s="25" t="str">
        <f>+'3 - Identificación del Riesgo'!G59</f>
        <v>R 23</v>
      </c>
      <c r="E60" s="26" t="str">
        <f>+'3 - Identificación del Riesgo'!H59</f>
        <v>Incumplimiento de términos para dar respuesta a las nuevas solicitudes de recursos, de decisiones finales de procesos agrarios y formalización de la propiedad privada rural</v>
      </c>
      <c r="F60" s="26" t="str">
        <f>+'3 - Identificación del Riesgo'!I59</f>
        <v>Pérdida Reputacional</v>
      </c>
      <c r="G60" s="26" t="str">
        <f>+'3 - Identificación del Riesgo'!J59</f>
        <v>Posibilidad de pérdida reputacional en la credibilidad institucional por el incumpliendo de los términos para resolver un recurso</v>
      </c>
      <c r="H60" s="213">
        <v>156</v>
      </c>
      <c r="I60" s="242" t="str">
        <f t="shared" si="5"/>
        <v>Media</v>
      </c>
      <c r="J60" s="243">
        <f t="shared" si="6"/>
        <v>0.6</v>
      </c>
      <c r="K60" s="214" t="s">
        <v>394</v>
      </c>
      <c r="L60" s="242" t="str">
        <f>IF(OR(K60=[1]Datos!$A$23,K60=[1]Datos!$B$23),"Leve",IF(OR(K60=[1]Datos!$A$24,K60=[1]Datos!$B$24),"Menor",IF(OR(K60=[1]Datos!$A$25,K60=[1]Datos!$B$25),"Moderado",IF(OR(K60=[1]Datos!$A$26,K60=[1]Datos!$B$26),"Mayor",IF(OR(K60=[1]Datos!$A$27,K60=[1]Datos!$B$27),"Catastrófico","")))))</f>
        <v>Catastrófico</v>
      </c>
      <c r="M60" s="243">
        <f t="shared" si="7"/>
        <v>1</v>
      </c>
      <c r="N60" s="242" t="str">
        <f t="shared" si="8"/>
        <v>Extremo</v>
      </c>
      <c r="O60" s="242" t="str">
        <f t="shared" si="9"/>
        <v>Reducir</v>
      </c>
    </row>
    <row r="61" spans="2:15" ht="150" customHeight="1" x14ac:dyDescent="0.25">
      <c r="B61" s="28" t="str">
        <f>+'3 - Identificación del Riesgo'!B60</f>
        <v>SEGURIDAD JURÍDICA SOBRE LA TITULARIDAD DE LA TIERRA Y LOS TERRITORIOS</v>
      </c>
      <c r="C61" s="51" t="str">
        <f>+'3 - Identificación del Riesgo'!F60</f>
        <v>DIRECCIÓN DE GESTIÓN JURÍDICA DE TIERRAS</v>
      </c>
      <c r="D61" s="25" t="str">
        <f>+'3 - Identificación del Riesgo'!G60</f>
        <v>R 23</v>
      </c>
      <c r="E61" s="26" t="str">
        <f>+'3 - Identificación del Riesgo'!H60</f>
        <v>Incumplimiento de términos para dar respuesta a las nuevas solicitudes de recursos, de decisiones finales de procesos agrarios y formalización de la propiedad privada rural</v>
      </c>
      <c r="F61" s="26" t="str">
        <f>+'3 - Identificación del Riesgo'!I60</f>
        <v>Pérdida Reputacional</v>
      </c>
      <c r="G61" s="26" t="str">
        <f>+'3 - Identificación del Riesgo'!J60</f>
        <v>Posibilidad de pérdida reputacional en la credibilidad institucional por el incumpliendo de los términos para resolver un recurso</v>
      </c>
      <c r="H61" s="213">
        <v>156</v>
      </c>
      <c r="I61" s="242" t="str">
        <f t="shared" si="5"/>
        <v>Media</v>
      </c>
      <c r="J61" s="243">
        <f t="shared" si="6"/>
        <v>0.6</v>
      </c>
      <c r="K61" s="214" t="s">
        <v>394</v>
      </c>
      <c r="L61" s="242" t="str">
        <f>IF(OR(K61=[1]Datos!$A$23,K61=[1]Datos!$B$23),"Leve",IF(OR(K61=[1]Datos!$A$24,K61=[1]Datos!$B$24),"Menor",IF(OR(K61=[1]Datos!$A$25,K61=[1]Datos!$B$25),"Moderado",IF(OR(K61=[1]Datos!$A$26,K61=[1]Datos!$B$26),"Mayor",IF(OR(K61=[1]Datos!$A$27,K61=[1]Datos!$B$27),"Catastrófico","")))))</f>
        <v>Catastrófico</v>
      </c>
      <c r="M61" s="243">
        <f t="shared" si="7"/>
        <v>1</v>
      </c>
      <c r="N61" s="242" t="str">
        <f t="shared" si="8"/>
        <v>Extremo</v>
      </c>
      <c r="O61" s="242" t="str">
        <f t="shared" si="9"/>
        <v>Reducir</v>
      </c>
    </row>
    <row r="62" spans="2:15" ht="150" customHeight="1" x14ac:dyDescent="0.25">
      <c r="B62" s="28" t="str">
        <f>+'3 - Identificación del Riesgo'!B61</f>
        <v>SEGURIDAD JURÍDICA SOBRE LA TITULARIDAD DE LA TIERRA Y LOS TERRITORIOS</v>
      </c>
      <c r="C62" s="51" t="str">
        <f>+'3 - Identificación del Riesgo'!F61</f>
        <v>DIRECCIÓN DE GESTIÓN JURÍDICA DE TIERRAS</v>
      </c>
      <c r="D62" s="25" t="str">
        <f>+'3 - Identificación del Riesgo'!G61</f>
        <v>R 23</v>
      </c>
      <c r="E62" s="26" t="str">
        <f>+'3 - Identificación del Riesgo'!H61</f>
        <v>Incumplimiento de términos para dar respuesta a las nuevas solicitudes de recursos, de decisiones finales de procesos agrarios y formalización de la propiedad privada rural</v>
      </c>
      <c r="F62" s="26" t="str">
        <f>+'3 - Identificación del Riesgo'!I61</f>
        <v>Pérdida Reputacional</v>
      </c>
      <c r="G62" s="26" t="str">
        <f>+'3 - Identificación del Riesgo'!J61</f>
        <v>Posibilidad de pérdida reputacional en la credibilidad institucional por el incumpliendo de los términos para resolver un recurso</v>
      </c>
      <c r="H62" s="213">
        <v>156</v>
      </c>
      <c r="I62" s="242" t="str">
        <f t="shared" si="5"/>
        <v>Media</v>
      </c>
      <c r="J62" s="243">
        <f t="shared" si="6"/>
        <v>0.6</v>
      </c>
      <c r="K62" s="214" t="s">
        <v>394</v>
      </c>
      <c r="L62" s="242" t="str">
        <f>IF(OR(K62=[1]Datos!$A$23,K62=[1]Datos!$B$23),"Leve",IF(OR(K62=[1]Datos!$A$24,K62=[1]Datos!$B$24),"Menor",IF(OR(K62=[1]Datos!$A$25,K62=[1]Datos!$B$25),"Moderado",IF(OR(K62=[1]Datos!$A$26,K62=[1]Datos!$B$26),"Mayor",IF(OR(K62=[1]Datos!$A$27,K62=[1]Datos!$B$27),"Catastrófico","")))))</f>
        <v>Catastrófico</v>
      </c>
      <c r="M62" s="243">
        <f t="shared" si="7"/>
        <v>1</v>
      </c>
      <c r="N62" s="242" t="str">
        <f t="shared" si="8"/>
        <v>Extremo</v>
      </c>
      <c r="O62" s="242" t="str">
        <f t="shared" si="9"/>
        <v>Reducir</v>
      </c>
    </row>
    <row r="63" spans="2:15" ht="150" customHeight="1" x14ac:dyDescent="0.25">
      <c r="B63" s="28" t="str">
        <f>+'3 - Identificación del Riesgo'!B62</f>
        <v>SEGURIDAD JURÍDICA SOBRE LA TITULARIDAD DE LA TIERRA Y LOS TERRITORIOS</v>
      </c>
      <c r="C63" s="51" t="str">
        <f>+'3 - Identificación del Riesgo'!F62</f>
        <v>DIRECCIÓN DE GESTIÓN JURÍDICA DE TIERRAS</v>
      </c>
      <c r="D63" s="25" t="str">
        <f>+'3 - Identificación del Riesgo'!G62</f>
        <v>R 23</v>
      </c>
      <c r="E63" s="26" t="str">
        <f>+'3 - Identificación del Riesgo'!H62</f>
        <v>Incumplimiento de términos para dar respuesta a las nuevas solicitudes de recursos, de decisiones finales de procesos agrarios y formalización de la propiedad privada rural</v>
      </c>
      <c r="F63" s="26" t="str">
        <f>+'3 - Identificación del Riesgo'!I62</f>
        <v>Pérdida Reputacional</v>
      </c>
      <c r="G63" s="26" t="str">
        <f>+'3 - Identificación del Riesgo'!J62</f>
        <v>Posibilidad de pérdida reputacional en la credibilidad institucional por el incumpliendo de los términos para resolver un recurso</v>
      </c>
      <c r="H63" s="213">
        <v>156</v>
      </c>
      <c r="I63" s="242" t="str">
        <f t="shared" si="5"/>
        <v>Media</v>
      </c>
      <c r="J63" s="243">
        <f t="shared" si="6"/>
        <v>0.6</v>
      </c>
      <c r="K63" s="214" t="s">
        <v>394</v>
      </c>
      <c r="L63" s="242" t="str">
        <f>IF(OR(K63=[1]Datos!$A$23,K63=[1]Datos!$B$23),"Leve",IF(OR(K63=[1]Datos!$A$24,K63=[1]Datos!$B$24),"Menor",IF(OR(K63=[1]Datos!$A$25,K63=[1]Datos!$B$25),"Moderado",IF(OR(K63=[1]Datos!$A$26,K63=[1]Datos!$B$26),"Mayor",IF(OR(K63=[1]Datos!$A$27,K63=[1]Datos!$B$27),"Catastrófico","")))))</f>
        <v>Catastrófico</v>
      </c>
      <c r="M63" s="243">
        <f t="shared" si="7"/>
        <v>1</v>
      </c>
      <c r="N63" s="242" t="str">
        <f t="shared" si="8"/>
        <v>Extremo</v>
      </c>
      <c r="O63" s="242" t="str">
        <f t="shared" si="9"/>
        <v>Reducir</v>
      </c>
    </row>
    <row r="64" spans="2:15" ht="150" customHeight="1" x14ac:dyDescent="0.25">
      <c r="B64" s="28" t="str">
        <f>+'3 - Identificación del Riesgo'!B63</f>
        <v>SEGURIDAD JURÍDICA SOBRE LA TITULARIDAD DE LA TIERRA Y LOS TERRITORIOS</v>
      </c>
      <c r="C64" s="51" t="str">
        <f>+'3 - Identificación del Riesgo'!F63</f>
        <v>DIRECCIÓN DE GESTIÓN JURÍDICA DE TIERRAS</v>
      </c>
      <c r="D64" s="25" t="str">
        <f>+'3 - Identificación del Riesgo'!G63</f>
        <v>R 24</v>
      </c>
      <c r="E64" s="26" t="str">
        <f>+'3 - Identificación del Riesgo'!H63</f>
        <v>Realizar el reparto de una solicitud a dos o más, diferentes dependencias</v>
      </c>
      <c r="F64" s="26" t="str">
        <f>+'3 - Identificación del Riesgo'!I63</f>
        <v>Pérdida Reputacional</v>
      </c>
      <c r="G64" s="26" t="str">
        <f>+'3 - Identificación del Riesgo'!J63</f>
        <v>Posibilidad de pérdida reputacional en la credibilidad institucional por falta de bases de datos unificadas y estandarizadas como única matriz de control y seguimiento a respuestas</v>
      </c>
      <c r="H64" s="213">
        <v>260</v>
      </c>
      <c r="I64" s="242" t="str">
        <f t="shared" si="5"/>
        <v>Media</v>
      </c>
      <c r="J64" s="243">
        <f t="shared" si="6"/>
        <v>0.6</v>
      </c>
      <c r="K64" s="214" t="s">
        <v>393</v>
      </c>
      <c r="L64" s="242" t="str">
        <f>IF(OR(K64=[1]Datos!$A$23,K64=[1]Datos!$B$23),"Leve",IF(OR(K64=[1]Datos!$A$24,K64=[1]Datos!$B$24),"Menor",IF(OR(K64=[1]Datos!$A$25,K64=[1]Datos!$B$25),"Moderado",IF(OR(K64=[1]Datos!$A$26,K64=[1]Datos!$B$26),"Mayor",IF(OR(K64=[1]Datos!$A$27,K64=[1]Datos!$B$27),"Catastrófico","")))))</f>
        <v>Moderado</v>
      </c>
      <c r="M64" s="243">
        <f t="shared" si="7"/>
        <v>0.6</v>
      </c>
      <c r="N64" s="242" t="str">
        <f t="shared" si="8"/>
        <v>Moderado</v>
      </c>
      <c r="O64" s="242" t="str">
        <f t="shared" si="9"/>
        <v>Reducir</v>
      </c>
    </row>
    <row r="65" spans="2:15" ht="150" customHeight="1" x14ac:dyDescent="0.25">
      <c r="B65" s="28" t="str">
        <f>+'3 - Identificación del Riesgo'!B64</f>
        <v>SEGURIDAD JURÍDICA SOBRE LA TITULARIDAD DE LA TIERRA Y LOS TERRITORIOS</v>
      </c>
      <c r="C65" s="51" t="str">
        <f>+'3 - Identificación del Riesgo'!F64</f>
        <v>DIRECCIÓN DE GESTIÓN JURÍDICA DE TIERRAS</v>
      </c>
      <c r="D65" s="25" t="str">
        <f>+'3 - Identificación del Riesgo'!G64</f>
        <v>R 24</v>
      </c>
      <c r="E65" s="26" t="str">
        <f>+'3 - Identificación del Riesgo'!H64</f>
        <v>Realizar el reparto de una solicitud a dos o más, diferentes dependencias</v>
      </c>
      <c r="F65" s="26" t="str">
        <f>+'3 - Identificación del Riesgo'!I64</f>
        <v>Pérdida Reputacional</v>
      </c>
      <c r="G65" s="26" t="str">
        <f>+'3 - Identificación del Riesgo'!J64</f>
        <v>Posibilidad de pérdida reputacional en la credibilidad institucional por falta de bases de datos unificadas y estandarizadas como única matriz de control y seguimiento a respuestas</v>
      </c>
      <c r="H65" s="213">
        <v>260</v>
      </c>
      <c r="I65" s="242" t="str">
        <f t="shared" si="5"/>
        <v>Media</v>
      </c>
      <c r="J65" s="243">
        <f t="shared" si="6"/>
        <v>0.6</v>
      </c>
      <c r="K65" s="214" t="s">
        <v>393</v>
      </c>
      <c r="L65" s="242" t="str">
        <f>IF(OR(K65=[1]Datos!$A$23,K65=[1]Datos!$B$23),"Leve",IF(OR(K65=[1]Datos!$A$24,K65=[1]Datos!$B$24),"Menor",IF(OR(K65=[1]Datos!$A$25,K65=[1]Datos!$B$25),"Moderado",IF(OR(K65=[1]Datos!$A$26,K65=[1]Datos!$B$26),"Mayor",IF(OR(K65=[1]Datos!$A$27,K65=[1]Datos!$B$27),"Catastrófico","")))))</f>
        <v>Moderado</v>
      </c>
      <c r="M65" s="243">
        <f t="shared" si="7"/>
        <v>0.6</v>
      </c>
      <c r="N65" s="242" t="str">
        <f t="shared" si="8"/>
        <v>Moderado</v>
      </c>
      <c r="O65" s="242" t="str">
        <f t="shared" si="9"/>
        <v>Reducir</v>
      </c>
    </row>
    <row r="66" spans="2:15" ht="150" customHeight="1" x14ac:dyDescent="0.25">
      <c r="B66" s="28" t="str">
        <f>+'3 - Identificación del Riesgo'!B65</f>
        <v>SEGURIDAD JURÍDICA SOBRE LA TITULARIDAD DE LA TIERRA Y LOS TERRITORIOS</v>
      </c>
      <c r="C66" s="51" t="str">
        <f>+'3 - Identificación del Riesgo'!F65</f>
        <v>DIRECCIÓN DE GESTIÓN JURÍDICA DE TIERRAS</v>
      </c>
      <c r="D66" s="25" t="str">
        <f>+'3 - Identificación del Riesgo'!G65</f>
        <v>R 24</v>
      </c>
      <c r="E66" s="26" t="str">
        <f>+'3 - Identificación del Riesgo'!H65</f>
        <v>Realizar el reparto de una solicitud a dos o más, diferentes dependencias</v>
      </c>
      <c r="F66" s="26" t="str">
        <f>+'3 - Identificación del Riesgo'!I65</f>
        <v>Pérdida Reputacional</v>
      </c>
      <c r="G66" s="26" t="str">
        <f>+'3 - Identificación del Riesgo'!J65</f>
        <v>Posibilidad de pérdida reputacional en la credibilidad institucional por falta de bases de datos unificadas y estandarizadas como única matriz de control y seguimiento a respuestas</v>
      </c>
      <c r="H66" s="213">
        <v>260</v>
      </c>
      <c r="I66" s="242" t="str">
        <f t="shared" si="5"/>
        <v>Media</v>
      </c>
      <c r="J66" s="243">
        <f t="shared" si="6"/>
        <v>0.6</v>
      </c>
      <c r="K66" s="214" t="s">
        <v>393</v>
      </c>
      <c r="L66" s="242" t="str">
        <f>IF(OR(K66=[1]Datos!$A$23,K66=[1]Datos!$B$23),"Leve",IF(OR(K66=[1]Datos!$A$24,K66=[1]Datos!$B$24),"Menor",IF(OR(K66=[1]Datos!$A$25,K66=[1]Datos!$B$25),"Moderado",IF(OR(K66=[1]Datos!$A$26,K66=[1]Datos!$B$26),"Mayor",IF(OR(K66=[1]Datos!$A$27,K66=[1]Datos!$B$27),"Catastrófico","")))))</f>
        <v>Moderado</v>
      </c>
      <c r="M66" s="243">
        <f t="shared" si="7"/>
        <v>0.6</v>
      </c>
      <c r="N66" s="242" t="str">
        <f t="shared" si="8"/>
        <v>Moderado</v>
      </c>
      <c r="O66" s="242" t="str">
        <f t="shared" si="9"/>
        <v>Reducir</v>
      </c>
    </row>
    <row r="67" spans="2:15" ht="150" customHeight="1" x14ac:dyDescent="0.25">
      <c r="B67" s="28" t="str">
        <f>+'3 - Identificación del Riesgo'!B66</f>
        <v>SEGURIDAD JURÍDICA SOBRE LA TITULARIDAD DE LA TIERRA Y LOS TERRITORIOS</v>
      </c>
      <c r="C67" s="51" t="str">
        <f>+'3 - Identificación del Riesgo'!F66</f>
        <v>DIRECCIÓN DE GESTIÓN JURÍDICA DE TIERRAS</v>
      </c>
      <c r="D67" s="25" t="str">
        <f>+'3 - Identificación del Riesgo'!G66</f>
        <v>R 24</v>
      </c>
      <c r="E67" s="26" t="str">
        <f>+'3 - Identificación del Riesgo'!H66</f>
        <v>Realizar el reparto de una solicitud a dos o más, diferentes dependencias</v>
      </c>
      <c r="F67" s="26" t="str">
        <f>+'3 - Identificación del Riesgo'!I66</f>
        <v>Pérdida Reputacional</v>
      </c>
      <c r="G67" s="26" t="str">
        <f>+'3 - Identificación del Riesgo'!J66</f>
        <v>Posibilidad de pérdida reputacional en la credibilidad institucional por falta de bases de datos unificadas y estandarizadas como única matriz de control y seguimiento a respuestas</v>
      </c>
      <c r="H67" s="213">
        <v>260</v>
      </c>
      <c r="I67" s="242" t="str">
        <f t="shared" si="5"/>
        <v>Media</v>
      </c>
      <c r="J67" s="243">
        <f t="shared" si="6"/>
        <v>0.6</v>
      </c>
      <c r="K67" s="214" t="s">
        <v>393</v>
      </c>
      <c r="L67" s="242" t="str">
        <f>IF(OR(K67=[1]Datos!$A$23,K67=[1]Datos!$B$23),"Leve",IF(OR(K67=[1]Datos!$A$24,K67=[1]Datos!$B$24),"Menor",IF(OR(K67=[1]Datos!$A$25,K67=[1]Datos!$B$25),"Moderado",IF(OR(K67=[1]Datos!$A$26,K67=[1]Datos!$B$26),"Mayor",IF(OR(K67=[1]Datos!$A$27,K67=[1]Datos!$B$27),"Catastrófico","")))))</f>
        <v>Moderado</v>
      </c>
      <c r="M67" s="243">
        <f t="shared" si="7"/>
        <v>0.6</v>
      </c>
      <c r="N67" s="242" t="str">
        <f t="shared" si="8"/>
        <v>Moderado</v>
      </c>
      <c r="O67" s="242" t="str">
        <f t="shared" si="9"/>
        <v>Reducir</v>
      </c>
    </row>
    <row r="68" spans="2:15" ht="150" customHeight="1" x14ac:dyDescent="0.25">
      <c r="B68" s="28" t="str">
        <f>+'3 - Identificación del Riesgo'!B67</f>
        <v>ACCESO A LA PROPIEDAD DE LA TIERRA Y LOS TERRITORIOS</v>
      </c>
      <c r="C68" s="51" t="str">
        <f>+'3 - Identificación del Riesgo'!F67</f>
        <v>EQUIPO INICIATIVAS COMUNITARIAS DAE</v>
      </c>
      <c r="D68" s="25" t="str">
        <f>+'3 - Identificación del Riesgo'!G67</f>
        <v>R 25</v>
      </c>
      <c r="E68" s="26" t="str">
        <f>+'3 - Identificación del Riesgo'!H67</f>
        <v>Incumplimiento por parte de los proveedores de servicios e insumos de las Iniciativas Cofinanciadas</v>
      </c>
      <c r="F68" s="26" t="str">
        <f>+'3 - Identificación del Riesgo'!I67</f>
        <v>Afectación Económica o presupuestal</v>
      </c>
      <c r="G68" s="26" t="str">
        <f>+'3 - Identificación del Riesgo'!J67</f>
        <v>Posibilidad de afectación económica  presentando incrementos en los costos por la suspensión de la iniciativa cofinanciada debido a la falta de verificación de la capacidad operativa de los proveedores en la región</v>
      </c>
      <c r="H68" s="214">
        <v>13</v>
      </c>
      <c r="I68" s="242" t="str">
        <f t="shared" ref="I68:I183" si="10">IF(H68&lt;=0,"",IF(H68&lt;=2,"Muy Baja",IF(H68&lt;=24,"Baja",IF(H68&lt;=500,"Media",IF(H68&lt;=5000,"Alta","Muy Alta")))))</f>
        <v>Baja</v>
      </c>
      <c r="J68" s="243">
        <f t="shared" ref="J68:J183" si="11">IF(I68="","",IF(I68="Muy Baja",0.2,IF(I68="Baja",0.4,IF(I68="Media",0.6,IF(I68="Alta",0.8,IF(I68="Muy Alta",1,))))))</f>
        <v>0.4</v>
      </c>
      <c r="K68" s="242" t="s">
        <v>951</v>
      </c>
      <c r="L68" s="242" t="str">
        <f>IF(OR(K68=[1]Datos!$A$23,K68=[1]Datos!$B$23),"Leve",IF(OR(K68=[1]Datos!$A$24,K68=[1]Datos!$B$24),"Menor",IF(OR(K68=[1]Datos!$A$25,K68=[1]Datos!$B$25),"Moderado",IF(OR(K68=[1]Datos!$A$26,K68=[1]Datos!$B$26),"Mayor",IF(OR(K68=[1]Datos!$A$27,K68=[1]Datos!$B$27),"Catastrófico","")))))</f>
        <v>Catastrófico</v>
      </c>
      <c r="M68" s="243">
        <f t="shared" ref="M68:M183" si="12">IF(L68="","",IF(L68="Leve",0.2,IF(L68="Menor",0.4,IF(L68="Moderado",0.6,IF(L68="Mayor",0.8,IF(L68="Catastrófico",1,))))))</f>
        <v>1</v>
      </c>
      <c r="N68" s="242" t="str">
        <f t="shared" ref="N68:N183" si="13">IF(OR(AND(I68="Muy Baja",L68="Leve"),AND(I68="Muy Baja",L68="Menor"),AND(I68="Baja",L68="Leve")),"Bajo",IF(OR(AND(I68="Muy baja",L68="Moderado"),AND(I68="Baja",L68="Menor"),AND(I68="Baja",L68="Moderado"),AND(I68="Media",L68="Leve"),AND(I68="Media",L68="Menor"),AND(I68="Media",L68="Moderado"),AND(I68="Alta",L68="Leve"),AND(I68="Alta",L68="Menor")),"Moderado",IF(OR(AND(I68="Muy Baja",L68="Mayor"),AND(I68="Baja",L68="Mayor"),AND(I68="Media",L68="Mayor"),AND(I68="Alta",L68="Moderado"),AND(I68="Alta",L68="Mayor"),AND(I68="Muy Alta",L68="Leve"),AND(I68="Muy Alta",L68="Menor"),AND(I68="Muy Alta",L68="Moderado"),AND(I68="Muy Alta",L68="Mayor")),"Alto",IF(OR(AND(I68="Muy Baja",L68="Catastrófico"),AND(I68="Baja",L68="Catastrófico"),AND(I68="Media",L68="Catastrófico"),AND(I68="Alta",L68="Catastrófico"),AND(I68="Muy Alta",L68="Catastrófico")),"Extremo",""))))</f>
        <v>Extremo</v>
      </c>
      <c r="O68" s="242" t="str">
        <f t="shared" ref="O68:O183" si="14">_xlfn.IFS(N68="Bajo","Aceptar",N68="Moderado","Reducir",N68="Alto","Reducir",N68="Extremo","Reducir")</f>
        <v>Reducir</v>
      </c>
    </row>
    <row r="69" spans="2:15" ht="150" customHeight="1" x14ac:dyDescent="0.25">
      <c r="B69" s="28" t="str">
        <f>+'3 - Identificación del Riesgo'!B68</f>
        <v>ACCESO A LA PROPIEDAD DE LA TIERRA Y LOS TERRITORIOS</v>
      </c>
      <c r="C69" s="51" t="str">
        <f>+'3 - Identificación del Riesgo'!F68</f>
        <v>EQUIPO INICIATIVAS COMUNITARIAS DAE</v>
      </c>
      <c r="D69" s="25" t="str">
        <f>+'3 - Identificación del Riesgo'!G68</f>
        <v>R 25</v>
      </c>
      <c r="E69" s="26" t="str">
        <f>+'3 - Identificación del Riesgo'!H68</f>
        <v>Incumplimiento por parte de los proveedores de servicios e insumos de las Iniciativas Cofinanciadas</v>
      </c>
      <c r="F69" s="26" t="str">
        <f>+'3 - Identificación del Riesgo'!I68</f>
        <v>Afectación Económica o presupuestal</v>
      </c>
      <c r="G69" s="26" t="str">
        <f>+'3 - Identificación del Riesgo'!J68</f>
        <v>Posibilidad de afectación económica  presentando incrementos en los costos por la suspensión de la iniciativa cofinanciada debido a la falta de verificación de la capacidad operativa de los proveedores en la región</v>
      </c>
      <c r="H69" s="214">
        <v>13</v>
      </c>
      <c r="I69" s="242" t="str">
        <f t="shared" si="10"/>
        <v>Baja</v>
      </c>
      <c r="J69" s="243">
        <f t="shared" si="11"/>
        <v>0.4</v>
      </c>
      <c r="K69" s="242" t="s">
        <v>951</v>
      </c>
      <c r="L69" s="242" t="str">
        <f>IF(OR(K69=[1]Datos!$A$23,K69=[1]Datos!$B$23),"Leve",IF(OR(K69=[1]Datos!$A$24,K69=[1]Datos!$B$24),"Menor",IF(OR(K69=[1]Datos!$A$25,K69=[1]Datos!$B$25),"Moderado",IF(OR(K69=[1]Datos!$A$26,K69=[1]Datos!$B$26),"Mayor",IF(OR(K69=[1]Datos!$A$27,K69=[1]Datos!$B$27),"Catastrófico","")))))</f>
        <v>Catastrófico</v>
      </c>
      <c r="M69" s="243">
        <f t="shared" si="12"/>
        <v>1</v>
      </c>
      <c r="N69" s="242" t="str">
        <f t="shared" si="13"/>
        <v>Extremo</v>
      </c>
      <c r="O69" s="242" t="str">
        <f t="shared" si="14"/>
        <v>Reducir</v>
      </c>
    </row>
    <row r="70" spans="2:15" ht="150" customHeight="1" x14ac:dyDescent="0.25">
      <c r="B70" s="28" t="str">
        <f>+'3 - Identificación del Riesgo'!B69</f>
        <v>ACCESO A LA PROPIEDAD DE LA TIERRA Y LOS TERRITORIOS</v>
      </c>
      <c r="C70" s="51" t="str">
        <f>+'3 - Identificación del Riesgo'!F69</f>
        <v>EQUIPO INICIATIVAS COMUNITARIAS DAE</v>
      </c>
      <c r="D70" s="25" t="str">
        <f>+'3 - Identificación del Riesgo'!G69</f>
        <v>R 25</v>
      </c>
      <c r="E70" s="26" t="str">
        <f>+'3 - Identificación del Riesgo'!H69</f>
        <v>Incumplimiento por parte de los proveedores de servicios e insumos de las Iniciativas Cofinanciadas</v>
      </c>
      <c r="F70" s="26" t="str">
        <f>+'3 - Identificación del Riesgo'!I69</f>
        <v>Afectación Económica o presupuestal</v>
      </c>
      <c r="G70" s="26" t="str">
        <f>+'3 - Identificación del Riesgo'!J69</f>
        <v>Posibilidad de afectación económica  presentando incrementos en los costos por la suspensión de la iniciativa cofinanciada debido a la falta de verificación de la capacidad operativa de los proveedores en la región</v>
      </c>
      <c r="H70" s="214">
        <v>13</v>
      </c>
      <c r="I70" s="242" t="str">
        <f t="shared" si="10"/>
        <v>Baja</v>
      </c>
      <c r="J70" s="243">
        <f t="shared" si="11"/>
        <v>0.4</v>
      </c>
      <c r="K70" s="242" t="s">
        <v>951</v>
      </c>
      <c r="L70" s="242" t="str">
        <f>IF(OR(K70=[1]Datos!$A$23,K70=[1]Datos!$B$23),"Leve",IF(OR(K70=[1]Datos!$A$24,K70=[1]Datos!$B$24),"Menor",IF(OR(K70=[1]Datos!$A$25,K70=[1]Datos!$B$25),"Moderado",IF(OR(K70=[1]Datos!$A$26,K70=[1]Datos!$B$26),"Mayor",IF(OR(K70=[1]Datos!$A$27,K70=[1]Datos!$B$27),"Catastrófico","")))))</f>
        <v>Catastrófico</v>
      </c>
      <c r="M70" s="243">
        <f t="shared" si="12"/>
        <v>1</v>
      </c>
      <c r="N70" s="242" t="str">
        <f t="shared" si="13"/>
        <v>Extremo</v>
      </c>
      <c r="O70" s="242" t="str">
        <f t="shared" si="14"/>
        <v>Reducir</v>
      </c>
    </row>
    <row r="71" spans="2:15" ht="150" customHeight="1" x14ac:dyDescent="0.25">
      <c r="B71" s="28" t="str">
        <f>+'3 - Identificación del Riesgo'!B70</f>
        <v>ACCESO A LA PROPIEDAD DE LA TIERRA Y LOS TERRITORIOS</v>
      </c>
      <c r="C71" s="51" t="str">
        <f>+'3 - Identificación del Riesgo'!F70</f>
        <v>EQUIPO DE ADQUISICIONES DE PREDIOS Y/O MEJORAS DAE</v>
      </c>
      <c r="D71" s="25" t="str">
        <f>+'3 - Identificación del Riesgo'!G70</f>
        <v>R 26</v>
      </c>
      <c r="E71" s="26" t="str">
        <f>+'3 - Identificación del Riesgo'!H70</f>
        <v>Interrupción del proceso de compra directa de un predio y/o mejora</v>
      </c>
      <c r="F71" s="26" t="str">
        <f>+'3 - Identificación del Riesgo'!I70</f>
        <v>Afectación Económica o presupuestal</v>
      </c>
      <c r="G71" s="26"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1" s="214">
        <v>28</v>
      </c>
      <c r="I71" s="242" t="str">
        <f t="shared" si="10"/>
        <v>Media</v>
      </c>
      <c r="J71" s="243">
        <f t="shared" si="11"/>
        <v>0.6</v>
      </c>
      <c r="K71" s="242" t="s">
        <v>951</v>
      </c>
      <c r="L71" s="242" t="str">
        <f>IF(OR(K71=[1]Datos!$A$23,K71=[1]Datos!$B$23),"Leve",IF(OR(K71=[1]Datos!$A$24,K71=[1]Datos!$B$24),"Menor",IF(OR(K71=[1]Datos!$A$25,K71=[1]Datos!$B$25),"Moderado",IF(OR(K71=[1]Datos!$A$26,K71=[1]Datos!$B$26),"Mayor",IF(OR(K71=[1]Datos!$A$27,K71=[1]Datos!$B$27),"Catastrófico","")))))</f>
        <v>Catastrófico</v>
      </c>
      <c r="M71" s="243">
        <f t="shared" si="12"/>
        <v>1</v>
      </c>
      <c r="N71" s="242" t="str">
        <f t="shared" si="13"/>
        <v>Extremo</v>
      </c>
      <c r="O71" s="242" t="str">
        <f t="shared" si="14"/>
        <v>Reducir</v>
      </c>
    </row>
    <row r="72" spans="2:15" ht="150" customHeight="1" x14ac:dyDescent="0.25">
      <c r="B72" s="28" t="str">
        <f>+'3 - Identificación del Riesgo'!B71</f>
        <v>ACCESO A LA PROPIEDAD DE LA TIERRA Y LOS TERRITORIOS</v>
      </c>
      <c r="C72" s="51" t="str">
        <f>+'3 - Identificación del Riesgo'!F71</f>
        <v>EQUIPO DE ADQUISICIONES DE PREDIOS Y/O MEJORAS DAE</v>
      </c>
      <c r="D72" s="25" t="str">
        <f>+'3 - Identificación del Riesgo'!G71</f>
        <v>R 26</v>
      </c>
      <c r="E72" s="26" t="str">
        <f>+'3 - Identificación del Riesgo'!H71</f>
        <v>Interrupción del proceso de compra directa de un predio y/o mejora</v>
      </c>
      <c r="F72" s="26" t="str">
        <f>+'3 - Identificación del Riesgo'!I71</f>
        <v>Afectación Económica o presupuestal</v>
      </c>
      <c r="G72" s="26"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2" s="214">
        <v>28</v>
      </c>
      <c r="I72" s="242" t="str">
        <f t="shared" si="10"/>
        <v>Media</v>
      </c>
      <c r="J72" s="243">
        <f t="shared" si="11"/>
        <v>0.6</v>
      </c>
      <c r="K72" s="242" t="s">
        <v>951</v>
      </c>
      <c r="L72" s="242" t="str">
        <f>IF(OR(K72=[1]Datos!$A$23,K72=[1]Datos!$B$23),"Leve",IF(OR(K72=[1]Datos!$A$24,K72=[1]Datos!$B$24),"Menor",IF(OR(K72=[1]Datos!$A$25,K72=[1]Datos!$B$25),"Moderado",IF(OR(K72=[1]Datos!$A$26,K72=[1]Datos!$B$26),"Mayor",IF(OR(K72=[1]Datos!$A$27,K72=[1]Datos!$B$27),"Catastrófico","")))))</f>
        <v>Catastrófico</v>
      </c>
      <c r="M72" s="243">
        <f t="shared" si="12"/>
        <v>1</v>
      </c>
      <c r="N72" s="242" t="str">
        <f t="shared" si="13"/>
        <v>Extremo</v>
      </c>
      <c r="O72" s="242" t="str">
        <f t="shared" si="14"/>
        <v>Reducir</v>
      </c>
    </row>
    <row r="73" spans="2:15" ht="150" customHeight="1" x14ac:dyDescent="0.25">
      <c r="B73" s="28" t="str">
        <f>+'3 - Identificación del Riesgo'!B72</f>
        <v>ACCESO A LA PROPIEDAD DE LA TIERRA Y LOS TERRITORIOS</v>
      </c>
      <c r="C73" s="51" t="str">
        <f>+'3 - Identificación del Riesgo'!F72</f>
        <v>EQUIPO DE ADQUISICIONES DE PREDIOS Y/O MEJORAS DAE</v>
      </c>
      <c r="D73" s="25" t="str">
        <f>+'3 - Identificación del Riesgo'!G72</f>
        <v>R 26</v>
      </c>
      <c r="E73" s="26" t="str">
        <f>+'3 - Identificación del Riesgo'!H72</f>
        <v>Interrupción del proceso de compra directa de un predio y/o mejora</v>
      </c>
      <c r="F73" s="26" t="str">
        <f>+'3 - Identificación del Riesgo'!I72</f>
        <v>Afectación Económica o presupuestal</v>
      </c>
      <c r="G73" s="26"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3" s="214">
        <v>28</v>
      </c>
      <c r="I73" s="242" t="str">
        <f t="shared" si="10"/>
        <v>Media</v>
      </c>
      <c r="J73" s="243">
        <f t="shared" si="11"/>
        <v>0.6</v>
      </c>
      <c r="K73" s="242" t="s">
        <v>951</v>
      </c>
      <c r="L73" s="242" t="str">
        <f>IF(OR(K73=[1]Datos!$A$23,K73=[1]Datos!$B$23),"Leve",IF(OR(K73=[1]Datos!$A$24,K73=[1]Datos!$B$24),"Menor",IF(OR(K73=[1]Datos!$A$25,K73=[1]Datos!$B$25),"Moderado",IF(OR(K73=[1]Datos!$A$26,K73=[1]Datos!$B$26),"Mayor",IF(OR(K73=[1]Datos!$A$27,K73=[1]Datos!$B$27),"Catastrófico","")))))</f>
        <v>Catastrófico</v>
      </c>
      <c r="M73" s="243">
        <f t="shared" si="12"/>
        <v>1</v>
      </c>
      <c r="N73" s="242" t="str">
        <f t="shared" si="13"/>
        <v>Extremo</v>
      </c>
      <c r="O73" s="242" t="str">
        <f t="shared" si="14"/>
        <v>Reducir</v>
      </c>
    </row>
    <row r="74" spans="2:15" ht="150" customHeight="1" x14ac:dyDescent="0.25">
      <c r="B74" s="28" t="str">
        <f>+'3 - Identificación del Riesgo'!B73</f>
        <v>ACCESO A LA PROPIEDAD DE LA TIERRA Y LOS TERRITORIOS</v>
      </c>
      <c r="C74" s="51" t="str">
        <f>+'3 - Identificación del Riesgo'!F73</f>
        <v>EQUIPO SISTEMAS DE INFORMACIÓN DAE</v>
      </c>
      <c r="D74" s="25" t="str">
        <f>+'3 - Identificación del Riesgo'!G73</f>
        <v>R 27</v>
      </c>
      <c r="E74" s="26" t="str">
        <f>+'3 - Identificación del Riesgo'!H73</f>
        <v>Falta de unificación en la información reportada</v>
      </c>
      <c r="F74" s="26" t="str">
        <f>+'3 - Identificación del Riesgo'!I73</f>
        <v>Pérdida Reputacional</v>
      </c>
      <c r="G74" s="26"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H74" s="214">
        <v>12</v>
      </c>
      <c r="I74" s="242" t="str">
        <f t="shared" si="10"/>
        <v>Baja</v>
      </c>
      <c r="J74" s="243">
        <f t="shared" si="11"/>
        <v>0.4</v>
      </c>
      <c r="K74" s="242" t="s">
        <v>393</v>
      </c>
      <c r="L74" s="242" t="str">
        <f>IF(OR(K74=[1]Datos!$A$23,K74=[1]Datos!$B$23),"Leve",IF(OR(K74=[1]Datos!$A$24,K74=[1]Datos!$B$24),"Menor",IF(OR(K74=[1]Datos!$A$25,K74=[1]Datos!$B$25),"Moderado",IF(OR(K74=[1]Datos!$A$26,K74=[1]Datos!$B$26),"Mayor",IF(OR(K74=[1]Datos!$A$27,K74=[1]Datos!$B$27),"Catastrófico","")))))</f>
        <v>Moderado</v>
      </c>
      <c r="M74" s="243">
        <f t="shared" si="12"/>
        <v>0.6</v>
      </c>
      <c r="N74" s="242" t="str">
        <f t="shared" si="13"/>
        <v>Moderado</v>
      </c>
      <c r="O74" s="242" t="str">
        <f t="shared" si="14"/>
        <v>Reducir</v>
      </c>
    </row>
    <row r="75" spans="2:15" ht="150" customHeight="1" x14ac:dyDescent="0.25">
      <c r="B75" s="28" t="str">
        <f>+'3 - Identificación del Riesgo'!B74</f>
        <v>ACCESO A LA PROPIEDAD DE LA TIERRA Y LOS TERRITORIOS</v>
      </c>
      <c r="C75" s="51" t="str">
        <f>+'3 - Identificación del Riesgo'!F74</f>
        <v>EQUIPO SISTEMAS DE INFORMACIÓN DAE</v>
      </c>
      <c r="D75" s="25" t="str">
        <f>+'3 - Identificación del Riesgo'!G74</f>
        <v>R 27</v>
      </c>
      <c r="E75" s="26" t="str">
        <f>+'3 - Identificación del Riesgo'!H74</f>
        <v>Falta de unificación en la información reportada</v>
      </c>
      <c r="F75" s="26" t="str">
        <f>+'3 - Identificación del Riesgo'!I74</f>
        <v>Pérdida Reputacional</v>
      </c>
      <c r="G75" s="26"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H75" s="214">
        <v>12</v>
      </c>
      <c r="I75" s="242" t="str">
        <f t="shared" si="10"/>
        <v>Baja</v>
      </c>
      <c r="J75" s="243">
        <f t="shared" si="11"/>
        <v>0.4</v>
      </c>
      <c r="K75" s="242" t="s">
        <v>393</v>
      </c>
      <c r="L75" s="242" t="str">
        <f>IF(OR(K75=[1]Datos!$A$23,K75=[1]Datos!$B$23),"Leve",IF(OR(K75=[1]Datos!$A$24,K75=[1]Datos!$B$24),"Menor",IF(OR(K75=[1]Datos!$A$25,K75=[1]Datos!$B$25),"Moderado",IF(OR(K75=[1]Datos!$A$26,K75=[1]Datos!$B$26),"Mayor",IF(OR(K75=[1]Datos!$A$27,K75=[1]Datos!$B$27),"Catastrófico","")))))</f>
        <v>Moderado</v>
      </c>
      <c r="M75" s="243">
        <f t="shared" si="12"/>
        <v>0.6</v>
      </c>
      <c r="N75" s="242" t="str">
        <f t="shared" si="13"/>
        <v>Moderado</v>
      </c>
      <c r="O75" s="242" t="str">
        <f t="shared" si="14"/>
        <v>Reducir</v>
      </c>
    </row>
    <row r="76" spans="2:15" ht="150" customHeight="1" x14ac:dyDescent="0.25">
      <c r="B76" s="28" t="str">
        <f>+'3 - Identificación del Riesgo'!B75</f>
        <v>ACCESO A LA PROPIEDAD DE LA TIERRA Y LOS TERRITORIOS</v>
      </c>
      <c r="C76" s="51" t="str">
        <f>+'3 - Identificación del Riesgo'!F75</f>
        <v>EQUIPO SISTEMAS DE INFORMACIÓN DAE</v>
      </c>
      <c r="D76" s="25" t="str">
        <f>+'3 - Identificación del Riesgo'!G75</f>
        <v>R 28</v>
      </c>
      <c r="E76" s="26" t="str">
        <f>+'3 - Identificación del Riesgo'!H75</f>
        <v>Demora en la revisión de las diferentes peticiones presentadas por las comunidades étnicas a cargo de la DAE</v>
      </c>
      <c r="F76" s="26" t="str">
        <f>+'3 - Identificación del Riesgo'!I75</f>
        <v>Pérdida Reputacional</v>
      </c>
      <c r="G76" s="26"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6" s="214">
        <v>60</v>
      </c>
      <c r="I76" s="242" t="str">
        <f t="shared" si="10"/>
        <v>Media</v>
      </c>
      <c r="J76" s="243">
        <f t="shared" si="11"/>
        <v>0.6</v>
      </c>
      <c r="K76" s="214" t="s">
        <v>394</v>
      </c>
      <c r="L76" s="242" t="str">
        <f>IF(OR(K76=[1]Datos!$A$23,K76=[1]Datos!$B$23),"Leve",IF(OR(K76=[1]Datos!$A$24,K76=[1]Datos!$B$24),"Menor",IF(OR(K76=[1]Datos!$A$25,K76=[1]Datos!$B$25),"Moderado",IF(OR(K76=[1]Datos!$A$26,K76=[1]Datos!$B$26),"Mayor",IF(OR(K76=[1]Datos!$A$27,K76=[1]Datos!$B$27),"Catastrófico","")))))</f>
        <v>Catastrófico</v>
      </c>
      <c r="M76" s="243">
        <f t="shared" si="12"/>
        <v>1</v>
      </c>
      <c r="N76" s="242" t="str">
        <f t="shared" si="13"/>
        <v>Extremo</v>
      </c>
      <c r="O76" s="242" t="str">
        <f t="shared" si="14"/>
        <v>Reducir</v>
      </c>
    </row>
    <row r="77" spans="2:15" ht="150" customHeight="1" x14ac:dyDescent="0.25">
      <c r="B77" s="28" t="str">
        <f>+'3 - Identificación del Riesgo'!B76</f>
        <v>ACCESO A LA PROPIEDAD DE LA TIERRA Y LOS TERRITORIOS</v>
      </c>
      <c r="C77" s="51" t="str">
        <f>+'3 - Identificación del Riesgo'!F76</f>
        <v>EQUIPO SISTEMAS DE INFORMACIÓN DAE</v>
      </c>
      <c r="D77" s="25" t="str">
        <f>+'3 - Identificación del Riesgo'!G76</f>
        <v>R 28</v>
      </c>
      <c r="E77" s="26" t="str">
        <f>+'3 - Identificación del Riesgo'!H76</f>
        <v>Demora en la revisión de las diferentes peticiones presentadas por las comunidades étnicas a cargo de la DAE</v>
      </c>
      <c r="F77" s="26" t="str">
        <f>+'3 - Identificación del Riesgo'!I76</f>
        <v>Pérdida Reputacional</v>
      </c>
      <c r="G77" s="26"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7" s="214">
        <v>60</v>
      </c>
      <c r="I77" s="242" t="str">
        <f t="shared" si="10"/>
        <v>Media</v>
      </c>
      <c r="J77" s="243">
        <f t="shared" si="11"/>
        <v>0.6</v>
      </c>
      <c r="K77" s="214" t="s">
        <v>394</v>
      </c>
      <c r="L77" s="242" t="str">
        <f>IF(OR(K77=[1]Datos!$A$23,K77=[1]Datos!$B$23),"Leve",IF(OR(K77=[1]Datos!$A$24,K77=[1]Datos!$B$24),"Menor",IF(OR(K77=[1]Datos!$A$25,K77=[1]Datos!$B$25),"Moderado",IF(OR(K77=[1]Datos!$A$26,K77=[1]Datos!$B$26),"Mayor",IF(OR(K77=[1]Datos!$A$27,K77=[1]Datos!$B$27),"Catastrófico","")))))</f>
        <v>Catastrófico</v>
      </c>
      <c r="M77" s="243">
        <f t="shared" si="12"/>
        <v>1</v>
      </c>
      <c r="N77" s="242" t="str">
        <f t="shared" si="13"/>
        <v>Extremo</v>
      </c>
      <c r="O77" s="242" t="str">
        <f t="shared" si="14"/>
        <v>Reducir</v>
      </c>
    </row>
    <row r="78" spans="2:15" ht="150" customHeight="1" x14ac:dyDescent="0.25">
      <c r="B78" s="28" t="str">
        <f>+'3 - Identificación del Riesgo'!B77</f>
        <v>ACCESO A LA PROPIEDAD DE LA TIERRA Y LOS TERRITORIOS</v>
      </c>
      <c r="C78" s="51" t="str">
        <f>+'3 - Identificación del Riesgo'!F77</f>
        <v>DIRECCIÓN DE ACCESO A TIERRAS</v>
      </c>
      <c r="D78" s="25" t="str">
        <f>+'3 - Identificación del Riesgo'!G77</f>
        <v>R 29</v>
      </c>
      <c r="E78" s="26" t="str">
        <f>+'3 - Identificación del Riesgo'!H77</f>
        <v>Incumplimiento  de adquisición de predios en el marco de Políticas del Gobierno</v>
      </c>
      <c r="F78" s="26" t="str">
        <f>+'3 - Identificación del Riesgo'!I77</f>
        <v>Pérdida Reputacional</v>
      </c>
      <c r="G78" s="26"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213">
        <v>520</v>
      </c>
      <c r="I78" s="242" t="str">
        <f t="shared" ref="I78:I95" si="15">IF(H78&lt;=0,"",IF(H78&lt;=2,"Muy Baja",IF(H78&lt;=24,"Baja",IF(H78&lt;=500,"Media",IF(H78&lt;=5000,"Alta","Muy Alta")))))</f>
        <v>Alta</v>
      </c>
      <c r="J78" s="243">
        <f t="shared" ref="J78:J95" si="16">IF(I78="","",IF(I78="Muy Baja",0.2,IF(I78="Baja",0.4,IF(I78="Media",0.6,IF(I78="Alta",0.8,IF(I78="Muy Alta",1,))))))</f>
        <v>0.8</v>
      </c>
      <c r="K78" s="214" t="s">
        <v>394</v>
      </c>
      <c r="L78" s="242" t="str">
        <f>IF(OR(K78=[1]Datos!$A$23,K78=[1]Datos!$B$23),"Leve",IF(OR(K78=[1]Datos!$A$24,K78=[1]Datos!$B$24),"Menor",IF(OR(K78=[1]Datos!$A$25,K78=[1]Datos!$B$25),"Moderado",IF(OR(K78=[1]Datos!$A$26,K78=[1]Datos!$B$26),"Mayor",IF(OR(K78=[1]Datos!$A$27,K78=[1]Datos!$B$27),"Catastrófico","")))))</f>
        <v>Catastrófico</v>
      </c>
      <c r="M78" s="243">
        <f t="shared" ref="M78:M95" si="17">IF(L78="","",IF(L78="Leve",0.2,IF(L78="Menor",0.4,IF(L78="Moderado",0.6,IF(L78="Mayor",0.8,IF(L78="Catastrófico",1,))))))</f>
        <v>1</v>
      </c>
      <c r="N78" s="242" t="str">
        <f t="shared" ref="N78:N95" si="18">IF(OR(AND(I78="Muy Baja",L78="Leve"),AND(I78="Muy Baja",L78="Menor"),AND(I78="Baja",L78="Leve")),"Bajo",IF(OR(AND(I78="Muy baja",L78="Moderado"),AND(I78="Baja",L78="Menor"),AND(I78="Baja",L78="Moderado"),AND(I78="Media",L78="Leve"),AND(I78="Media",L78="Menor"),AND(I78="Media",L78="Moderado"),AND(I78="Alta",L78="Leve"),AND(I78="Alta",L78="Menor")),"Moderado",IF(OR(AND(I78="Muy Baja",L78="Mayor"),AND(I78="Baja",L78="Mayor"),AND(I78="Media",L78="Mayor"),AND(I78="Alta",L78="Moderado"),AND(I78="Alta",L78="Mayor"),AND(I78="Muy Alta",L78="Leve"),AND(I78="Muy Alta",L78="Menor"),AND(I78="Muy Alta",L78="Moderado"),AND(I78="Muy Alta",L78="Mayor")),"Alto",IF(OR(AND(I78="Muy Baja",L78="Catastrófico"),AND(I78="Baja",L78="Catastrófico"),AND(I78="Media",L78="Catastrófico"),AND(I78="Alta",L78="Catastrófico"),AND(I78="Muy Alta",L78="Catastrófico")),"Extremo",""))))</f>
        <v>Extremo</v>
      </c>
      <c r="O78" s="242" t="str">
        <f t="shared" ref="O78:O95" si="19">_xlfn.IFS(N78="Bajo","Aceptar",N78="Moderado","Reducir",N78="Alto","Reducir",N78="Extremo","Reducir")</f>
        <v>Reducir</v>
      </c>
    </row>
    <row r="79" spans="2:15" ht="150" customHeight="1" x14ac:dyDescent="0.25">
      <c r="B79" s="28" t="str">
        <f>+'3 - Identificación del Riesgo'!B78</f>
        <v>ACCESO A LA PROPIEDAD DE LA TIERRA Y LOS TERRITORIOS</v>
      </c>
      <c r="C79" s="51" t="str">
        <f>+'3 - Identificación del Riesgo'!F78</f>
        <v>DIRECCIÓN DE ACCESO A TIERRAS</v>
      </c>
      <c r="D79" s="25" t="str">
        <f>+'3 - Identificación del Riesgo'!G78</f>
        <v>R 29</v>
      </c>
      <c r="E79" s="26" t="str">
        <f>+'3 - Identificación del Riesgo'!H78</f>
        <v>Incumplimiento  de adquisición de predios en el marco de Políticas del Gobierno</v>
      </c>
      <c r="F79" s="26" t="str">
        <f>+'3 - Identificación del Riesgo'!I78</f>
        <v>Pérdida Reputacional</v>
      </c>
      <c r="G79" s="26"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213">
        <v>520</v>
      </c>
      <c r="I79" s="242" t="str">
        <f t="shared" si="15"/>
        <v>Alta</v>
      </c>
      <c r="J79" s="243">
        <f t="shared" si="16"/>
        <v>0.8</v>
      </c>
      <c r="K79" s="214" t="s">
        <v>394</v>
      </c>
      <c r="L79" s="242" t="str">
        <f>IF(OR(K79=[1]Datos!$A$23,K79=[1]Datos!$B$23),"Leve",IF(OR(K79=[1]Datos!$A$24,K79=[1]Datos!$B$24),"Menor",IF(OR(K79=[1]Datos!$A$25,K79=[1]Datos!$B$25),"Moderado",IF(OR(K79=[1]Datos!$A$26,K79=[1]Datos!$B$26),"Mayor",IF(OR(K79=[1]Datos!$A$27,K79=[1]Datos!$B$27),"Catastrófico","")))))</f>
        <v>Catastrófico</v>
      </c>
      <c r="M79" s="243">
        <f t="shared" si="17"/>
        <v>1</v>
      </c>
      <c r="N79" s="242" t="str">
        <f t="shared" si="18"/>
        <v>Extremo</v>
      </c>
      <c r="O79" s="242" t="str">
        <f t="shared" si="19"/>
        <v>Reducir</v>
      </c>
    </row>
    <row r="80" spans="2:15" ht="150" customHeight="1" x14ac:dyDescent="0.25">
      <c r="B80" s="28" t="str">
        <f>+'3 - Identificación del Riesgo'!B79</f>
        <v>ACCESO A LA PROPIEDAD DE LA TIERRA Y LOS TERRITORIOS</v>
      </c>
      <c r="C80" s="51" t="str">
        <f>+'3 - Identificación del Riesgo'!F79</f>
        <v>DIRECCIÓN DE ACCESO A TIERRAS</v>
      </c>
      <c r="D80" s="25" t="str">
        <f>+'3 - Identificación del Riesgo'!G79</f>
        <v>R 29</v>
      </c>
      <c r="E80" s="26" t="str">
        <f>+'3 - Identificación del Riesgo'!H79</f>
        <v>Incumplimiento  de adquisición de predios en el marco de Políticas del Gobierno</v>
      </c>
      <c r="F80" s="26" t="str">
        <f>+'3 - Identificación del Riesgo'!I79</f>
        <v>Pérdida Reputacional</v>
      </c>
      <c r="G80" s="26"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80" s="213">
        <v>520</v>
      </c>
      <c r="I80" s="242" t="str">
        <f t="shared" si="15"/>
        <v>Alta</v>
      </c>
      <c r="J80" s="243">
        <f t="shared" si="16"/>
        <v>0.8</v>
      </c>
      <c r="K80" s="214" t="s">
        <v>394</v>
      </c>
      <c r="L80" s="242" t="str">
        <f>IF(OR(K80=[1]Datos!$A$23,K80=[1]Datos!$B$23),"Leve",IF(OR(K80=[1]Datos!$A$24,K80=[1]Datos!$B$24),"Menor",IF(OR(K80=[1]Datos!$A$25,K80=[1]Datos!$B$25),"Moderado",IF(OR(K80=[1]Datos!$A$26,K80=[1]Datos!$B$26),"Mayor",IF(OR(K80=[1]Datos!$A$27,K80=[1]Datos!$B$27),"Catastrófico","")))))</f>
        <v>Catastrófico</v>
      </c>
      <c r="M80" s="243">
        <f t="shared" si="17"/>
        <v>1</v>
      </c>
      <c r="N80" s="242" t="str">
        <f t="shared" si="18"/>
        <v>Extremo</v>
      </c>
      <c r="O80" s="242" t="str">
        <f t="shared" si="19"/>
        <v>Reducir</v>
      </c>
    </row>
    <row r="81" spans="2:15" ht="150" customHeight="1" x14ac:dyDescent="0.25">
      <c r="B81" s="28" t="str">
        <f>+'3 - Identificación del Riesgo'!B80</f>
        <v>ACCESO A LA PROPIEDAD DE LA TIERRA Y LOS TERRITORIOS</v>
      </c>
      <c r="C81" s="51" t="str">
        <f>+'3 - Identificación del Riesgo'!F80</f>
        <v>SUBDIRECCIÓN DE ACCESO A TIERRAS EN ZONAS FOCALIZADAS</v>
      </c>
      <c r="D81" s="25" t="str">
        <f>+'3 - Identificación del Riesgo'!G80</f>
        <v>R 30</v>
      </c>
      <c r="E81" s="26" t="str">
        <f>+'3 - Identificación del Riesgo'!H80</f>
        <v>Materializar un subsidio que no cumpla con los requisitos establecidos</v>
      </c>
      <c r="F81" s="26" t="str">
        <f>+'3 - Identificación del Riesgo'!I80</f>
        <v>Afectación Económica o presupuestal</v>
      </c>
      <c r="G81" s="26"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213">
        <v>50</v>
      </c>
      <c r="I81" s="242" t="str">
        <f t="shared" si="15"/>
        <v>Media</v>
      </c>
      <c r="J81" s="243">
        <f t="shared" si="16"/>
        <v>0.6</v>
      </c>
      <c r="K81" s="242" t="s">
        <v>951</v>
      </c>
      <c r="L81" s="242" t="str">
        <f>IF(OR(K81=[1]Datos!$A$23,K81=[1]Datos!$B$23),"Leve",IF(OR(K81=[1]Datos!$A$24,K81=[1]Datos!$B$24),"Menor",IF(OR(K81=[1]Datos!$A$25,K81=[1]Datos!$B$25),"Moderado",IF(OR(K81=[1]Datos!$A$26,K81=[1]Datos!$B$26),"Mayor",IF(OR(K81=[1]Datos!$A$27,K81=[1]Datos!$B$27),"Catastrófico","")))))</f>
        <v>Catastrófico</v>
      </c>
      <c r="M81" s="243">
        <f t="shared" si="17"/>
        <v>1</v>
      </c>
      <c r="N81" s="242" t="str">
        <f t="shared" si="18"/>
        <v>Extremo</v>
      </c>
      <c r="O81" s="242" t="str">
        <f t="shared" si="19"/>
        <v>Reducir</v>
      </c>
    </row>
    <row r="82" spans="2:15" ht="150" customHeight="1" x14ac:dyDescent="0.25">
      <c r="B82" s="28" t="str">
        <f>+'3 - Identificación del Riesgo'!B81</f>
        <v>ACCESO A LA PROPIEDAD DE LA TIERRA Y LOS TERRITORIOS</v>
      </c>
      <c r="C82" s="51" t="str">
        <f>+'3 - Identificación del Riesgo'!F81</f>
        <v>SUBDIRECCIÓN DE ACCESO A TIERRAS EN ZONAS FOCALIZADAS</v>
      </c>
      <c r="D82" s="25" t="str">
        <f>+'3 - Identificación del Riesgo'!G81</f>
        <v>R 30</v>
      </c>
      <c r="E82" s="26" t="str">
        <f>+'3 - Identificación del Riesgo'!H81</f>
        <v>Materializar un subsidio que no cumpla con los requisitos establecidos</v>
      </c>
      <c r="F82" s="26" t="str">
        <f>+'3 - Identificación del Riesgo'!I81</f>
        <v>Afectación Económica o presupuestal</v>
      </c>
      <c r="G82" s="26"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213">
        <v>50</v>
      </c>
      <c r="I82" s="242" t="str">
        <f t="shared" si="15"/>
        <v>Media</v>
      </c>
      <c r="J82" s="243">
        <f t="shared" si="16"/>
        <v>0.6</v>
      </c>
      <c r="K82" s="242" t="s">
        <v>951</v>
      </c>
      <c r="L82" s="242" t="str">
        <f>IF(OR(K82=[1]Datos!$A$23,K82=[1]Datos!$B$23),"Leve",IF(OR(K82=[1]Datos!$A$24,K82=[1]Datos!$B$24),"Menor",IF(OR(K82=[1]Datos!$A$25,K82=[1]Datos!$B$25),"Moderado",IF(OR(K82=[1]Datos!$A$26,K82=[1]Datos!$B$26),"Mayor",IF(OR(K82=[1]Datos!$A$27,K82=[1]Datos!$B$27),"Catastrófico","")))))</f>
        <v>Catastrófico</v>
      </c>
      <c r="M82" s="243">
        <f t="shared" si="17"/>
        <v>1</v>
      </c>
      <c r="N82" s="242" t="str">
        <f t="shared" si="18"/>
        <v>Extremo</v>
      </c>
      <c r="O82" s="242" t="str">
        <f t="shared" si="19"/>
        <v>Reducir</v>
      </c>
    </row>
    <row r="83" spans="2:15" ht="150" customHeight="1" x14ac:dyDescent="0.25">
      <c r="B83" s="28" t="str">
        <f>+'3 - Identificación del Riesgo'!B82</f>
        <v>ACCESO A LA PROPIEDAD DE LA TIERRA Y LOS TERRITORIOS</v>
      </c>
      <c r="C83" s="51" t="str">
        <f>+'3 - Identificación del Riesgo'!F82</f>
        <v>SUBDIRECCIÓN DE ACCESO A TIERRAS EN ZONAS FOCALIZADAS</v>
      </c>
      <c r="D83" s="25" t="str">
        <f>+'3 - Identificación del Riesgo'!G82</f>
        <v>R 30</v>
      </c>
      <c r="E83" s="26" t="str">
        <f>+'3 - Identificación del Riesgo'!H82</f>
        <v>Materializar un subsidio que no cumpla con los requisitos establecidos</v>
      </c>
      <c r="F83" s="26" t="str">
        <f>+'3 - Identificación del Riesgo'!I82</f>
        <v>Afectación Económica o presupuestal</v>
      </c>
      <c r="G83" s="26"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213">
        <v>50</v>
      </c>
      <c r="I83" s="242" t="str">
        <f t="shared" si="15"/>
        <v>Media</v>
      </c>
      <c r="J83" s="243">
        <f t="shared" si="16"/>
        <v>0.6</v>
      </c>
      <c r="K83" s="242" t="s">
        <v>951</v>
      </c>
      <c r="L83" s="242" t="str">
        <f>IF(OR(K83=[1]Datos!$A$23,K83=[1]Datos!$B$23),"Leve",IF(OR(K83=[1]Datos!$A$24,K83=[1]Datos!$B$24),"Menor",IF(OR(K83=[1]Datos!$A$25,K83=[1]Datos!$B$25),"Moderado",IF(OR(K83=[1]Datos!$A$26,K83=[1]Datos!$B$26),"Mayor",IF(OR(K83=[1]Datos!$A$27,K83=[1]Datos!$B$27),"Catastrófico","")))))</f>
        <v>Catastrófico</v>
      </c>
      <c r="M83" s="243">
        <f t="shared" si="17"/>
        <v>1</v>
      </c>
      <c r="N83" s="242" t="str">
        <f t="shared" si="18"/>
        <v>Extremo</v>
      </c>
      <c r="O83" s="242" t="str">
        <f t="shared" si="19"/>
        <v>Reducir</v>
      </c>
    </row>
    <row r="84" spans="2:15" ht="150" customHeight="1" x14ac:dyDescent="0.25">
      <c r="B84" s="28" t="str">
        <f>+'3 - Identificación del Riesgo'!B83</f>
        <v>ACCESO A LA PROPIEDAD DE LA TIERRA Y LOS TERRITORIOS</v>
      </c>
      <c r="C84" s="51" t="str">
        <f>+'3 - Identificación del Riesgo'!F83</f>
        <v>SUBDIRECCIÓN DE ACCESO A TIERRAS EN ZONAS FOCALIZADAS</v>
      </c>
      <c r="D84" s="25" t="str">
        <f>+'3 - Identificación del Riesgo'!G83</f>
        <v>R 30</v>
      </c>
      <c r="E84" s="26" t="str">
        <f>+'3 - Identificación del Riesgo'!H83</f>
        <v>Materializar un subsidio que no cumpla con los requisitos establecidos</v>
      </c>
      <c r="F84" s="26" t="str">
        <f>+'3 - Identificación del Riesgo'!I83</f>
        <v>Afectación Económica o presupuestal</v>
      </c>
      <c r="G84" s="26"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4" s="213">
        <v>50</v>
      </c>
      <c r="I84" s="242" t="str">
        <f t="shared" si="15"/>
        <v>Media</v>
      </c>
      <c r="J84" s="243">
        <f t="shared" si="16"/>
        <v>0.6</v>
      </c>
      <c r="K84" s="242" t="s">
        <v>951</v>
      </c>
      <c r="L84" s="242" t="str">
        <f>IF(OR(K84=[1]Datos!$A$23,K84=[1]Datos!$B$23),"Leve",IF(OR(K84=[1]Datos!$A$24,K84=[1]Datos!$B$24),"Menor",IF(OR(K84=[1]Datos!$A$25,K84=[1]Datos!$B$25),"Moderado",IF(OR(K84=[1]Datos!$A$26,K84=[1]Datos!$B$26),"Mayor",IF(OR(K84=[1]Datos!$A$27,K84=[1]Datos!$B$27),"Catastrófico","")))))</f>
        <v>Catastrófico</v>
      </c>
      <c r="M84" s="243">
        <f t="shared" si="17"/>
        <v>1</v>
      </c>
      <c r="N84" s="242" t="str">
        <f t="shared" si="18"/>
        <v>Extremo</v>
      </c>
      <c r="O84" s="242" t="str">
        <f t="shared" si="19"/>
        <v>Reducir</v>
      </c>
    </row>
    <row r="85" spans="2:15" ht="150" customHeight="1" x14ac:dyDescent="0.25">
      <c r="B85" s="28" t="str">
        <f>+'3 - Identificación del Riesgo'!B84</f>
        <v>ACCESO A LA PROPIEDAD DE LA TIERRA Y LOS TERRITORIOS</v>
      </c>
      <c r="C85" s="51" t="str">
        <f>+'3 - Identificación del Riesgo'!F84</f>
        <v>SUBDIRECCIÓN DE ACCESO A TIERRAS EN ZONAS FOCALIZADAS</v>
      </c>
      <c r="D85" s="25" t="str">
        <f>+'3 - Identificación del Riesgo'!G84</f>
        <v>R 31</v>
      </c>
      <c r="E85" s="26" t="str">
        <f>+'3 - Identificación del Riesgo'!H84</f>
        <v>Adjudicación de baldíos a persona natural, sin el cumplimiento de requisitos jurídicos, agronómicos y catastrales en los municipios focalizados</v>
      </c>
      <c r="F85" s="26" t="str">
        <f>+'3 - Identificación del Riesgo'!I84</f>
        <v>Pérdida Reputacional</v>
      </c>
      <c r="G85" s="26"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5" s="213">
        <v>1600</v>
      </c>
      <c r="I85" s="242" t="str">
        <f t="shared" si="15"/>
        <v>Alta</v>
      </c>
      <c r="J85" s="243">
        <f t="shared" si="16"/>
        <v>0.8</v>
      </c>
      <c r="K85" s="214" t="s">
        <v>394</v>
      </c>
      <c r="L85" s="242" t="str">
        <f>IF(OR(K85=[1]Datos!$A$23,K85=[1]Datos!$B$23),"Leve",IF(OR(K85=[1]Datos!$A$24,K85=[1]Datos!$B$24),"Menor",IF(OR(K85=[1]Datos!$A$25,K85=[1]Datos!$B$25),"Moderado",IF(OR(K85=[1]Datos!$A$26,K85=[1]Datos!$B$26),"Mayor",IF(OR(K85=[1]Datos!$A$27,K85=[1]Datos!$B$27),"Catastrófico","")))))</f>
        <v>Catastrófico</v>
      </c>
      <c r="M85" s="243">
        <f t="shared" si="17"/>
        <v>1</v>
      </c>
      <c r="N85" s="242" t="str">
        <f t="shared" si="18"/>
        <v>Extremo</v>
      </c>
      <c r="O85" s="242" t="str">
        <f t="shared" si="19"/>
        <v>Reducir</v>
      </c>
    </row>
    <row r="86" spans="2:15" ht="150" customHeight="1" x14ac:dyDescent="0.25">
      <c r="B86" s="28" t="str">
        <f>+'3 - Identificación del Riesgo'!B85</f>
        <v>ACCESO A LA PROPIEDAD DE LA TIERRA Y LOS TERRITORIOS</v>
      </c>
      <c r="C86" s="51" t="str">
        <f>+'3 - Identificación del Riesgo'!F85</f>
        <v>SUBDIRECCIÓN DE ACCESO A TIERRAS EN ZONAS FOCALIZADAS</v>
      </c>
      <c r="D86" s="25" t="str">
        <f>+'3 - Identificación del Riesgo'!G85</f>
        <v>R 31</v>
      </c>
      <c r="E86" s="26" t="str">
        <f>+'3 - Identificación del Riesgo'!H85</f>
        <v>Adjudicación de baldíos a persona natural, sin el cumplimiento de requisitos jurídicos, agronómicos y catastrales en los municipios focalizados</v>
      </c>
      <c r="F86" s="26" t="str">
        <f>+'3 - Identificación del Riesgo'!I85</f>
        <v>Pérdida Reputacional</v>
      </c>
      <c r="G86" s="26"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6" s="213">
        <v>1600</v>
      </c>
      <c r="I86" s="242" t="str">
        <f t="shared" si="15"/>
        <v>Alta</v>
      </c>
      <c r="J86" s="243">
        <f t="shared" si="16"/>
        <v>0.8</v>
      </c>
      <c r="K86" s="214" t="s">
        <v>394</v>
      </c>
      <c r="L86" s="242" t="str">
        <f>IF(OR(K86=[1]Datos!$A$23,K86=[1]Datos!$B$23),"Leve",IF(OR(K86=[1]Datos!$A$24,K86=[1]Datos!$B$24),"Menor",IF(OR(K86=[1]Datos!$A$25,K86=[1]Datos!$B$25),"Moderado",IF(OR(K86=[1]Datos!$A$26,K86=[1]Datos!$B$26),"Mayor",IF(OR(K86=[1]Datos!$A$27,K86=[1]Datos!$B$27),"Catastrófico","")))))</f>
        <v>Catastrófico</v>
      </c>
      <c r="M86" s="243">
        <f t="shared" si="17"/>
        <v>1</v>
      </c>
      <c r="N86" s="242" t="str">
        <f t="shared" si="18"/>
        <v>Extremo</v>
      </c>
      <c r="O86" s="242" t="str">
        <f t="shared" si="19"/>
        <v>Reducir</v>
      </c>
    </row>
    <row r="87" spans="2:15" ht="150" customHeight="1" x14ac:dyDescent="0.25">
      <c r="B87" s="28" t="str">
        <f>+'3 - Identificación del Riesgo'!B86</f>
        <v>ACCESO A LA PROPIEDAD DE LA TIERRA Y LOS TERRITORIOS</v>
      </c>
      <c r="C87" s="51" t="str">
        <f>+'3 - Identificación del Riesgo'!F86</f>
        <v>SUBDIRECCIÓN DE ACCESO A TIERRAS EN ZONAS FOCALIZADAS</v>
      </c>
      <c r="D87" s="25" t="str">
        <f>+'3 - Identificación del Riesgo'!G86</f>
        <v>R 31</v>
      </c>
      <c r="E87" s="26" t="str">
        <f>+'3 - Identificación del Riesgo'!H86</f>
        <v>Adjudicación de baldíos a persona natural, sin el cumplimiento de requisitos jurídicos, agronómicos y catastrales en los municipios focalizados</v>
      </c>
      <c r="F87" s="26" t="str">
        <f>+'3 - Identificación del Riesgo'!I86</f>
        <v>Pérdida Reputacional</v>
      </c>
      <c r="G87" s="26" t="str">
        <f>+'3 - Identificación del Riesgo'!J86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7" s="213">
        <v>1600</v>
      </c>
      <c r="I87" s="242" t="str">
        <f t="shared" si="15"/>
        <v>Alta</v>
      </c>
      <c r="J87" s="243">
        <f t="shared" si="16"/>
        <v>0.8</v>
      </c>
      <c r="K87" s="214" t="s">
        <v>394</v>
      </c>
      <c r="L87" s="242" t="str">
        <f>IF(OR(K87=[1]Datos!$A$23,K87=[1]Datos!$B$23),"Leve",IF(OR(K87=[1]Datos!$A$24,K87=[1]Datos!$B$24),"Menor",IF(OR(K87=[1]Datos!$A$25,K87=[1]Datos!$B$25),"Moderado",IF(OR(K87=[1]Datos!$A$26,K87=[1]Datos!$B$26),"Mayor",IF(OR(K87=[1]Datos!$A$27,K87=[1]Datos!$B$27),"Catastrófico","")))))</f>
        <v>Catastrófico</v>
      </c>
      <c r="M87" s="243">
        <f t="shared" si="17"/>
        <v>1</v>
      </c>
      <c r="N87" s="242" t="str">
        <f t="shared" si="18"/>
        <v>Extremo</v>
      </c>
      <c r="O87" s="242" t="str">
        <f t="shared" si="19"/>
        <v>Reducir</v>
      </c>
    </row>
    <row r="88" spans="2:15" ht="150" customHeight="1" x14ac:dyDescent="0.25">
      <c r="B88" s="28" t="str">
        <f>+'3 - Identificación del Riesgo'!B87</f>
        <v>ACCESO A LA PROPIEDAD DE LA TIERRA Y LOS TERRITORIOS</v>
      </c>
      <c r="C88" s="51" t="str">
        <f>+'3 - Identificación del Riesgo'!F87</f>
        <v>SUBDIRECCIÓN DE ACCESO A TIERRAS POR DEMANDA Y DESCONGESTIÓN</v>
      </c>
      <c r="D88" s="25" t="str">
        <f>+'3 - Identificación del Riesgo'!G87</f>
        <v>R 32</v>
      </c>
      <c r="E88" s="26" t="str">
        <f>+'3 - Identificación del Riesgo'!H87</f>
        <v xml:space="preserve">Demoras en ejecutar las etapas propias del procedimiento por causas internas de revocatoria de predios no focalizados </v>
      </c>
      <c r="F88" s="26" t="str">
        <f>+'3 - Identificación del Riesgo'!I87</f>
        <v>Pérdida Reputacional</v>
      </c>
      <c r="G88" s="26"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213">
        <v>1600</v>
      </c>
      <c r="I88" s="242" t="str">
        <f t="shared" si="15"/>
        <v>Alta</v>
      </c>
      <c r="J88" s="243">
        <f t="shared" si="16"/>
        <v>0.8</v>
      </c>
      <c r="K88" s="214" t="s">
        <v>394</v>
      </c>
      <c r="L88" s="242" t="str">
        <f>IF(OR(K88=[1]Datos!$A$23,K88=[1]Datos!$B$23),"Leve",IF(OR(K88=[1]Datos!$A$24,K88=[1]Datos!$B$24),"Menor",IF(OR(K88=[1]Datos!$A$25,K88=[1]Datos!$B$25),"Moderado",IF(OR(K88=[1]Datos!$A$26,K88=[1]Datos!$B$26),"Mayor",IF(OR(K88=[1]Datos!$A$27,K88=[1]Datos!$B$27),"Catastrófico","")))))</f>
        <v>Catastrófico</v>
      </c>
      <c r="M88" s="243">
        <f t="shared" si="17"/>
        <v>1</v>
      </c>
      <c r="N88" s="242" t="str">
        <f t="shared" si="18"/>
        <v>Extremo</v>
      </c>
      <c r="O88" s="242" t="str">
        <f t="shared" si="19"/>
        <v>Reducir</v>
      </c>
    </row>
    <row r="89" spans="2:15" ht="150" customHeight="1" x14ac:dyDescent="0.25">
      <c r="B89" s="28" t="str">
        <f>+'3 - Identificación del Riesgo'!B88</f>
        <v>ACCESO A LA PROPIEDAD DE LA TIERRA Y LOS TERRITORIOS</v>
      </c>
      <c r="C89" s="51" t="str">
        <f>+'3 - Identificación del Riesgo'!F88</f>
        <v>SUBDIRECCIÓN DE ACCESO A TIERRAS POR DEMANDA Y DESCONGESTIÓN</v>
      </c>
      <c r="D89" s="25" t="str">
        <f>+'3 - Identificación del Riesgo'!G88</f>
        <v>R 32</v>
      </c>
      <c r="E89" s="26" t="str">
        <f>+'3 - Identificación del Riesgo'!H88</f>
        <v xml:space="preserve">Demoras en ejecutar las etapas propias del procedimiento por causas internas de revocatoria de predios no focalizados </v>
      </c>
      <c r="F89" s="26" t="str">
        <f>+'3 - Identificación del Riesgo'!I88</f>
        <v>Pérdida Reputacional</v>
      </c>
      <c r="G89" s="26"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213">
        <v>1600</v>
      </c>
      <c r="I89" s="242" t="str">
        <f t="shared" si="15"/>
        <v>Alta</v>
      </c>
      <c r="J89" s="243">
        <f t="shared" si="16"/>
        <v>0.8</v>
      </c>
      <c r="K89" s="214" t="s">
        <v>394</v>
      </c>
      <c r="L89" s="242" t="str">
        <f>IF(OR(K89=[1]Datos!$A$23,K89=[1]Datos!$B$23),"Leve",IF(OR(K89=[1]Datos!$A$24,K89=[1]Datos!$B$24),"Menor",IF(OR(K89=[1]Datos!$A$25,K89=[1]Datos!$B$25),"Moderado",IF(OR(K89=[1]Datos!$A$26,K89=[1]Datos!$B$26),"Mayor",IF(OR(K89=[1]Datos!$A$27,K89=[1]Datos!$B$27),"Catastrófico","")))))</f>
        <v>Catastrófico</v>
      </c>
      <c r="M89" s="243">
        <f t="shared" si="17"/>
        <v>1</v>
      </c>
      <c r="N89" s="242" t="str">
        <f t="shared" si="18"/>
        <v>Extremo</v>
      </c>
      <c r="O89" s="242" t="str">
        <f t="shared" si="19"/>
        <v>Reducir</v>
      </c>
    </row>
    <row r="90" spans="2:15" ht="150" customHeight="1" x14ac:dyDescent="0.25">
      <c r="B90" s="28" t="str">
        <f>+'3 - Identificación del Riesgo'!B89</f>
        <v>ACCESO A LA PROPIEDAD DE LA TIERRA Y LOS TERRITORIOS</v>
      </c>
      <c r="C90" s="51" t="str">
        <f>+'3 - Identificación del Riesgo'!F89</f>
        <v>SUBDIRECCIÓN DE ACCESO A TIERRAS POR DEMANDA Y DESCONGESTIÓN</v>
      </c>
      <c r="D90" s="25" t="str">
        <f>+'3 - Identificación del Riesgo'!G89</f>
        <v>R 32</v>
      </c>
      <c r="E90" s="26" t="str">
        <f>+'3 - Identificación del Riesgo'!H89</f>
        <v xml:space="preserve">Demoras en ejecutar las etapas propias del procedimiento por causas internas de revocatoria de predios no focalizados </v>
      </c>
      <c r="F90" s="26" t="str">
        <f>+'3 - Identificación del Riesgo'!I89</f>
        <v>Pérdida Reputacional</v>
      </c>
      <c r="G90" s="26" t="str">
        <f>+'3 - Identificación del Riesgo'!J89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90" s="213">
        <v>1600</v>
      </c>
      <c r="I90" s="242" t="str">
        <f t="shared" si="15"/>
        <v>Alta</v>
      </c>
      <c r="J90" s="243">
        <f t="shared" si="16"/>
        <v>0.8</v>
      </c>
      <c r="K90" s="214" t="s">
        <v>394</v>
      </c>
      <c r="L90" s="242" t="str">
        <f>IF(OR(K90=[1]Datos!$A$23,K90=[1]Datos!$B$23),"Leve",IF(OR(K90=[1]Datos!$A$24,K90=[1]Datos!$B$24),"Menor",IF(OR(K90=[1]Datos!$A$25,K90=[1]Datos!$B$25),"Moderado",IF(OR(K90=[1]Datos!$A$26,K90=[1]Datos!$B$26),"Mayor",IF(OR(K90=[1]Datos!$A$27,K90=[1]Datos!$B$27),"Catastrófico","")))))</f>
        <v>Catastrófico</v>
      </c>
      <c r="M90" s="243">
        <f t="shared" si="17"/>
        <v>1</v>
      </c>
      <c r="N90" s="242" t="str">
        <f t="shared" si="18"/>
        <v>Extremo</v>
      </c>
      <c r="O90" s="242" t="str">
        <f t="shared" si="19"/>
        <v>Reducir</v>
      </c>
    </row>
    <row r="91" spans="2:15" ht="150" customHeight="1" x14ac:dyDescent="0.25">
      <c r="B91" s="28" t="str">
        <f>+'3 - Identificación del Riesgo'!B90</f>
        <v>ACCESO A LA PROPIEDAD DE LA TIERRA Y LOS TERRITORIOS</v>
      </c>
      <c r="C91" s="51" t="str">
        <f>+'3 - Identificación del Riesgo'!F90</f>
        <v>SUBDIRECCIÓN DE ACCESO A TIERRAS EN ZONAS FOCALIZADAS</v>
      </c>
      <c r="D91" s="25" t="str">
        <f>+'3 - Identificación del Riesgo'!G90</f>
        <v>R 33</v>
      </c>
      <c r="E91" s="26" t="str">
        <f>+'3 - Identificación del Riesgo'!H90</f>
        <v xml:space="preserve">Demoras en ejecutar las etapas propias del procedimiento por causas internas de revocatoria de predios focalizados </v>
      </c>
      <c r="F91" s="26" t="str">
        <f>+'3 - Identificación del Riesgo'!I90</f>
        <v>Pérdida Reputacional</v>
      </c>
      <c r="G91" s="26"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213">
        <v>2080</v>
      </c>
      <c r="I91" s="242" t="str">
        <f t="shared" si="15"/>
        <v>Alta</v>
      </c>
      <c r="J91" s="243">
        <f t="shared" si="16"/>
        <v>0.8</v>
      </c>
      <c r="K91" s="214" t="s">
        <v>394</v>
      </c>
      <c r="L91" s="242" t="str">
        <f>IF(OR(K91=[1]Datos!$A$23,K91=[1]Datos!$B$23),"Leve",IF(OR(K91=[1]Datos!$A$24,K91=[1]Datos!$B$24),"Menor",IF(OR(K91=[1]Datos!$A$25,K91=[1]Datos!$B$25),"Moderado",IF(OR(K91=[1]Datos!$A$26,K91=[1]Datos!$B$26),"Mayor",IF(OR(K91=[1]Datos!$A$27,K91=[1]Datos!$B$27),"Catastrófico","")))))</f>
        <v>Catastrófico</v>
      </c>
      <c r="M91" s="243">
        <f t="shared" si="17"/>
        <v>1</v>
      </c>
      <c r="N91" s="242" t="str">
        <f t="shared" si="18"/>
        <v>Extremo</v>
      </c>
      <c r="O91" s="242" t="str">
        <f t="shared" si="19"/>
        <v>Reducir</v>
      </c>
    </row>
    <row r="92" spans="2:15" ht="150" customHeight="1" x14ac:dyDescent="0.25">
      <c r="B92" s="28" t="str">
        <f>+'3 - Identificación del Riesgo'!B91</f>
        <v>ACCESO A LA PROPIEDAD DE LA TIERRA Y LOS TERRITORIOS</v>
      </c>
      <c r="C92" s="51" t="str">
        <f>+'3 - Identificación del Riesgo'!F91</f>
        <v>SUBDIRECCIÓN DE ACCESO A TIERRAS EN ZONAS FOCALIZADAS</v>
      </c>
      <c r="D92" s="25" t="str">
        <f>+'3 - Identificación del Riesgo'!G91</f>
        <v>R 33</v>
      </c>
      <c r="E92" s="26" t="str">
        <f>+'3 - Identificación del Riesgo'!H91</f>
        <v xml:space="preserve">Demoras en ejecutar las etapas propias del procedimiento por causas internas de revocatoria de predios focalizados </v>
      </c>
      <c r="F92" s="26" t="str">
        <f>+'3 - Identificación del Riesgo'!I91</f>
        <v>Pérdida Reputacional</v>
      </c>
      <c r="G92" s="26"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213">
        <v>2080</v>
      </c>
      <c r="I92" s="242" t="str">
        <f t="shared" si="15"/>
        <v>Alta</v>
      </c>
      <c r="J92" s="243">
        <f t="shared" si="16"/>
        <v>0.8</v>
      </c>
      <c r="K92" s="214" t="s">
        <v>394</v>
      </c>
      <c r="L92" s="242" t="str">
        <f>IF(OR(K92=[1]Datos!$A$23,K92=[1]Datos!$B$23),"Leve",IF(OR(K92=[1]Datos!$A$24,K92=[1]Datos!$B$24),"Menor",IF(OR(K92=[1]Datos!$A$25,K92=[1]Datos!$B$25),"Moderado",IF(OR(K92=[1]Datos!$A$26,K92=[1]Datos!$B$26),"Mayor",IF(OR(K92=[1]Datos!$A$27,K92=[1]Datos!$B$27),"Catastrófico","")))))</f>
        <v>Catastrófico</v>
      </c>
      <c r="M92" s="243">
        <f t="shared" si="17"/>
        <v>1</v>
      </c>
      <c r="N92" s="242" t="str">
        <f t="shared" si="18"/>
        <v>Extremo</v>
      </c>
      <c r="O92" s="242" t="str">
        <f t="shared" si="19"/>
        <v>Reducir</v>
      </c>
    </row>
    <row r="93" spans="2:15" ht="150" customHeight="1" x14ac:dyDescent="0.25">
      <c r="B93" s="28" t="str">
        <f>+'3 - Identificación del Riesgo'!B92</f>
        <v>ACCESO A LA PROPIEDAD DE LA TIERRA Y LOS TERRITORIOS</v>
      </c>
      <c r="C93" s="51" t="str">
        <f>+'3 - Identificación del Riesgo'!F92</f>
        <v>SUBDIRECCIÓN DE ACCESO A TIERRAS EN ZONAS FOCALIZADAS</v>
      </c>
      <c r="D93" s="25" t="str">
        <f>+'3 - Identificación del Riesgo'!G92</f>
        <v>R 33</v>
      </c>
      <c r="E93" s="26" t="str">
        <f>+'3 - Identificación del Riesgo'!H92</f>
        <v xml:space="preserve">Demoras en ejecutar las etapas propias del procedimiento por causas internas de revocatoria de predios focalizados </v>
      </c>
      <c r="F93" s="26" t="str">
        <f>+'3 - Identificación del Riesgo'!I92</f>
        <v>Pérdida Reputacional</v>
      </c>
      <c r="G93" s="26" t="str">
        <f>+'3 - Identificación del Riesgo'!J92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3" s="213">
        <v>2080</v>
      </c>
      <c r="I93" s="242" t="str">
        <f t="shared" si="15"/>
        <v>Alta</v>
      </c>
      <c r="J93" s="243">
        <f t="shared" si="16"/>
        <v>0.8</v>
      </c>
      <c r="K93" s="214" t="s">
        <v>394</v>
      </c>
      <c r="L93" s="242" t="str">
        <f>IF(OR(K93=[1]Datos!$A$23,K93=[1]Datos!$B$23),"Leve",IF(OR(K93=[1]Datos!$A$24,K93=[1]Datos!$B$24),"Menor",IF(OR(K93=[1]Datos!$A$25,K93=[1]Datos!$B$25),"Moderado",IF(OR(K93=[1]Datos!$A$26,K93=[1]Datos!$B$26),"Mayor",IF(OR(K93=[1]Datos!$A$27,K93=[1]Datos!$B$27),"Catastrófico","")))))</f>
        <v>Catastrófico</v>
      </c>
      <c r="M93" s="243">
        <f t="shared" si="17"/>
        <v>1</v>
      </c>
      <c r="N93" s="242" t="str">
        <f t="shared" si="18"/>
        <v>Extremo</v>
      </c>
      <c r="O93" s="242" t="str">
        <f t="shared" si="19"/>
        <v>Reducir</v>
      </c>
    </row>
    <row r="94" spans="2:15" ht="150" customHeight="1" x14ac:dyDescent="0.25">
      <c r="B94" s="28" t="str">
        <f>+'3 - Identificación del Riesgo'!B93</f>
        <v>ACCESO A LA PROPIEDAD DE LA TIERRA Y LOS TERRITORIOS</v>
      </c>
      <c r="C94" s="51" t="str">
        <f>+'3 - Identificación del Riesgo'!F93</f>
        <v>DIRECCIÓN DE ACCESO A TIERRAS</v>
      </c>
      <c r="D94" s="25" t="str">
        <f>+'3 - Identificación del Riesgo'!G93</f>
        <v>R 34</v>
      </c>
      <c r="E94" s="26" t="str">
        <f>+'3 - Identificación del Riesgo'!H93</f>
        <v>Redireccionamiento equivocado de las solicitudes que ingresan a la DAT</v>
      </c>
      <c r="F94" s="26" t="str">
        <f>+'3 - Identificación del Riesgo'!I93</f>
        <v>Pérdida Reputacional</v>
      </c>
      <c r="G94" s="26"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213">
        <v>10400</v>
      </c>
      <c r="I94" s="242" t="str">
        <f t="shared" si="15"/>
        <v>Muy Alta</v>
      </c>
      <c r="J94" s="243">
        <f t="shared" si="16"/>
        <v>1</v>
      </c>
      <c r="K94" s="214" t="s">
        <v>394</v>
      </c>
      <c r="L94" s="242" t="str">
        <f>IF(OR(K94=[1]Datos!$A$23,K94=[1]Datos!$B$23),"Leve",IF(OR(K94=[1]Datos!$A$24,K94=[1]Datos!$B$24),"Menor",IF(OR(K94=[1]Datos!$A$25,K94=[1]Datos!$B$25),"Moderado",IF(OR(K94=[1]Datos!$A$26,K94=[1]Datos!$B$26),"Mayor",IF(OR(K94=[1]Datos!$A$27,K94=[1]Datos!$B$27),"Catastrófico","")))))</f>
        <v>Catastrófico</v>
      </c>
      <c r="M94" s="243">
        <f t="shared" si="17"/>
        <v>1</v>
      </c>
      <c r="N94" s="242" t="str">
        <f t="shared" si="18"/>
        <v>Extremo</v>
      </c>
      <c r="O94" s="242" t="str">
        <f t="shared" si="19"/>
        <v>Reducir</v>
      </c>
    </row>
    <row r="95" spans="2:15" ht="150" customHeight="1" x14ac:dyDescent="0.25">
      <c r="B95" s="28" t="str">
        <f>+'3 - Identificación del Riesgo'!B94</f>
        <v>ACCESO A LA PROPIEDAD DE LA TIERRA Y LOS TERRITORIOS</v>
      </c>
      <c r="C95" s="51" t="str">
        <f>+'3 - Identificación del Riesgo'!F94</f>
        <v>DIRECCIÓN DE ACCESO A TIERRAS</v>
      </c>
      <c r="D95" s="25" t="str">
        <f>+'3 - Identificación del Riesgo'!G94</f>
        <v>R 34</v>
      </c>
      <c r="E95" s="26" t="str">
        <f>+'3 - Identificación del Riesgo'!H94</f>
        <v>Redireccionamiento equivocado de las solicitudes que ingresan a la DAT</v>
      </c>
      <c r="F95" s="26" t="str">
        <f>+'3 - Identificación del Riesgo'!I94</f>
        <v>Pérdida Reputacional</v>
      </c>
      <c r="G95" s="26" t="str">
        <f>+'3 - Identificación del Riesgo'!J94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5" s="213">
        <v>10400</v>
      </c>
      <c r="I95" s="242" t="str">
        <f t="shared" si="15"/>
        <v>Muy Alta</v>
      </c>
      <c r="J95" s="243">
        <f t="shared" si="16"/>
        <v>1</v>
      </c>
      <c r="K95" s="214" t="s">
        <v>394</v>
      </c>
      <c r="L95" s="242" t="str">
        <f>IF(OR(K95=[1]Datos!$A$23,K95=[1]Datos!$B$23),"Leve",IF(OR(K95=[1]Datos!$A$24,K95=[1]Datos!$B$24),"Menor",IF(OR(K95=[1]Datos!$A$25,K95=[1]Datos!$B$25),"Moderado",IF(OR(K95=[1]Datos!$A$26,K95=[1]Datos!$B$26),"Mayor",IF(OR(K95=[1]Datos!$A$27,K95=[1]Datos!$B$27),"Catastrófico","")))))</f>
        <v>Catastrófico</v>
      </c>
      <c r="M95" s="243">
        <f t="shared" si="17"/>
        <v>1</v>
      </c>
      <c r="N95" s="242" t="str">
        <f t="shared" si="18"/>
        <v>Extremo</v>
      </c>
      <c r="O95" s="242" t="str">
        <f t="shared" si="19"/>
        <v>Reducir</v>
      </c>
    </row>
    <row r="96" spans="2:15" ht="150" customHeight="1" x14ac:dyDescent="0.25">
      <c r="B96" s="28" t="str">
        <f>+'3 - Identificación del Riesgo'!B95</f>
        <v>ADMINISTRACIÓN DE TIERRAS</v>
      </c>
      <c r="C96" s="51" t="str">
        <f>+'3 - Identificación del Riesgo'!F95</f>
        <v>EQUIPO SISTEMAS DE INFORMACIÓN DAE</v>
      </c>
      <c r="D96" s="25" t="str">
        <f>+'3 - Identificación del Riesgo'!G95</f>
        <v>R 35</v>
      </c>
      <c r="E96" s="26" t="str">
        <f>+'3 - Identificación del Riesgo'!H95</f>
        <v>Demora en la revisión de las diferentes peticiones presentadas por las comunidades y/o resguardos indígenas a cargo de la DAE</v>
      </c>
      <c r="F96" s="26" t="str">
        <f>+'3 - Identificación del Riesgo'!I95</f>
        <v>Pérdida Reputacional</v>
      </c>
      <c r="G96" s="26"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6" s="214">
        <v>30</v>
      </c>
      <c r="I96" s="242" t="str">
        <f t="shared" si="10"/>
        <v>Media</v>
      </c>
      <c r="J96" s="243">
        <f t="shared" si="11"/>
        <v>0.6</v>
      </c>
      <c r="K96" s="214" t="s">
        <v>394</v>
      </c>
      <c r="L96" s="242" t="str">
        <f>IF(OR(K96=[1]Datos!$A$23,K96=[1]Datos!$B$23),"Leve",IF(OR(K96=[1]Datos!$A$24,K96=[1]Datos!$B$24),"Menor",IF(OR(K96=[1]Datos!$A$25,K96=[1]Datos!$B$25),"Moderado",IF(OR(K96=[1]Datos!$A$26,K96=[1]Datos!$B$26),"Mayor",IF(OR(K96=[1]Datos!$A$27,K96=[1]Datos!$B$27),"Catastrófico","")))))</f>
        <v>Catastrófico</v>
      </c>
      <c r="M96" s="243">
        <f t="shared" si="12"/>
        <v>1</v>
      </c>
      <c r="N96" s="242" t="str">
        <f t="shared" si="13"/>
        <v>Extremo</v>
      </c>
      <c r="O96" s="242" t="str">
        <f t="shared" si="14"/>
        <v>Reducir</v>
      </c>
    </row>
    <row r="97" spans="2:15" ht="150" customHeight="1" x14ac:dyDescent="0.25">
      <c r="B97" s="28" t="str">
        <f>+'3 - Identificación del Riesgo'!B96</f>
        <v>ADMINISTRACIÓN DE TIERRAS</v>
      </c>
      <c r="C97" s="51" t="str">
        <f>+'3 - Identificación del Riesgo'!F96</f>
        <v>EQUIPO SISTEMAS DE INFORMACIÓN DAE</v>
      </c>
      <c r="D97" s="25" t="str">
        <f>+'3 - Identificación del Riesgo'!G96</f>
        <v>R 35</v>
      </c>
      <c r="E97" s="26" t="str">
        <f>+'3 - Identificación del Riesgo'!H96</f>
        <v>Demora en la revisión de las diferentes peticiones presentadas por las comunidades y/o resguardos indígenas a cargo de la DAE</v>
      </c>
      <c r="F97" s="26" t="str">
        <f>+'3 - Identificación del Riesgo'!I96</f>
        <v>Pérdida Reputacional</v>
      </c>
      <c r="G97" s="26"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7" s="214">
        <v>30</v>
      </c>
      <c r="I97" s="242" t="str">
        <f t="shared" si="10"/>
        <v>Media</v>
      </c>
      <c r="J97" s="243">
        <f t="shared" si="11"/>
        <v>0.6</v>
      </c>
      <c r="K97" s="214" t="s">
        <v>394</v>
      </c>
      <c r="L97" s="242" t="str">
        <f>IF(OR(K97=[1]Datos!$A$23,K97=[1]Datos!$B$23),"Leve",IF(OR(K97=[1]Datos!$A$24,K97=[1]Datos!$B$24),"Menor",IF(OR(K97=[1]Datos!$A$25,K97=[1]Datos!$B$25),"Moderado",IF(OR(K97=[1]Datos!$A$26,K97=[1]Datos!$B$26),"Mayor",IF(OR(K97=[1]Datos!$A$27,K97=[1]Datos!$B$27),"Catastrófico","")))))</f>
        <v>Catastrófico</v>
      </c>
      <c r="M97" s="243">
        <f t="shared" si="12"/>
        <v>1</v>
      </c>
      <c r="N97" s="242" t="str">
        <f t="shared" si="13"/>
        <v>Extremo</v>
      </c>
      <c r="O97" s="242" t="str">
        <f t="shared" si="14"/>
        <v>Reducir</v>
      </c>
    </row>
    <row r="98" spans="2:15" ht="150" customHeight="1" x14ac:dyDescent="0.25">
      <c r="B98" s="28" t="str">
        <f>+'3 - Identificación del Riesgo'!B97</f>
        <v>ADMINISTRACIÓN DE TIERRAS</v>
      </c>
      <c r="C98" s="51" t="str">
        <f>+'3 - Identificación del Riesgo'!F97</f>
        <v>SUBDIRECCIÓN DE ADMINISTRACIÓN DE TIERRAS DE LA NACIÓN</v>
      </c>
      <c r="D98" s="25" t="str">
        <f>+'3 - Identificación del Riesgo'!G97</f>
        <v>R 36</v>
      </c>
      <c r="E98" s="26" t="str">
        <f>+'3 - Identificación del Riesgo'!H97</f>
        <v>Inventario de predios desactualizado de Fondo de Tierras para la Reforma Rural Integral</v>
      </c>
      <c r="F98" s="26" t="str">
        <f>+'3 - Identificación del Riesgo'!I97</f>
        <v>Pérdida Reputacional</v>
      </c>
      <c r="G98" s="26"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8" s="213">
        <v>2080</v>
      </c>
      <c r="I98" s="242" t="str">
        <f t="shared" ref="I98:I116" si="20">IF(H98&lt;=0,"",IF(H98&lt;=2,"Muy Baja",IF(H98&lt;=24,"Baja",IF(H98&lt;=500,"Media",IF(H98&lt;=5000,"Alta","Muy Alta")))))</f>
        <v>Alta</v>
      </c>
      <c r="J98" s="243">
        <f t="shared" ref="J98:J116" si="21">IF(I98="","",IF(I98="Muy Baja",0.2,IF(I98="Baja",0.4,IF(I98="Media",0.6,IF(I98="Alta",0.8,IF(I98="Muy Alta",1,))))))</f>
        <v>0.8</v>
      </c>
      <c r="K98" s="214" t="s">
        <v>394</v>
      </c>
      <c r="L98" s="242" t="str">
        <f>IF(OR(K98=[1]Datos!$A$23,K98=[1]Datos!$B$23),"Leve",IF(OR(K98=[1]Datos!$A$24,K98=[1]Datos!$B$24),"Menor",IF(OR(K98=[1]Datos!$A$25,K98=[1]Datos!$B$25),"Moderado",IF(OR(K98=[1]Datos!$A$26,K98=[1]Datos!$B$26),"Mayor",IF(OR(K98=[1]Datos!$A$27,K98=[1]Datos!$B$27),"Catastrófico","")))))</f>
        <v>Catastrófico</v>
      </c>
      <c r="M98" s="243">
        <f t="shared" ref="M98:M116" si="22">IF(L98="","",IF(L98="Leve",0.2,IF(L98="Menor",0.4,IF(L98="Moderado",0.6,IF(L98="Mayor",0.8,IF(L98="Catastrófico",1,))))))</f>
        <v>1</v>
      </c>
      <c r="N98" s="242" t="str">
        <f t="shared" ref="N98:N116" si="23">IF(OR(AND(I98="Muy Baja",L98="Leve"),AND(I98="Muy Baja",L98="Menor"),AND(I98="Baja",L98="Leve")),"Bajo",IF(OR(AND(I98="Muy baja",L98="Moderado"),AND(I98="Baja",L98="Menor"),AND(I98="Baja",L98="Moderado"),AND(I98="Media",L98="Leve"),AND(I98="Media",L98="Menor"),AND(I98="Media",L98="Moderado"),AND(I98="Alta",L98="Leve"),AND(I98="Alta",L98="Menor")),"Moderado",IF(OR(AND(I98="Muy Baja",L98="Mayor"),AND(I98="Baja",L98="Mayor"),AND(I98="Media",L98="Mayor"),AND(I98="Alta",L98="Moderado"),AND(I98="Alta",L98="Mayor"),AND(I98="Muy Alta",L98="Leve"),AND(I98="Muy Alta",L98="Menor"),AND(I98="Muy Alta",L98="Moderado"),AND(I98="Muy Alta",L98="Mayor")),"Alto",IF(OR(AND(I98="Muy Baja",L98="Catastrófico"),AND(I98="Baja",L98="Catastrófico"),AND(I98="Media",L98="Catastrófico"),AND(I98="Alta",L98="Catastrófico"),AND(I98="Muy Alta",L98="Catastrófico")),"Extremo",""))))</f>
        <v>Extremo</v>
      </c>
      <c r="O98" s="242" t="str">
        <f t="shared" ref="O98:O116" si="24">_xlfn.IFS(N98="Bajo","Aceptar",N98="Moderado","Reducir",N98="Alto","Reducir",N98="Extremo","Reducir")</f>
        <v>Reducir</v>
      </c>
    </row>
    <row r="99" spans="2:15" ht="150" customHeight="1" x14ac:dyDescent="0.25">
      <c r="B99" s="28" t="str">
        <f>+'3 - Identificación del Riesgo'!B98</f>
        <v>ADMINISTRACIÓN DE TIERRAS</v>
      </c>
      <c r="C99" s="51" t="str">
        <f>+'3 - Identificación del Riesgo'!F98</f>
        <v>SUBDIRECCIÓN DE ADMINISTRACIÓN DE TIERRAS DE LA NACIÓN</v>
      </c>
      <c r="D99" s="25" t="str">
        <f>+'3 - Identificación del Riesgo'!G98</f>
        <v>R 36</v>
      </c>
      <c r="E99" s="26" t="str">
        <f>+'3 - Identificación del Riesgo'!H98</f>
        <v>Inventario de predios desactualizado de Fondo de Tierras para la Reforma Rural Integral</v>
      </c>
      <c r="F99" s="26" t="str">
        <f>+'3 - Identificación del Riesgo'!I98</f>
        <v>Pérdida Reputacional</v>
      </c>
      <c r="G99" s="26"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9" s="213">
        <v>2080</v>
      </c>
      <c r="I99" s="242" t="str">
        <f t="shared" si="20"/>
        <v>Alta</v>
      </c>
      <c r="J99" s="243">
        <f t="shared" si="21"/>
        <v>0.8</v>
      </c>
      <c r="K99" s="214" t="s">
        <v>394</v>
      </c>
      <c r="L99" s="242" t="str">
        <f>IF(OR(K99=[1]Datos!$A$23,K99=[1]Datos!$B$23),"Leve",IF(OR(K99=[1]Datos!$A$24,K99=[1]Datos!$B$24),"Menor",IF(OR(K99=[1]Datos!$A$25,K99=[1]Datos!$B$25),"Moderado",IF(OR(K99=[1]Datos!$A$26,K99=[1]Datos!$B$26),"Mayor",IF(OR(K99=[1]Datos!$A$27,K99=[1]Datos!$B$27),"Catastrófico","")))))</f>
        <v>Catastrófico</v>
      </c>
      <c r="M99" s="243">
        <f t="shared" si="22"/>
        <v>1</v>
      </c>
      <c r="N99" s="242" t="str">
        <f t="shared" si="23"/>
        <v>Extremo</v>
      </c>
      <c r="O99" s="242" t="str">
        <f t="shared" si="24"/>
        <v>Reducir</v>
      </c>
    </row>
    <row r="100" spans="2:15" ht="150" customHeight="1" x14ac:dyDescent="0.25">
      <c r="B100" s="28" t="str">
        <f>+'3 - Identificación del Riesgo'!B99</f>
        <v>GESTIÓN DE LA INFORMACIÓN</v>
      </c>
      <c r="C100" s="51" t="str">
        <f>+'3 - Identificación del Riesgo'!F99</f>
        <v>DIRECCIÓN GENERAL - GEOGRAFÍA, TOPOGRAFÍA Y CATASTRO</v>
      </c>
      <c r="D100" s="25" t="str">
        <f>+'3 - Identificación del Riesgo'!G99</f>
        <v>R 37</v>
      </c>
      <c r="E100" s="26" t="str">
        <f>+'3 - Identificación del Riesgo'!H99</f>
        <v>Entrega de información Topográfica fuera de los tiempos requeridos</v>
      </c>
      <c r="F100" s="26" t="str">
        <f>+'3 - Identificación del Riesgo'!I99</f>
        <v>Pérdida Reputacional</v>
      </c>
      <c r="G100" s="26" t="str">
        <f>+'3 - Identificación del Riesgo'!J99</f>
        <v>Posibilidad de pérdida reputacional en la imagen de la entidad de manera interna o externa por falta de planeación del área misional en la entrega de información para validación</v>
      </c>
      <c r="H100" s="213">
        <v>3700</v>
      </c>
      <c r="I100" s="242" t="str">
        <f t="shared" si="20"/>
        <v>Alta</v>
      </c>
      <c r="J100" s="243">
        <f t="shared" si="21"/>
        <v>0.8</v>
      </c>
      <c r="K100" s="214" t="s">
        <v>393</v>
      </c>
      <c r="L100" s="242" t="str">
        <f>IF(OR(K100=[1]Datos!$A$23,K100=[1]Datos!$B$23),"Leve",IF(OR(K100=[1]Datos!$A$24,K100=[1]Datos!$B$24),"Menor",IF(OR(K100=[1]Datos!$A$25,K100=[1]Datos!$B$25),"Moderado",IF(OR(K100=[1]Datos!$A$26,K100=[1]Datos!$B$26),"Mayor",IF(OR(K100=[1]Datos!$A$27,K100=[1]Datos!$B$27),"Catastrófico","")))))</f>
        <v>Moderado</v>
      </c>
      <c r="M100" s="243">
        <f t="shared" si="22"/>
        <v>0.6</v>
      </c>
      <c r="N100" s="242" t="str">
        <f t="shared" si="23"/>
        <v>Alto</v>
      </c>
      <c r="O100" s="242" t="str">
        <f t="shared" si="24"/>
        <v>Reducir</v>
      </c>
    </row>
    <row r="101" spans="2:15" ht="150" customHeight="1" x14ac:dyDescent="0.25">
      <c r="B101" s="28" t="str">
        <f>+'3 - Identificación del Riesgo'!B100</f>
        <v>GESTIÓN DE LA INFORMACIÓN</v>
      </c>
      <c r="C101" s="51" t="str">
        <f>+'3 - Identificación del Riesgo'!F100</f>
        <v>DIRECCIÓN GENERAL - GEOGRAFÍA, TOPOGRAFÍA Y CATASTRO</v>
      </c>
      <c r="D101" s="25" t="str">
        <f>+'3 - Identificación del Riesgo'!G100</f>
        <v>R 37</v>
      </c>
      <c r="E101" s="26" t="str">
        <f>+'3 - Identificación del Riesgo'!H100</f>
        <v>Entrega de información Topográfica fuera de los tiempos requeridos</v>
      </c>
      <c r="F101" s="26" t="str">
        <f>+'3 - Identificación del Riesgo'!I100</f>
        <v>Pérdida Reputacional</v>
      </c>
      <c r="G101" s="26" t="str">
        <f>+'3 - Identificación del Riesgo'!J100</f>
        <v>Posibilidad de pérdida reputacional en la imagen de la entidad de manera interna o externa por falta de planeación del área misional en la entrega de información para validación</v>
      </c>
      <c r="H101" s="213">
        <v>3700</v>
      </c>
      <c r="I101" s="242" t="str">
        <f t="shared" si="20"/>
        <v>Alta</v>
      </c>
      <c r="J101" s="243">
        <f t="shared" si="21"/>
        <v>0.8</v>
      </c>
      <c r="K101" s="214" t="s">
        <v>393</v>
      </c>
      <c r="L101" s="242" t="str">
        <f>IF(OR(K101=[1]Datos!$A$23,K101=[1]Datos!$B$23),"Leve",IF(OR(K101=[1]Datos!$A$24,K101=[1]Datos!$B$24),"Menor",IF(OR(K101=[1]Datos!$A$25,K101=[1]Datos!$B$25),"Moderado",IF(OR(K101=[1]Datos!$A$26,K101=[1]Datos!$B$26),"Mayor",IF(OR(K101=[1]Datos!$A$27,K101=[1]Datos!$B$27),"Catastrófico","")))))</f>
        <v>Moderado</v>
      </c>
      <c r="M101" s="243">
        <f t="shared" si="22"/>
        <v>0.6</v>
      </c>
      <c r="N101" s="242" t="str">
        <f t="shared" si="23"/>
        <v>Alto</v>
      </c>
      <c r="O101" s="242" t="str">
        <f t="shared" si="24"/>
        <v>Reducir</v>
      </c>
    </row>
    <row r="102" spans="2:15" ht="150" customHeight="1" x14ac:dyDescent="0.25">
      <c r="B102" s="28" t="str">
        <f>+'3 - Identificación del Riesgo'!B101</f>
        <v>GESTIÓN DE LA INFORMACIÓN</v>
      </c>
      <c r="C102" s="51" t="str">
        <f>+'3 - Identificación del Riesgo'!F101</f>
        <v>DIRECCIÓN GENERAL - GEOGRAFÍA, TOPOGRAFÍA Y CATASTRO</v>
      </c>
      <c r="D102" s="25" t="str">
        <f>+'3 - Identificación del Riesgo'!G101</f>
        <v>R 38</v>
      </c>
      <c r="E102" s="26" t="str">
        <f>+'3 - Identificación del Riesgo'!H101</f>
        <v>Entrega de información fuera de los estándares y requisitos técnicos mínimos</v>
      </c>
      <c r="F102" s="26" t="str">
        <f>+'3 - Identificación del Riesgo'!I101</f>
        <v>Pérdida Reputacional</v>
      </c>
      <c r="G102" s="26"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2" s="213">
        <v>1850</v>
      </c>
      <c r="I102" s="242" t="str">
        <f t="shared" si="20"/>
        <v>Alta</v>
      </c>
      <c r="J102" s="243">
        <f t="shared" si="21"/>
        <v>0.8</v>
      </c>
      <c r="K102" s="214" t="s">
        <v>393</v>
      </c>
      <c r="L102" s="242" t="str">
        <f>IF(OR(K102=[1]Datos!$A$23,K102=[1]Datos!$B$23),"Leve",IF(OR(K102=[1]Datos!$A$24,K102=[1]Datos!$B$24),"Menor",IF(OR(K102=[1]Datos!$A$25,K102=[1]Datos!$B$25),"Moderado",IF(OR(K102=[1]Datos!$A$26,K102=[1]Datos!$B$26),"Mayor",IF(OR(K102=[1]Datos!$A$27,K102=[1]Datos!$B$27),"Catastrófico","")))))</f>
        <v>Moderado</v>
      </c>
      <c r="M102" s="243">
        <f t="shared" si="22"/>
        <v>0.6</v>
      </c>
      <c r="N102" s="242" t="str">
        <f t="shared" si="23"/>
        <v>Alto</v>
      </c>
      <c r="O102" s="242" t="str">
        <f t="shared" si="24"/>
        <v>Reducir</v>
      </c>
    </row>
    <row r="103" spans="2:15" ht="150" customHeight="1" x14ac:dyDescent="0.25">
      <c r="B103" s="28" t="str">
        <f>+'3 - Identificación del Riesgo'!B102</f>
        <v>GESTIÓN DE LA INFORMACIÓN</v>
      </c>
      <c r="C103" s="51" t="str">
        <f>+'3 - Identificación del Riesgo'!F102</f>
        <v>DIRECCIÓN GENERAL - GEOGRAFÍA, TOPOGRAFÍA Y CATASTRO</v>
      </c>
      <c r="D103" s="25" t="str">
        <f>+'3 - Identificación del Riesgo'!G102</f>
        <v>R 38</v>
      </c>
      <c r="E103" s="26" t="str">
        <f>+'3 - Identificación del Riesgo'!H102</f>
        <v>Entrega de información fuera de los estándares y requisitos técnicos mínimos</v>
      </c>
      <c r="F103" s="26" t="str">
        <f>+'3 - Identificación del Riesgo'!I102</f>
        <v>Pérdida Reputacional</v>
      </c>
      <c r="G103" s="26"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3" s="213">
        <v>1850</v>
      </c>
      <c r="I103" s="242" t="str">
        <f t="shared" si="20"/>
        <v>Alta</v>
      </c>
      <c r="J103" s="243">
        <f t="shared" si="21"/>
        <v>0.8</v>
      </c>
      <c r="K103" s="214" t="s">
        <v>393</v>
      </c>
      <c r="L103" s="242" t="str">
        <f>IF(OR(K103=[1]Datos!$A$23,K103=[1]Datos!$B$23),"Leve",IF(OR(K103=[1]Datos!$A$24,K103=[1]Datos!$B$24),"Menor",IF(OR(K103=[1]Datos!$A$25,K103=[1]Datos!$B$25),"Moderado",IF(OR(K103=[1]Datos!$A$26,K103=[1]Datos!$B$26),"Mayor",IF(OR(K103=[1]Datos!$A$27,K103=[1]Datos!$B$27),"Catastrófico","")))))</f>
        <v>Moderado</v>
      </c>
      <c r="M103" s="243">
        <f t="shared" si="22"/>
        <v>0.6</v>
      </c>
      <c r="N103" s="242" t="str">
        <f t="shared" si="23"/>
        <v>Alto</v>
      </c>
      <c r="O103" s="242" t="str">
        <f t="shared" si="24"/>
        <v>Reducir</v>
      </c>
    </row>
    <row r="104" spans="2:15" ht="150" customHeight="1" x14ac:dyDescent="0.25">
      <c r="B104" s="28" t="str">
        <f>+'3 - Identificación del Riesgo'!B103</f>
        <v>GESTIÓN DE LA INFORMACIÓN</v>
      </c>
      <c r="C104" s="51" t="str">
        <f>+'3 - Identificación del Riesgo'!F103</f>
        <v>SUBDIRECCIÓN DE SISTEMAS DE INFORMACIÓN DE TIERRAS</v>
      </c>
      <c r="D104" s="25" t="str">
        <f>+'3 - Identificación del Riesgo'!G103</f>
        <v>R 39</v>
      </c>
      <c r="E104" s="26" t="str">
        <f>+'3 - Identificación del Riesgo'!H103</f>
        <v>Incumplimiento en la entrega de productos y servicios en la construcción de soluciones de software</v>
      </c>
      <c r="F104" s="26" t="str">
        <f>+'3 - Identificación del Riesgo'!I103</f>
        <v>Afectación Económica o presupuestal</v>
      </c>
      <c r="G104" s="26"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H104" s="213">
        <v>12</v>
      </c>
      <c r="I104" s="242" t="str">
        <f t="shared" si="20"/>
        <v>Baja</v>
      </c>
      <c r="J104" s="243">
        <f t="shared" si="21"/>
        <v>0.4</v>
      </c>
      <c r="K104" s="242" t="s">
        <v>951</v>
      </c>
      <c r="L104" s="242" t="str">
        <f>IF(OR(K104=[1]Datos!$A$23,K104=[1]Datos!$B$23),"Leve",IF(OR(K104=[1]Datos!$A$24,K104=[1]Datos!$B$24),"Menor",IF(OR(K104=[1]Datos!$A$25,K104=[1]Datos!$B$25),"Moderado",IF(OR(K104=[1]Datos!$A$26,K104=[1]Datos!$B$26),"Mayor",IF(OR(K104=[1]Datos!$A$27,K104=[1]Datos!$B$27),"Catastrófico","")))))</f>
        <v>Catastrófico</v>
      </c>
      <c r="M104" s="243">
        <f t="shared" si="22"/>
        <v>1</v>
      </c>
      <c r="N104" s="242" t="str">
        <f t="shared" si="23"/>
        <v>Extremo</v>
      </c>
      <c r="O104" s="242" t="str">
        <f t="shared" si="24"/>
        <v>Reducir</v>
      </c>
    </row>
    <row r="105" spans="2:15" ht="150" customHeight="1" x14ac:dyDescent="0.25">
      <c r="B105" s="28" t="str">
        <f>+'3 - Identificación del Riesgo'!B104</f>
        <v>GESTIÓN DE LA INFORMACIÓN</v>
      </c>
      <c r="C105" s="51" t="str">
        <f>+'3 - Identificación del Riesgo'!F104</f>
        <v>SUBDIRECCIÓN DE SISTEMAS DE INFORMACIÓN DE TIERRAS</v>
      </c>
      <c r="D105" s="25" t="str">
        <f>+'3 - Identificación del Riesgo'!G104</f>
        <v>R 39</v>
      </c>
      <c r="E105" s="26" t="str">
        <f>+'3 - Identificación del Riesgo'!H104</f>
        <v>Incumplimiento en la entrega de productos y servicios en la construcción de soluciones de software</v>
      </c>
      <c r="F105" s="26" t="str">
        <f>+'3 - Identificación del Riesgo'!I104</f>
        <v>Afectación Económica o presupuestal</v>
      </c>
      <c r="G105" s="26"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H105" s="213">
        <v>12</v>
      </c>
      <c r="I105" s="242" t="str">
        <f t="shared" si="20"/>
        <v>Baja</v>
      </c>
      <c r="J105" s="243">
        <f t="shared" si="21"/>
        <v>0.4</v>
      </c>
      <c r="K105" s="242" t="s">
        <v>951</v>
      </c>
      <c r="L105" s="242" t="str">
        <f>IF(OR(K105=[1]Datos!$A$23,K105=[1]Datos!$B$23),"Leve",IF(OR(K105=[1]Datos!$A$24,K105=[1]Datos!$B$24),"Menor",IF(OR(K105=[1]Datos!$A$25,K105=[1]Datos!$B$25),"Moderado",IF(OR(K105=[1]Datos!$A$26,K105=[1]Datos!$B$26),"Mayor",IF(OR(K105=[1]Datos!$A$27,K105=[1]Datos!$B$27),"Catastrófico","")))))</f>
        <v>Catastrófico</v>
      </c>
      <c r="M105" s="243">
        <f t="shared" si="22"/>
        <v>1</v>
      </c>
      <c r="N105" s="242" t="str">
        <f t="shared" si="23"/>
        <v>Extremo</v>
      </c>
      <c r="O105" s="242" t="str">
        <f t="shared" si="24"/>
        <v>Reducir</v>
      </c>
    </row>
    <row r="106" spans="2:15" ht="150" customHeight="1" x14ac:dyDescent="0.25">
      <c r="B106" s="28" t="str">
        <f>+'3 - Identificación del Riesgo'!B105</f>
        <v>GESTIÓN DE LA INFORMACIÓN</v>
      </c>
      <c r="C106" s="51" t="str">
        <f>+'3 - Identificación del Riesgo'!F105</f>
        <v>SUBDIRECCIÓN DE SISTEMAS DE INFORMACIÓN DE TIERRAS</v>
      </c>
      <c r="D106" s="25" t="str">
        <f>+'3 - Identificación del Riesgo'!G105</f>
        <v>R 39</v>
      </c>
      <c r="E106" s="26" t="str">
        <f>+'3 - Identificación del Riesgo'!H105</f>
        <v>Incumplimiento en la entrega de productos y servicios en la construcción de soluciones de software</v>
      </c>
      <c r="F106" s="26" t="str">
        <f>+'3 - Identificación del Riesgo'!I105</f>
        <v>Afectación Económica o presupuestal</v>
      </c>
      <c r="G106" s="26"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H106" s="213">
        <v>12</v>
      </c>
      <c r="I106" s="242" t="str">
        <f t="shared" si="20"/>
        <v>Baja</v>
      </c>
      <c r="J106" s="243">
        <f t="shared" si="21"/>
        <v>0.4</v>
      </c>
      <c r="K106" s="242" t="s">
        <v>951</v>
      </c>
      <c r="L106" s="242" t="str">
        <f>IF(OR(K106=[1]Datos!$A$23,K106=[1]Datos!$B$23),"Leve",IF(OR(K106=[1]Datos!$A$24,K106=[1]Datos!$B$24),"Menor",IF(OR(K106=[1]Datos!$A$25,K106=[1]Datos!$B$25),"Moderado",IF(OR(K106=[1]Datos!$A$26,K106=[1]Datos!$B$26),"Mayor",IF(OR(K106=[1]Datos!$A$27,K106=[1]Datos!$B$27),"Catastrófico","")))))</f>
        <v>Catastrófico</v>
      </c>
      <c r="M106" s="243">
        <f t="shared" si="22"/>
        <v>1</v>
      </c>
      <c r="N106" s="242" t="str">
        <f t="shared" si="23"/>
        <v>Extremo</v>
      </c>
      <c r="O106" s="242" t="str">
        <f t="shared" si="24"/>
        <v>Reducir</v>
      </c>
    </row>
    <row r="107" spans="2:15" ht="150" customHeight="1" x14ac:dyDescent="0.25">
      <c r="B107" s="28" t="str">
        <f>+'3 - Identificación del Riesgo'!B106</f>
        <v>GESTIÓN DE LA INFORMACIÓN</v>
      </c>
      <c r="C107" s="51" t="str">
        <f>+'3 - Identificación del Riesgo'!F106</f>
        <v>SUBDIRECCIÓN DE SISTEMAS DE INFORMACIÓN DE TIERRAS</v>
      </c>
      <c r="D107" s="25" t="str">
        <f>+'3 - Identificación del Riesgo'!G106</f>
        <v>R 40</v>
      </c>
      <c r="E107" s="26" t="str">
        <f>+'3 - Identificación del Riesgo'!H106</f>
        <v>Incumplir los tiempos de entrega de desarrollo y ajustes a las aplicaciones de la Agencia</v>
      </c>
      <c r="F107" s="26" t="str">
        <f>+'3 - Identificación del Riesgo'!I106</f>
        <v>Afectación Económica o presupuestal</v>
      </c>
      <c r="G107" s="26"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H107" s="213">
        <v>12</v>
      </c>
      <c r="I107" s="242" t="str">
        <f t="shared" si="20"/>
        <v>Baja</v>
      </c>
      <c r="J107" s="243">
        <f t="shared" si="21"/>
        <v>0.4</v>
      </c>
      <c r="K107" s="242" t="s">
        <v>951</v>
      </c>
      <c r="L107" s="242" t="str">
        <f>IF(OR(K107=[1]Datos!$A$23,K107=[1]Datos!$B$23),"Leve",IF(OR(K107=[1]Datos!$A$24,K107=[1]Datos!$B$24),"Menor",IF(OR(K107=[1]Datos!$A$25,K107=[1]Datos!$B$25),"Moderado",IF(OR(K107=[1]Datos!$A$26,K107=[1]Datos!$B$26),"Mayor",IF(OR(K107=[1]Datos!$A$27,K107=[1]Datos!$B$27),"Catastrófico","")))))</f>
        <v>Catastrófico</v>
      </c>
      <c r="M107" s="243">
        <f t="shared" si="22"/>
        <v>1</v>
      </c>
      <c r="N107" s="242" t="str">
        <f t="shared" si="23"/>
        <v>Extremo</v>
      </c>
      <c r="O107" s="242" t="str">
        <f t="shared" si="24"/>
        <v>Reducir</v>
      </c>
    </row>
    <row r="108" spans="2:15" ht="150" customHeight="1" x14ac:dyDescent="0.25">
      <c r="B108" s="28" t="str">
        <f>+'3 - Identificación del Riesgo'!B107</f>
        <v>GESTIÓN DE LA INFORMACIÓN</v>
      </c>
      <c r="C108" s="51" t="str">
        <f>+'3 - Identificación del Riesgo'!F107</f>
        <v>SUBDIRECCIÓN DE SISTEMAS DE INFORMACIÓN DE TIERRAS</v>
      </c>
      <c r="D108" s="25" t="str">
        <f>+'3 - Identificación del Riesgo'!G107</f>
        <v>R 40</v>
      </c>
      <c r="E108" s="26" t="str">
        <f>+'3 - Identificación del Riesgo'!H107</f>
        <v>Incumplir los tiempos de entrega de desarrollo y ajustes a las aplicaciones de la Agencia</v>
      </c>
      <c r="F108" s="26" t="str">
        <f>+'3 - Identificación del Riesgo'!I107</f>
        <v>Afectación Económica o presupuestal</v>
      </c>
      <c r="G108" s="26"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H108" s="213">
        <v>12</v>
      </c>
      <c r="I108" s="242" t="str">
        <f t="shared" si="20"/>
        <v>Baja</v>
      </c>
      <c r="J108" s="243">
        <f t="shared" si="21"/>
        <v>0.4</v>
      </c>
      <c r="K108" s="242" t="s">
        <v>951</v>
      </c>
      <c r="L108" s="242" t="str">
        <f>IF(OR(K108=[1]Datos!$A$23,K108=[1]Datos!$B$23),"Leve",IF(OR(K108=[1]Datos!$A$24,K108=[1]Datos!$B$24),"Menor",IF(OR(K108=[1]Datos!$A$25,K108=[1]Datos!$B$25),"Moderado",IF(OR(K108=[1]Datos!$A$26,K108=[1]Datos!$B$26),"Mayor",IF(OR(K108=[1]Datos!$A$27,K108=[1]Datos!$B$27),"Catastrófico","")))))</f>
        <v>Catastrófico</v>
      </c>
      <c r="M108" s="243">
        <f t="shared" si="22"/>
        <v>1</v>
      </c>
      <c r="N108" s="242" t="str">
        <f t="shared" si="23"/>
        <v>Extremo</v>
      </c>
      <c r="O108" s="242" t="str">
        <f t="shared" si="24"/>
        <v>Reducir</v>
      </c>
    </row>
    <row r="109" spans="2:15" ht="150" customHeight="1" x14ac:dyDescent="0.25">
      <c r="B109" s="28" t="str">
        <f>+'3 - Identificación del Riesgo'!B108</f>
        <v>GESTIÓN DE LA INFORMACIÓN</v>
      </c>
      <c r="C109" s="51" t="str">
        <f>+'3 - Identificación del Riesgo'!F108</f>
        <v>SUBDIRECCIÓN DE SISTEMAS DE INFORMACIÓN DE TIERRAS</v>
      </c>
      <c r="D109" s="25" t="str">
        <f>+'3 - Identificación del Riesgo'!G108</f>
        <v>R 41</v>
      </c>
      <c r="E109" s="26" t="str">
        <f>+'3 - Identificación del Riesgo'!H108</f>
        <v>Realizar actividades relacionadas con los procedimientos misionales fuera del sistema integrado de tierras (SIT), dispuesto  por la Entidad</v>
      </c>
      <c r="F109" s="26" t="str">
        <f>+'3 - Identificación del Riesgo'!I108</f>
        <v>Afectación Económica o presupuestal</v>
      </c>
      <c r="G109" s="26"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9" s="213">
        <v>2</v>
      </c>
      <c r="I109" s="242" t="str">
        <f t="shared" si="20"/>
        <v>Muy Baja</v>
      </c>
      <c r="J109" s="243">
        <f t="shared" si="21"/>
        <v>0.2</v>
      </c>
      <c r="K109" s="242" t="s">
        <v>951</v>
      </c>
      <c r="L109" s="242" t="str">
        <f>IF(OR(K109=[1]Datos!$A$23,K109=[1]Datos!$B$23),"Leve",IF(OR(K109=[1]Datos!$A$24,K109=[1]Datos!$B$24),"Menor",IF(OR(K109=[1]Datos!$A$25,K109=[1]Datos!$B$25),"Moderado",IF(OR(K109=[1]Datos!$A$26,K109=[1]Datos!$B$26),"Mayor",IF(OR(K109=[1]Datos!$A$27,K109=[1]Datos!$B$27),"Catastrófico","")))))</f>
        <v>Catastrófico</v>
      </c>
      <c r="M109" s="243">
        <f t="shared" si="22"/>
        <v>1</v>
      </c>
      <c r="N109" s="242" t="str">
        <f t="shared" si="23"/>
        <v>Extremo</v>
      </c>
      <c r="O109" s="242" t="str">
        <f t="shared" si="24"/>
        <v>Reducir</v>
      </c>
    </row>
    <row r="110" spans="2:15" ht="150" customHeight="1" x14ac:dyDescent="0.25">
      <c r="B110" s="28" t="str">
        <f>+'3 - Identificación del Riesgo'!B109</f>
        <v>GESTIÓN DE LA INFORMACIÓN</v>
      </c>
      <c r="C110" s="51" t="str">
        <f>+'3 - Identificación del Riesgo'!F109</f>
        <v>SUBDIRECCIÓN DE SISTEMAS DE INFORMACIÓN DE TIERRAS</v>
      </c>
      <c r="D110" s="25" t="str">
        <f>+'3 - Identificación del Riesgo'!G109</f>
        <v>R 41</v>
      </c>
      <c r="E110" s="26" t="str">
        <f>+'3 - Identificación del Riesgo'!H109</f>
        <v>Realizar actividades relacionadas con los procedimientos misionales fuera del sistema integrado de tierras (SIT), dispuesto  por la Entidad</v>
      </c>
      <c r="F110" s="26" t="str">
        <f>+'3 - Identificación del Riesgo'!I109</f>
        <v>Afectación Económica o presupuestal</v>
      </c>
      <c r="G110" s="26"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0" s="213">
        <v>2</v>
      </c>
      <c r="I110" s="242" t="str">
        <f t="shared" si="20"/>
        <v>Muy Baja</v>
      </c>
      <c r="J110" s="243">
        <f t="shared" si="21"/>
        <v>0.2</v>
      </c>
      <c r="K110" s="242" t="s">
        <v>951</v>
      </c>
      <c r="L110" s="242" t="str">
        <f>IF(OR(K110=[1]Datos!$A$23,K110=[1]Datos!$B$23),"Leve",IF(OR(K110=[1]Datos!$A$24,K110=[1]Datos!$B$24),"Menor",IF(OR(K110=[1]Datos!$A$25,K110=[1]Datos!$B$25),"Moderado",IF(OR(K110=[1]Datos!$A$26,K110=[1]Datos!$B$26),"Mayor",IF(OR(K110=[1]Datos!$A$27,K110=[1]Datos!$B$27),"Catastrófico","")))))</f>
        <v>Catastrófico</v>
      </c>
      <c r="M110" s="243">
        <f t="shared" si="22"/>
        <v>1</v>
      </c>
      <c r="N110" s="242" t="str">
        <f t="shared" si="23"/>
        <v>Extremo</v>
      </c>
      <c r="O110" s="242" t="str">
        <f t="shared" si="24"/>
        <v>Reducir</v>
      </c>
    </row>
    <row r="111" spans="2:15" ht="150" customHeight="1" x14ac:dyDescent="0.25">
      <c r="B111" s="28" t="str">
        <f>+'3 - Identificación del Riesgo'!B110</f>
        <v>GESTIÓN DE LA INFORMACIÓN</v>
      </c>
      <c r="C111" s="51" t="str">
        <f>+'3 - Identificación del Riesgo'!F110</f>
        <v>SUBDIRECCIÓN DE SISTEMAS DE INFORMACIÓN DE TIERRAS</v>
      </c>
      <c r="D111" s="25" t="str">
        <f>+'3 - Identificación del Riesgo'!G110</f>
        <v>R 41</v>
      </c>
      <c r="E111" s="26" t="str">
        <f>+'3 - Identificación del Riesgo'!H110</f>
        <v>Realizar actividades relacionadas con los procedimientos misionales fuera del sistema integrado de tierras (SIT), dispuesto  por la Entidad</v>
      </c>
      <c r="F111" s="26" t="str">
        <f>+'3 - Identificación del Riesgo'!I110</f>
        <v>Afectación Económica o presupuestal</v>
      </c>
      <c r="G111" s="26"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1" s="213">
        <v>2</v>
      </c>
      <c r="I111" s="242" t="str">
        <f t="shared" si="20"/>
        <v>Muy Baja</v>
      </c>
      <c r="J111" s="243">
        <f t="shared" si="21"/>
        <v>0.2</v>
      </c>
      <c r="K111" s="242" t="s">
        <v>951</v>
      </c>
      <c r="L111" s="242" t="str">
        <f>IF(OR(K111=[1]Datos!$A$23,K111=[1]Datos!$B$23),"Leve",IF(OR(K111=[1]Datos!$A$24,K111=[1]Datos!$B$24),"Menor",IF(OR(K111=[1]Datos!$A$25,K111=[1]Datos!$B$25),"Moderado",IF(OR(K111=[1]Datos!$A$26,K111=[1]Datos!$B$26),"Mayor",IF(OR(K111=[1]Datos!$A$27,K111=[1]Datos!$B$27),"Catastrófico","")))))</f>
        <v>Catastrófico</v>
      </c>
      <c r="M111" s="243">
        <f t="shared" si="22"/>
        <v>1</v>
      </c>
      <c r="N111" s="242" t="str">
        <f t="shared" si="23"/>
        <v>Extremo</v>
      </c>
      <c r="O111" s="242" t="str">
        <f t="shared" si="24"/>
        <v>Reducir</v>
      </c>
    </row>
    <row r="112" spans="2:15" ht="150" customHeight="1" x14ac:dyDescent="0.25">
      <c r="B112" s="28" t="str">
        <f>+'3 - Identificación del Riesgo'!B111</f>
        <v>GESTIÓN DEL TALENTO HUMANO</v>
      </c>
      <c r="C112" s="51" t="str">
        <f>+'3 - Identificación del Riesgo'!F111</f>
        <v>SUBDIRECCIÓN DE TALENTO HUMANO</v>
      </c>
      <c r="D112" s="25" t="str">
        <f>+'3 - Identificación del Riesgo'!G111</f>
        <v>R 42</v>
      </c>
      <c r="E112" s="26" t="str">
        <f>+'3 - Identificación del Riesgo'!H111</f>
        <v>Posibilidad de incumplir metas del Plan Estratégico de Talento Humano</v>
      </c>
      <c r="F112" s="26" t="str">
        <f>+'3 - Identificación del Riesgo'!I111</f>
        <v>Pérdida Reputacional</v>
      </c>
      <c r="G112" s="26" t="str">
        <f>+'3 - Identificación del Riesgo'!J111</f>
        <v>Posibilidad de pérdida reputacional en la imagen institucional debido  a falta de ejecución de las actividades y de recursos para el Plan Estratégico de Talento Humano</v>
      </c>
      <c r="H112" s="213">
        <v>1</v>
      </c>
      <c r="I112" s="242" t="str">
        <f t="shared" si="20"/>
        <v>Muy Baja</v>
      </c>
      <c r="J112" s="243">
        <f t="shared" si="21"/>
        <v>0.2</v>
      </c>
      <c r="K112" s="214" t="s">
        <v>393</v>
      </c>
      <c r="L112" s="242" t="str">
        <f>IF(OR(K112=[1]Datos!$A$23,K112=[1]Datos!$B$23),"Leve",IF(OR(K112=[1]Datos!$A$24,K112=[1]Datos!$B$24),"Menor",IF(OR(K112=[1]Datos!$A$25,K112=[1]Datos!$B$25),"Moderado",IF(OR(K112=[1]Datos!$A$26,K112=[1]Datos!$B$26),"Mayor",IF(OR(K112=[1]Datos!$A$27,K112=[1]Datos!$B$27),"Catastrófico","")))))</f>
        <v>Moderado</v>
      </c>
      <c r="M112" s="243">
        <f t="shared" si="22"/>
        <v>0.6</v>
      </c>
      <c r="N112" s="242" t="str">
        <f t="shared" si="23"/>
        <v>Moderado</v>
      </c>
      <c r="O112" s="242" t="str">
        <f t="shared" si="24"/>
        <v>Reducir</v>
      </c>
    </row>
    <row r="113" spans="2:15" ht="150" customHeight="1" x14ac:dyDescent="0.25">
      <c r="B113" s="28" t="str">
        <f>+'3 - Identificación del Riesgo'!B112</f>
        <v>GESTIÓN DEL TALENTO HUMANO</v>
      </c>
      <c r="C113" s="51" t="str">
        <f>+'3 - Identificación del Riesgo'!F112</f>
        <v>SUBDIRECCIÓN DE TALENTO HUMANO</v>
      </c>
      <c r="D113" s="25" t="str">
        <f>+'3 - Identificación del Riesgo'!G112</f>
        <v>R 42</v>
      </c>
      <c r="E113" s="26" t="str">
        <f>+'3 - Identificación del Riesgo'!H112</f>
        <v>Posibilidad de incumplir metas del Plan Estratégico de Talento Humano</v>
      </c>
      <c r="F113" s="26" t="str">
        <f>+'3 - Identificación del Riesgo'!I112</f>
        <v>Pérdida Reputacional</v>
      </c>
      <c r="G113" s="26" t="str">
        <f>+'3 - Identificación del Riesgo'!J112</f>
        <v>Posibilidad de pérdida reputacional en la imagen institucional debido  a falta de ejecución de las actividades y de recursos para el Plan Estratégico de Talento Humano</v>
      </c>
      <c r="H113" s="213">
        <v>1</v>
      </c>
      <c r="I113" s="242" t="str">
        <f t="shared" si="20"/>
        <v>Muy Baja</v>
      </c>
      <c r="J113" s="243">
        <f t="shared" si="21"/>
        <v>0.2</v>
      </c>
      <c r="K113" s="214" t="s">
        <v>393</v>
      </c>
      <c r="L113" s="242" t="str">
        <f>IF(OR(K113=[1]Datos!$A$23,K113=[1]Datos!$B$23),"Leve",IF(OR(K113=[1]Datos!$A$24,K113=[1]Datos!$B$24),"Menor",IF(OR(K113=[1]Datos!$A$25,K113=[1]Datos!$B$25),"Moderado",IF(OR(K113=[1]Datos!$A$26,K113=[1]Datos!$B$26),"Mayor",IF(OR(K113=[1]Datos!$A$27,K113=[1]Datos!$B$27),"Catastrófico","")))))</f>
        <v>Moderado</v>
      </c>
      <c r="M113" s="243">
        <f t="shared" si="22"/>
        <v>0.6</v>
      </c>
      <c r="N113" s="242" t="str">
        <f t="shared" si="23"/>
        <v>Moderado</v>
      </c>
      <c r="O113" s="242" t="str">
        <f t="shared" si="24"/>
        <v>Reducir</v>
      </c>
    </row>
    <row r="114" spans="2:15" ht="150" customHeight="1" x14ac:dyDescent="0.25">
      <c r="B114" s="28" t="str">
        <f>+'3 - Identificación del Riesgo'!B113</f>
        <v>GESTIÓN DEL TALENTO HUMANO</v>
      </c>
      <c r="C114" s="51" t="str">
        <f>+'3 - Identificación del Riesgo'!F113</f>
        <v>SUBDIRECCIÓN DE TALENTO HUMANO</v>
      </c>
      <c r="D114" s="25" t="str">
        <f>+'3 - Identificación del Riesgo'!G113</f>
        <v>R 42</v>
      </c>
      <c r="E114" s="26" t="str">
        <f>+'3 - Identificación del Riesgo'!H113</f>
        <v>Posibilidad de incumplir metas del Plan Estratégico de Talento Humano</v>
      </c>
      <c r="F114" s="26" t="str">
        <f>+'3 - Identificación del Riesgo'!I113</f>
        <v>Pérdida Reputacional</v>
      </c>
      <c r="G114" s="26" t="str">
        <f>+'3 - Identificación del Riesgo'!J113</f>
        <v>Posibilidad de pérdida reputacional en la imagen institucional debido  a falta de ejecución de las actividades y de recursos para el Plan Estratégico de Talento Humano</v>
      </c>
      <c r="H114" s="213">
        <v>1</v>
      </c>
      <c r="I114" s="242" t="str">
        <f t="shared" si="20"/>
        <v>Muy Baja</v>
      </c>
      <c r="J114" s="243">
        <f t="shared" si="21"/>
        <v>0.2</v>
      </c>
      <c r="K114" s="214" t="s">
        <v>393</v>
      </c>
      <c r="L114" s="242" t="str">
        <f>IF(OR(K114=[1]Datos!$A$23,K114=[1]Datos!$B$23),"Leve",IF(OR(K114=[1]Datos!$A$24,K114=[1]Datos!$B$24),"Menor",IF(OR(K114=[1]Datos!$A$25,K114=[1]Datos!$B$25),"Moderado",IF(OR(K114=[1]Datos!$A$26,K114=[1]Datos!$B$26),"Mayor",IF(OR(K114=[1]Datos!$A$27,K114=[1]Datos!$B$27),"Catastrófico","")))))</f>
        <v>Moderado</v>
      </c>
      <c r="M114" s="243">
        <f t="shared" si="22"/>
        <v>0.6</v>
      </c>
      <c r="N114" s="242" t="str">
        <f t="shared" si="23"/>
        <v>Moderado</v>
      </c>
      <c r="O114" s="242" t="str">
        <f t="shared" si="24"/>
        <v>Reducir</v>
      </c>
    </row>
    <row r="115" spans="2:15" ht="150" customHeight="1" x14ac:dyDescent="0.25">
      <c r="B115" s="28" t="str">
        <f>+'3 - Identificación del Riesgo'!B114</f>
        <v>GESTIÓN DEL TALENTO HUMANO</v>
      </c>
      <c r="C115" s="51" t="str">
        <f>+'3 - Identificación del Riesgo'!F114</f>
        <v>SUBDIRECCIÓN DE TALENTO HUMANO</v>
      </c>
      <c r="D115" s="25" t="str">
        <f>+'3 - Identificación del Riesgo'!G114</f>
        <v>R 43</v>
      </c>
      <c r="E115" s="26" t="str">
        <f>+'3 - Identificación del Riesgo'!H114</f>
        <v>Inconsistencias en el reporte y liquidación de las novedades laborales y prestacionales</v>
      </c>
      <c r="F115" s="26" t="str">
        <f>+'3 - Identificación del Riesgo'!I114</f>
        <v>Afectación Económica o presupuestal</v>
      </c>
      <c r="G115" s="26" t="str">
        <f>+'3 - Identificación del Riesgo'!J114</f>
        <v>Posibilidad de afectación económica por errores en la liquidación de la nomina y presentando fallas en el pago debido al desconocimiento del reporte de novedades</v>
      </c>
      <c r="H115" s="213">
        <v>1</v>
      </c>
      <c r="I115" s="242" t="str">
        <f t="shared" si="20"/>
        <v>Muy Baja</v>
      </c>
      <c r="J115" s="243">
        <f t="shared" si="21"/>
        <v>0.2</v>
      </c>
      <c r="K115" s="242" t="s">
        <v>951</v>
      </c>
      <c r="L115" s="242" t="str">
        <f>IF(OR(K115=[1]Datos!$A$23,K115=[1]Datos!$B$23),"Leve",IF(OR(K115=[1]Datos!$A$24,K115=[1]Datos!$B$24),"Menor",IF(OR(K115=[1]Datos!$A$25,K115=[1]Datos!$B$25),"Moderado",IF(OR(K115=[1]Datos!$A$26,K115=[1]Datos!$B$26),"Mayor",IF(OR(K115=[1]Datos!$A$27,K115=[1]Datos!$B$27),"Catastrófico","")))))</f>
        <v>Catastrófico</v>
      </c>
      <c r="M115" s="243">
        <f t="shared" si="22"/>
        <v>1</v>
      </c>
      <c r="N115" s="242" t="str">
        <f t="shared" si="23"/>
        <v>Extremo</v>
      </c>
      <c r="O115" s="242" t="str">
        <f t="shared" si="24"/>
        <v>Reducir</v>
      </c>
    </row>
    <row r="116" spans="2:15" ht="150" customHeight="1" x14ac:dyDescent="0.25">
      <c r="B116" s="28" t="str">
        <f>+'3 - Identificación del Riesgo'!B115</f>
        <v>GESTIÓN DEL TALENTO HUMANO</v>
      </c>
      <c r="C116" s="51" t="str">
        <f>+'3 - Identificación del Riesgo'!F115</f>
        <v>SUBDIRECCIÓN DE TALENTO HUMANO</v>
      </c>
      <c r="D116" s="25" t="str">
        <f>+'3 - Identificación del Riesgo'!G115</f>
        <v>R 43</v>
      </c>
      <c r="E116" s="26" t="str">
        <f>+'3 - Identificación del Riesgo'!H115</f>
        <v>Inconsistencias en el reporte y liquidación de las novedades laborales y prestacionales</v>
      </c>
      <c r="F116" s="26" t="str">
        <f>+'3 - Identificación del Riesgo'!I115</f>
        <v>Afectación Económica o presupuestal</v>
      </c>
      <c r="G116" s="26" t="str">
        <f>+'3 - Identificación del Riesgo'!J115</f>
        <v>Posibilidad de afectación económica por errores en la liquidación de la nomina y presentando fallas en el pago debido al desconocimiento del reporte de novedades</v>
      </c>
      <c r="H116" s="213">
        <v>1</v>
      </c>
      <c r="I116" s="242" t="str">
        <f t="shared" si="20"/>
        <v>Muy Baja</v>
      </c>
      <c r="J116" s="243">
        <f t="shared" si="21"/>
        <v>0.2</v>
      </c>
      <c r="K116" s="242" t="s">
        <v>951</v>
      </c>
      <c r="L116" s="242" t="str">
        <f>IF(OR(K116=[1]Datos!$A$23,K116=[1]Datos!$B$23),"Leve",IF(OR(K116=[1]Datos!$A$24,K116=[1]Datos!$B$24),"Menor",IF(OR(K116=[1]Datos!$A$25,K116=[1]Datos!$B$25),"Moderado",IF(OR(K116=[1]Datos!$A$26,K116=[1]Datos!$B$26),"Mayor",IF(OR(K116=[1]Datos!$A$27,K116=[1]Datos!$B$27),"Catastrófico","")))))</f>
        <v>Catastrófico</v>
      </c>
      <c r="M116" s="243">
        <f t="shared" si="22"/>
        <v>1</v>
      </c>
      <c r="N116" s="242" t="str">
        <f t="shared" si="23"/>
        <v>Extremo</v>
      </c>
      <c r="O116" s="242" t="str">
        <f t="shared" si="24"/>
        <v>Reducir</v>
      </c>
    </row>
    <row r="117" spans="2:15" ht="150" customHeight="1" x14ac:dyDescent="0.25">
      <c r="B117" s="28" t="str">
        <f>+'3 - Identificación del Riesgo'!B116</f>
        <v>GESTIÓN DEL TALENTO HUMANO</v>
      </c>
      <c r="C117" s="51" t="str">
        <f>+'3 - Identificación del Riesgo'!F116</f>
        <v>OFICINA JURÍDICA</v>
      </c>
      <c r="D117" s="25" t="str">
        <f>+'3 - Identificación del Riesgo'!G116</f>
        <v>R 44</v>
      </c>
      <c r="E117" s="26" t="str">
        <f>+'3 - Identificación del Riesgo'!H116</f>
        <v>Prescripción de la acción disciplinaria</v>
      </c>
      <c r="F117" s="26" t="str">
        <f>+'3 - Identificación del Riesgo'!I116</f>
        <v>Pérdida Reputacional</v>
      </c>
      <c r="G117" s="26" t="str">
        <f>+'3 - Identificación del Riesgo'!J116</f>
        <v>Posibilidad de pérdida reputacional en la imagen interna de Control Interno Disciplinario de la Oficina Jurídica por falta de impulso procesal en los expedientes a prescribir</v>
      </c>
      <c r="H117" s="213">
        <v>280</v>
      </c>
      <c r="I117" s="242" t="str">
        <f t="shared" ref="I117:I122" si="25">IF(H117&lt;=0,"",IF(H117&lt;=2,"Muy Baja",IF(H117&lt;=24,"Baja",IF(H117&lt;=500,"Media",IF(H117&lt;=5000,"Alta","Muy Alta")))))</f>
        <v>Media</v>
      </c>
      <c r="J117" s="243">
        <f t="shared" ref="J117:J122" si="26">IF(I117="","",IF(I117="Muy Baja",0.2,IF(I117="Baja",0.4,IF(I117="Media",0.6,IF(I117="Alta",0.8,IF(I117="Muy Alta",1,))))))</f>
        <v>0.6</v>
      </c>
      <c r="K117" s="214" t="s">
        <v>702</v>
      </c>
      <c r="L117" s="242" t="str">
        <f>IF(OR(K117=[1]Datos!$A$23,K117=[1]Datos!$B$23),"Leve",IF(OR(K117=[1]Datos!$A$24,K117=[1]Datos!$B$24),"Menor",IF(OR(K117=[1]Datos!$A$25,K117=[1]Datos!$B$25),"Moderado",IF(OR(K117=[1]Datos!$A$26,K117=[1]Datos!$B$26),"Mayor",IF(OR(K117=[1]Datos!$A$27,K117=[1]Datos!$B$27),"Catastrófico","")))))</f>
        <v>Menor</v>
      </c>
      <c r="M117" s="243">
        <f t="shared" ref="M117:M122" si="27">IF(L117="","",IF(L117="Leve",0.2,IF(L117="Menor",0.4,IF(L117="Moderado",0.6,IF(L117="Mayor",0.8,IF(L117="Catastrófico",1,))))))</f>
        <v>0.4</v>
      </c>
      <c r="N117" s="242" t="str">
        <f t="shared" ref="N117:N122" si="28">IF(OR(AND(I117="Muy Baja",L117="Leve"),AND(I117="Muy Baja",L117="Menor"),AND(I117="Baja",L117="Leve")),"Bajo",IF(OR(AND(I117="Muy baja",L117="Moderado"),AND(I117="Baja",L117="Menor"),AND(I117="Baja",L117="Moderado"),AND(I117="Media",L117="Leve"),AND(I117="Media",L117="Menor"),AND(I117="Media",L117="Moderado"),AND(I117="Alta",L117="Leve"),AND(I117="Alta",L117="Menor")),"Moderado",IF(OR(AND(I117="Muy Baja",L117="Mayor"),AND(I117="Baja",L117="Mayor"),AND(I117="Media",L117="Mayor"),AND(I117="Alta",L117="Moderado"),AND(I117="Alta",L117="Mayor"),AND(I117="Muy Alta",L117="Leve"),AND(I117="Muy Alta",L117="Menor"),AND(I117="Muy Alta",L117="Moderado"),AND(I117="Muy Alta",L117="Mayor")),"Alto",IF(OR(AND(I117="Muy Baja",L117="Catastrófico"),AND(I117="Baja",L117="Catastrófico"),AND(I117="Media",L117="Catastrófico"),AND(I117="Alta",L117="Catastrófico"),AND(I117="Muy Alta",L117="Catastrófico")),"Extremo",""))))</f>
        <v>Moderado</v>
      </c>
      <c r="O117" s="242" t="str">
        <f t="shared" ref="O117:O122" si="29">_xlfn.IFS(N117="Bajo","Aceptar",N117="Moderado","Reducir",N117="Alto","Reducir",N117="Extremo","Reducir")</f>
        <v>Reducir</v>
      </c>
    </row>
    <row r="118" spans="2:15" ht="150" customHeight="1" x14ac:dyDescent="0.25">
      <c r="B118" s="28" t="str">
        <f>+'3 - Identificación del Riesgo'!B117</f>
        <v>GESTIÓN DEL TALENTO HUMANO</v>
      </c>
      <c r="C118" s="51" t="str">
        <f>+'3 - Identificación del Riesgo'!F117</f>
        <v>OFICINA JURÍDICA</v>
      </c>
      <c r="D118" s="25" t="str">
        <f>+'3 - Identificación del Riesgo'!G117</f>
        <v>R 44</v>
      </c>
      <c r="E118" s="26" t="str">
        <f>+'3 - Identificación del Riesgo'!H117</f>
        <v>Prescripción de la acción disciplinaria</v>
      </c>
      <c r="F118" s="26" t="str">
        <f>+'3 - Identificación del Riesgo'!I117</f>
        <v>Pérdida Reputacional</v>
      </c>
      <c r="G118" s="26" t="str">
        <f>+'3 - Identificación del Riesgo'!J117</f>
        <v>Posibilidad de pérdida reputacional en la imagen interna de Control Interno Disciplinario de la Oficina Jurídica por falta de impulso procesal en los expedientes a prescribir</v>
      </c>
      <c r="H118" s="213">
        <v>280</v>
      </c>
      <c r="I118" s="242" t="str">
        <f t="shared" si="25"/>
        <v>Media</v>
      </c>
      <c r="J118" s="243">
        <f t="shared" si="26"/>
        <v>0.6</v>
      </c>
      <c r="K118" s="214" t="s">
        <v>702</v>
      </c>
      <c r="L118" s="242" t="str">
        <f>IF(OR(K118=[1]Datos!$A$23,K118=[1]Datos!$B$23),"Leve",IF(OR(K118=[1]Datos!$A$24,K118=[1]Datos!$B$24),"Menor",IF(OR(K118=[1]Datos!$A$25,K118=[1]Datos!$B$25),"Moderado",IF(OR(K118=[1]Datos!$A$26,K118=[1]Datos!$B$26),"Mayor",IF(OR(K118=[1]Datos!$A$27,K118=[1]Datos!$B$27),"Catastrófico","")))))</f>
        <v>Menor</v>
      </c>
      <c r="M118" s="243">
        <f t="shared" si="27"/>
        <v>0.4</v>
      </c>
      <c r="N118" s="242" t="str">
        <f t="shared" si="28"/>
        <v>Moderado</v>
      </c>
      <c r="O118" s="242" t="str">
        <f t="shared" si="29"/>
        <v>Reducir</v>
      </c>
    </row>
    <row r="119" spans="2:15" ht="150" customHeight="1" x14ac:dyDescent="0.25">
      <c r="B119" s="28" t="str">
        <f>+'3 - Identificación del Riesgo'!B118</f>
        <v>GESTIÓN DEL TALENTO HUMANO</v>
      </c>
      <c r="C119" s="51" t="str">
        <f>+'3 - Identificación del Riesgo'!F118</f>
        <v>OFICINA JURÍDICA</v>
      </c>
      <c r="D119" s="25" t="str">
        <f>+'3 - Identificación del Riesgo'!G118</f>
        <v>R 45</v>
      </c>
      <c r="E119" s="26" t="str">
        <f>+'3 - Identificación del Riesgo'!H118</f>
        <v>Caducidad de la acción disciplinaria</v>
      </c>
      <c r="F119" s="26" t="str">
        <f>+'3 - Identificación del Riesgo'!I118</f>
        <v>Pérdida Reputacional</v>
      </c>
      <c r="G119" s="26" t="str">
        <f>+'3 - Identificación del Riesgo'!J118</f>
        <v>Posibilidad de pérdida reputacional en la imagen interna de Control Interno Disciplinario de la Oficina Jurídica por falta de impulso procesal en los expedientes a caducar</v>
      </c>
      <c r="H119" s="213">
        <v>280</v>
      </c>
      <c r="I119" s="242" t="str">
        <f t="shared" si="25"/>
        <v>Media</v>
      </c>
      <c r="J119" s="243">
        <f t="shared" si="26"/>
        <v>0.6</v>
      </c>
      <c r="K119" s="214" t="s">
        <v>702</v>
      </c>
      <c r="L119" s="242" t="str">
        <f>IF(OR(K119=[1]Datos!$A$23,K119=[1]Datos!$B$23),"Leve",IF(OR(K119=[1]Datos!$A$24,K119=[1]Datos!$B$24),"Menor",IF(OR(K119=[1]Datos!$A$25,K119=[1]Datos!$B$25),"Moderado",IF(OR(K119=[1]Datos!$A$26,K119=[1]Datos!$B$26),"Mayor",IF(OR(K119=[1]Datos!$A$27,K119=[1]Datos!$B$27),"Catastrófico","")))))</f>
        <v>Menor</v>
      </c>
      <c r="M119" s="243">
        <f t="shared" si="27"/>
        <v>0.4</v>
      </c>
      <c r="N119" s="242" t="str">
        <f t="shared" si="28"/>
        <v>Moderado</v>
      </c>
      <c r="O119" s="242" t="str">
        <f t="shared" si="29"/>
        <v>Reducir</v>
      </c>
    </row>
    <row r="120" spans="2:15" ht="150" customHeight="1" x14ac:dyDescent="0.25">
      <c r="B120" s="28" t="str">
        <f>+'3 - Identificación del Riesgo'!B119</f>
        <v>GESTIÓN DEL TALENTO HUMANO</v>
      </c>
      <c r="C120" s="51" t="str">
        <f>+'3 - Identificación del Riesgo'!F119</f>
        <v>OFICINA JURÍDICA</v>
      </c>
      <c r="D120" s="25" t="str">
        <f>+'3 - Identificación del Riesgo'!G119</f>
        <v>R 45</v>
      </c>
      <c r="E120" s="26" t="str">
        <f>+'3 - Identificación del Riesgo'!H119</f>
        <v>Caducidad de la acción disciplinaria</v>
      </c>
      <c r="F120" s="26" t="str">
        <f>+'3 - Identificación del Riesgo'!I119</f>
        <v>Pérdida Reputacional</v>
      </c>
      <c r="G120" s="26" t="str">
        <f>+'3 - Identificación del Riesgo'!J119</f>
        <v>Posibilidad de pérdida reputacional en la imagen interna de Control Interno Disciplinario de la Oficina Jurídica por falta de impulso procesal en los expedientes a caducar</v>
      </c>
      <c r="H120" s="213">
        <v>280</v>
      </c>
      <c r="I120" s="242" t="str">
        <f t="shared" si="25"/>
        <v>Media</v>
      </c>
      <c r="J120" s="243">
        <f t="shared" si="26"/>
        <v>0.6</v>
      </c>
      <c r="K120" s="214" t="s">
        <v>702</v>
      </c>
      <c r="L120" s="242" t="str">
        <f>IF(OR(K120=[1]Datos!$A$23,K120=[1]Datos!$B$23),"Leve",IF(OR(K120=[1]Datos!$A$24,K120=[1]Datos!$B$24),"Menor",IF(OR(K120=[1]Datos!$A$25,K120=[1]Datos!$B$25),"Moderado",IF(OR(K120=[1]Datos!$A$26,K120=[1]Datos!$B$26),"Mayor",IF(OR(K120=[1]Datos!$A$27,K120=[1]Datos!$B$27),"Catastrófico","")))))</f>
        <v>Menor</v>
      </c>
      <c r="M120" s="243">
        <f t="shared" si="27"/>
        <v>0.4</v>
      </c>
      <c r="N120" s="242" t="str">
        <f t="shared" si="28"/>
        <v>Moderado</v>
      </c>
      <c r="O120" s="242" t="str">
        <f t="shared" si="29"/>
        <v>Reducir</v>
      </c>
    </row>
    <row r="121" spans="2:15" ht="150" customHeight="1" x14ac:dyDescent="0.25">
      <c r="B121" s="28" t="str">
        <f>+'3 - Identificación del Riesgo'!B120</f>
        <v>GESTIÓN DEL TALENTO HUMANO</v>
      </c>
      <c r="C121" s="51" t="str">
        <f>+'3 - Identificación del Riesgo'!F120</f>
        <v>OFICINA JURÍDICA</v>
      </c>
      <c r="D121" s="25" t="str">
        <f>+'3 - Identificación del Riesgo'!G120</f>
        <v>R 46</v>
      </c>
      <c r="E121" s="26" t="str">
        <f>+'3 - Identificación del Riesgo'!H120</f>
        <v>Perdida de expedientes disciplinarios</v>
      </c>
      <c r="F121" s="26" t="str">
        <f>+'3 - Identificación del Riesgo'!I120</f>
        <v>Pérdida Reputacional</v>
      </c>
      <c r="G121" s="26" t="str">
        <f>+'3 - Identificación del Riesgo'!J120</f>
        <v>Posibilidad de pérdida reputacional en la imagen interna de Control Interno Disciplinario de la Oficina Jurídica por el indebido tramite de los expedientes en gestión documental</v>
      </c>
      <c r="H121" s="213">
        <v>280</v>
      </c>
      <c r="I121" s="242" t="str">
        <f t="shared" si="25"/>
        <v>Media</v>
      </c>
      <c r="J121" s="243">
        <f t="shared" si="26"/>
        <v>0.6</v>
      </c>
      <c r="K121" s="214" t="s">
        <v>702</v>
      </c>
      <c r="L121" s="242" t="str">
        <f>IF(OR(K121=[1]Datos!$A$23,K121=[1]Datos!$B$23),"Leve",IF(OR(K121=[1]Datos!$A$24,K121=[1]Datos!$B$24),"Menor",IF(OR(K121=[1]Datos!$A$25,K121=[1]Datos!$B$25),"Moderado",IF(OR(K121=[1]Datos!$A$26,K121=[1]Datos!$B$26),"Mayor",IF(OR(K121=[1]Datos!$A$27,K121=[1]Datos!$B$27),"Catastrófico","")))))</f>
        <v>Menor</v>
      </c>
      <c r="M121" s="243">
        <f t="shared" si="27"/>
        <v>0.4</v>
      </c>
      <c r="N121" s="242" t="str">
        <f t="shared" si="28"/>
        <v>Moderado</v>
      </c>
      <c r="O121" s="242" t="str">
        <f t="shared" si="29"/>
        <v>Reducir</v>
      </c>
    </row>
    <row r="122" spans="2:15" ht="150" customHeight="1" x14ac:dyDescent="0.25">
      <c r="B122" s="28" t="str">
        <f>+'3 - Identificación del Riesgo'!B121</f>
        <v>GESTIÓN DEL TALENTO HUMANO</v>
      </c>
      <c r="C122" s="51" t="str">
        <f>+'3 - Identificación del Riesgo'!F121</f>
        <v>OFICINA JURÍDICA</v>
      </c>
      <c r="D122" s="25" t="str">
        <f>+'3 - Identificación del Riesgo'!G121</f>
        <v>R 46</v>
      </c>
      <c r="E122" s="26" t="str">
        <f>+'3 - Identificación del Riesgo'!H121</f>
        <v>Perdida de expedientes disciplinarios</v>
      </c>
      <c r="F122" s="26" t="str">
        <f>+'3 - Identificación del Riesgo'!I121</f>
        <v>Pérdida Reputacional</v>
      </c>
      <c r="G122" s="26" t="str">
        <f>+'3 - Identificación del Riesgo'!J121</f>
        <v>Posibilidad de pérdida reputacional en la imagen interna de Control Interno Disciplinario de la Oficina Jurídica por el indebido tramite de los expedientes en gestión documental</v>
      </c>
      <c r="H122" s="213">
        <v>280</v>
      </c>
      <c r="I122" s="242" t="str">
        <f t="shared" si="25"/>
        <v>Media</v>
      </c>
      <c r="J122" s="243">
        <f t="shared" si="26"/>
        <v>0.6</v>
      </c>
      <c r="K122" s="214" t="s">
        <v>702</v>
      </c>
      <c r="L122" s="242" t="str">
        <f>IF(OR(K122=[1]Datos!$A$23,K122=[1]Datos!$B$23),"Leve",IF(OR(K122=[1]Datos!$A$24,K122=[1]Datos!$B$24),"Menor",IF(OR(K122=[1]Datos!$A$25,K122=[1]Datos!$B$25),"Moderado",IF(OR(K122=[1]Datos!$A$26,K122=[1]Datos!$B$26),"Mayor",IF(OR(K122=[1]Datos!$A$27,K122=[1]Datos!$B$27),"Catastrófico","")))))</f>
        <v>Menor</v>
      </c>
      <c r="M122" s="243">
        <f t="shared" si="27"/>
        <v>0.4</v>
      </c>
      <c r="N122" s="242" t="str">
        <f t="shared" si="28"/>
        <v>Moderado</v>
      </c>
      <c r="O122" s="242" t="str">
        <f t="shared" si="29"/>
        <v>Reducir</v>
      </c>
    </row>
    <row r="123" spans="2:15" ht="150" customHeight="1" x14ac:dyDescent="0.25">
      <c r="B123" s="28" t="str">
        <f>+'3 - Identificación del Riesgo'!B122</f>
        <v>APOYO JURÍDICO</v>
      </c>
      <c r="C123" s="51" t="str">
        <f>+'3 - Identificación del Riesgo'!F122</f>
        <v>OFICINA JURÍDICA</v>
      </c>
      <c r="D123" s="25" t="str">
        <f>+'3 - Identificación del Riesgo'!G122</f>
        <v>R 47</v>
      </c>
      <c r="E123" s="26" t="str">
        <f>+'3 - Identificación del Riesgo'!H122</f>
        <v>Emitir conceptos sobre el mismo tema con distinta interpretación</v>
      </c>
      <c r="F123" s="26" t="str">
        <f>+'3 - Identificación del Riesgo'!I122</f>
        <v>Pérdida Reputacional</v>
      </c>
      <c r="G123" s="26" t="str">
        <f>+'3 - Identificación del Riesgo'!J122</f>
        <v>Posibilidad de pérdida reputacional en la imagen institucional interna y externa por falta de razonabilidad y búsqueda de unificación de criterios o línea de interpretación para la toma de decisiones</v>
      </c>
      <c r="H123" s="213">
        <v>240</v>
      </c>
      <c r="I123" s="242" t="str">
        <f t="shared" ref="I123:I129" si="30">IF(H123&lt;=0,"",IF(H123&lt;=2,"Muy Baja",IF(H123&lt;=24,"Baja",IF(H123&lt;=500,"Media",IF(H123&lt;=5000,"Alta","Muy Alta")))))</f>
        <v>Media</v>
      </c>
      <c r="J123" s="243">
        <f t="shared" ref="J123:J129" si="31">IF(I123="","",IF(I123="Muy Baja",0.2,IF(I123="Baja",0.4,IF(I123="Media",0.6,IF(I123="Alta",0.8,IF(I123="Muy Alta",1,))))))</f>
        <v>0.6</v>
      </c>
      <c r="K123" s="214" t="s">
        <v>394</v>
      </c>
      <c r="L123" s="242" t="str">
        <f>IF(OR(K123=[1]Datos!$A$23,K123=[1]Datos!$B$23),"Leve",IF(OR(K123=[1]Datos!$A$24,K123=[1]Datos!$B$24),"Menor",IF(OR(K123=[1]Datos!$A$25,K123=[1]Datos!$B$25),"Moderado",IF(OR(K123=[1]Datos!$A$26,K123=[1]Datos!$B$26),"Mayor",IF(OR(K123=[1]Datos!$A$27,K123=[1]Datos!$B$27),"Catastrófico","")))))</f>
        <v>Catastrófico</v>
      </c>
      <c r="M123" s="243">
        <f t="shared" ref="M123:M129" si="32">IF(L123="","",IF(L123="Leve",0.2,IF(L123="Menor",0.4,IF(L123="Moderado",0.6,IF(L123="Mayor",0.8,IF(L123="Catastrófico",1,))))))</f>
        <v>1</v>
      </c>
      <c r="N123" s="242" t="str">
        <f t="shared" ref="N123:N129" si="33">IF(OR(AND(I123="Muy Baja",L123="Leve"),AND(I123="Muy Baja",L123="Menor"),AND(I123="Baja",L123="Leve")),"Bajo",IF(OR(AND(I123="Muy baja",L123="Moderado"),AND(I123="Baja",L123="Menor"),AND(I123="Baja",L123="Moderado"),AND(I123="Media",L123="Leve"),AND(I123="Media",L123="Menor"),AND(I123="Media",L123="Moderado"),AND(I123="Alta",L123="Leve"),AND(I123="Alta",L123="Menor")),"Moderado",IF(OR(AND(I123="Muy Baja",L123="Mayor"),AND(I123="Baja",L123="Mayor"),AND(I123="Media",L123="Mayor"),AND(I123="Alta",L123="Moderado"),AND(I123="Alta",L123="Mayor"),AND(I123="Muy Alta",L123="Leve"),AND(I123="Muy Alta",L123="Menor"),AND(I123="Muy Alta",L123="Moderado"),AND(I123="Muy Alta",L123="Mayor")),"Alto",IF(OR(AND(I123="Muy Baja",L123="Catastrófico"),AND(I123="Baja",L123="Catastrófico"),AND(I123="Media",L123="Catastrófico"),AND(I123="Alta",L123="Catastrófico"),AND(I123="Muy Alta",L123="Catastrófico")),"Extremo",""))))</f>
        <v>Extremo</v>
      </c>
      <c r="O123" s="242" t="str">
        <f t="shared" ref="O123:O129" si="34">_xlfn.IFS(N123="Bajo","Aceptar",N123="Moderado","Reducir",N123="Alto","Reducir",N123="Extremo","Reducir")</f>
        <v>Reducir</v>
      </c>
    </row>
    <row r="124" spans="2:15" ht="150" customHeight="1" x14ac:dyDescent="0.25">
      <c r="B124" s="28" t="str">
        <f>+'3 - Identificación del Riesgo'!B123</f>
        <v>APOYO JURÍDICO</v>
      </c>
      <c r="C124" s="51" t="str">
        <f>+'3 - Identificación del Riesgo'!F123</f>
        <v>OFICINA JURÍDICA</v>
      </c>
      <c r="D124" s="25" t="str">
        <f>+'3 - Identificación del Riesgo'!G123</f>
        <v>R 47</v>
      </c>
      <c r="E124" s="26" t="str">
        <f>+'3 - Identificación del Riesgo'!H123</f>
        <v>Emitir conceptos sobre el mismo tema con distinta interpretación</v>
      </c>
      <c r="F124" s="26" t="str">
        <f>+'3 - Identificación del Riesgo'!I123</f>
        <v>Pérdida Reputacional</v>
      </c>
      <c r="G124" s="26" t="str">
        <f>+'3 - Identificación del Riesgo'!J123</f>
        <v>Posibilidad de pérdida reputacional en la imagen institucional interna y externa por falta de razonabilidad y búsqueda de unificación de criterios o línea de interpretación para la toma de decisiones</v>
      </c>
      <c r="H124" s="213">
        <v>240</v>
      </c>
      <c r="I124" s="242" t="str">
        <f t="shared" si="30"/>
        <v>Media</v>
      </c>
      <c r="J124" s="243">
        <f t="shared" si="31"/>
        <v>0.6</v>
      </c>
      <c r="K124" s="214" t="s">
        <v>394</v>
      </c>
      <c r="L124" s="242" t="str">
        <f>IF(OR(K124=[1]Datos!$A$23,K124=[1]Datos!$B$23),"Leve",IF(OR(K124=[1]Datos!$A$24,K124=[1]Datos!$B$24),"Menor",IF(OR(K124=[1]Datos!$A$25,K124=[1]Datos!$B$25),"Moderado",IF(OR(K124=[1]Datos!$A$26,K124=[1]Datos!$B$26),"Mayor",IF(OR(K124=[1]Datos!$A$27,K124=[1]Datos!$B$27),"Catastrófico","")))))</f>
        <v>Catastrófico</v>
      </c>
      <c r="M124" s="243">
        <f t="shared" si="32"/>
        <v>1</v>
      </c>
      <c r="N124" s="242" t="str">
        <f t="shared" si="33"/>
        <v>Extremo</v>
      </c>
      <c r="O124" s="242" t="str">
        <f t="shared" si="34"/>
        <v>Reducir</v>
      </c>
    </row>
    <row r="125" spans="2:15" ht="150" customHeight="1" x14ac:dyDescent="0.25">
      <c r="B125" s="28" t="str">
        <f>+'3 - Identificación del Riesgo'!B124</f>
        <v>APOYO JURÍDICO</v>
      </c>
      <c r="C125" s="51" t="str">
        <f>+'3 - Identificación del Riesgo'!F124</f>
        <v>OFICINA JURÍDICA</v>
      </c>
      <c r="D125" s="25" t="str">
        <f>+'3 - Identificación del Riesgo'!G124</f>
        <v>R 48</v>
      </c>
      <c r="E125" s="26" t="str">
        <f>+'3 - Identificación del Riesgo'!H124</f>
        <v>Vencimiento de términos</v>
      </c>
      <c r="F125" s="26" t="str">
        <f>+'3 - Identificación del Riesgo'!I124</f>
        <v>Afectación Económica o presupuestal</v>
      </c>
      <c r="G125" s="26"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5" s="213">
        <v>3020</v>
      </c>
      <c r="I125" s="242" t="str">
        <f t="shared" si="30"/>
        <v>Alta</v>
      </c>
      <c r="J125" s="243">
        <f t="shared" si="31"/>
        <v>0.8</v>
      </c>
      <c r="K125" s="214" t="s">
        <v>394</v>
      </c>
      <c r="L125" s="242" t="str">
        <f>IF(OR(K125=[1]Datos!$A$23,K125=[1]Datos!$B$23),"Leve",IF(OR(K125=[1]Datos!$A$24,K125=[1]Datos!$B$24),"Menor",IF(OR(K125=[1]Datos!$A$25,K125=[1]Datos!$B$25),"Moderado",IF(OR(K125=[1]Datos!$A$26,K125=[1]Datos!$B$26),"Mayor",IF(OR(K125=[1]Datos!$A$27,K125=[1]Datos!$B$27),"Catastrófico","")))))</f>
        <v>Catastrófico</v>
      </c>
      <c r="M125" s="243">
        <f t="shared" si="32"/>
        <v>1</v>
      </c>
      <c r="N125" s="242" t="str">
        <f t="shared" si="33"/>
        <v>Extremo</v>
      </c>
      <c r="O125" s="242" t="str">
        <f t="shared" si="34"/>
        <v>Reducir</v>
      </c>
    </row>
    <row r="126" spans="2:15" ht="150" customHeight="1" x14ac:dyDescent="0.25">
      <c r="B126" s="28" t="str">
        <f>+'3 - Identificación del Riesgo'!B125</f>
        <v>APOYO JURÍDICO</v>
      </c>
      <c r="C126" s="51" t="str">
        <f>+'3 - Identificación del Riesgo'!F125</f>
        <v>OFICINA JURÍDICA</v>
      </c>
      <c r="D126" s="25" t="str">
        <f>+'3 - Identificación del Riesgo'!G125</f>
        <v>R 48</v>
      </c>
      <c r="E126" s="26" t="str">
        <f>+'3 - Identificación del Riesgo'!H125</f>
        <v>Vencimiento de términos</v>
      </c>
      <c r="F126" s="26" t="str">
        <f>+'3 - Identificación del Riesgo'!I125</f>
        <v>Afectación Económica o presupuestal</v>
      </c>
      <c r="G126" s="26"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6" s="213">
        <v>3020</v>
      </c>
      <c r="I126" s="242" t="str">
        <f t="shared" si="30"/>
        <v>Alta</v>
      </c>
      <c r="J126" s="243">
        <f t="shared" si="31"/>
        <v>0.8</v>
      </c>
      <c r="K126" s="214" t="s">
        <v>394</v>
      </c>
      <c r="L126" s="242" t="str">
        <f>IF(OR(K126=[1]Datos!$A$23,K126=[1]Datos!$B$23),"Leve",IF(OR(K126=[1]Datos!$A$24,K126=[1]Datos!$B$24),"Menor",IF(OR(K126=[1]Datos!$A$25,K126=[1]Datos!$B$25),"Moderado",IF(OR(K126=[1]Datos!$A$26,K126=[1]Datos!$B$26),"Mayor",IF(OR(K126=[1]Datos!$A$27,K126=[1]Datos!$B$27),"Catastrófico","")))))</f>
        <v>Catastrófico</v>
      </c>
      <c r="M126" s="243">
        <f t="shared" si="32"/>
        <v>1</v>
      </c>
      <c r="N126" s="242" t="str">
        <f t="shared" si="33"/>
        <v>Extremo</v>
      </c>
      <c r="O126" s="242" t="str">
        <f t="shared" si="34"/>
        <v>Reducir</v>
      </c>
    </row>
    <row r="127" spans="2:15" ht="150" customHeight="1" x14ac:dyDescent="0.25">
      <c r="B127" s="28" t="str">
        <f>+'3 - Identificación del Riesgo'!B126</f>
        <v>APOYO JURÍDICO</v>
      </c>
      <c r="C127" s="51" t="str">
        <f>+'3 - Identificación del Riesgo'!F126</f>
        <v>OFICINA JURÍDICA</v>
      </c>
      <c r="D127" s="25" t="str">
        <f>+'3 - Identificación del Riesgo'!G126</f>
        <v>R 48</v>
      </c>
      <c r="E127" s="26" t="str">
        <f>+'3 - Identificación del Riesgo'!H126</f>
        <v>Vencimiento de términos</v>
      </c>
      <c r="F127" s="26" t="str">
        <f>+'3 - Identificación del Riesgo'!I126</f>
        <v>Afectación Económica o presupuestal</v>
      </c>
      <c r="G127" s="26"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7" s="213">
        <v>3020</v>
      </c>
      <c r="I127" s="242" t="str">
        <f t="shared" si="30"/>
        <v>Alta</v>
      </c>
      <c r="J127" s="243">
        <f t="shared" si="31"/>
        <v>0.8</v>
      </c>
      <c r="K127" s="214" t="s">
        <v>394</v>
      </c>
      <c r="L127" s="242" t="str">
        <f>IF(OR(K127=[1]Datos!$A$23,K127=[1]Datos!$B$23),"Leve",IF(OR(K127=[1]Datos!$A$24,K127=[1]Datos!$B$24),"Menor",IF(OR(K127=[1]Datos!$A$25,K127=[1]Datos!$B$25),"Moderado",IF(OR(K127=[1]Datos!$A$26,K127=[1]Datos!$B$26),"Mayor",IF(OR(K127=[1]Datos!$A$27,K127=[1]Datos!$B$27),"Catastrófico","")))))</f>
        <v>Catastrófico</v>
      </c>
      <c r="M127" s="243">
        <f t="shared" si="32"/>
        <v>1</v>
      </c>
      <c r="N127" s="242" t="str">
        <f t="shared" si="33"/>
        <v>Extremo</v>
      </c>
      <c r="O127" s="242" t="str">
        <f t="shared" si="34"/>
        <v>Reducir</v>
      </c>
    </row>
    <row r="128" spans="2:15" ht="150" customHeight="1" x14ac:dyDescent="0.25">
      <c r="B128" s="28" t="str">
        <f>+'3 - Identificación del Riesgo'!B127</f>
        <v>APOYO JURÍDICO</v>
      </c>
      <c r="C128" s="51" t="str">
        <f>+'3 - Identificación del Riesgo'!F127</f>
        <v>OFICINA JURÍDICA</v>
      </c>
      <c r="D128" s="25" t="str">
        <f>+'3 - Identificación del Riesgo'!G127</f>
        <v>R 49</v>
      </c>
      <c r="E128" s="26" t="str">
        <f>+'3 - Identificación del Riesgo'!H127</f>
        <v>Emisión de viabilidades positivas contrarias a la normatividad</v>
      </c>
      <c r="F128" s="26" t="str">
        <f>+'3 - Identificación del Riesgo'!I127</f>
        <v>Pérdida Reputacional</v>
      </c>
      <c r="G128" s="26" t="str">
        <f>+'3 - Identificación del Riesgo'!J127</f>
        <v>Posibilidad de pérdida reputacional en la imagen de entidad por interpretaciones variadas a la normatividad y vacíos jurídicos que podrían generar la toma de decisiones erróneas</v>
      </c>
      <c r="H128" s="213">
        <v>240</v>
      </c>
      <c r="I128" s="242" t="str">
        <f t="shared" si="30"/>
        <v>Media</v>
      </c>
      <c r="J128" s="243">
        <f t="shared" si="31"/>
        <v>0.6</v>
      </c>
      <c r="K128" s="214" t="s">
        <v>394</v>
      </c>
      <c r="L128" s="242" t="str">
        <f>IF(OR(K128=[1]Datos!$A$23,K128=[1]Datos!$B$23),"Leve",IF(OR(K128=[1]Datos!$A$24,K128=[1]Datos!$B$24),"Menor",IF(OR(K128=[1]Datos!$A$25,K128=[1]Datos!$B$25),"Moderado",IF(OR(K128=[1]Datos!$A$26,K128=[1]Datos!$B$26),"Mayor",IF(OR(K128=[1]Datos!$A$27,K128=[1]Datos!$B$27),"Catastrófico","")))))</f>
        <v>Catastrófico</v>
      </c>
      <c r="M128" s="243">
        <f t="shared" si="32"/>
        <v>1</v>
      </c>
      <c r="N128" s="242" t="str">
        <f t="shared" si="33"/>
        <v>Extremo</v>
      </c>
      <c r="O128" s="242" t="str">
        <f t="shared" si="34"/>
        <v>Reducir</v>
      </c>
    </row>
    <row r="129" spans="2:15" ht="150" customHeight="1" x14ac:dyDescent="0.25">
      <c r="B129" s="28" t="str">
        <f>+'3 - Identificación del Riesgo'!B128</f>
        <v>APOYO JURÍDICO</v>
      </c>
      <c r="C129" s="51" t="str">
        <f>+'3 - Identificación del Riesgo'!F128</f>
        <v>OFICINA JURÍDICA</v>
      </c>
      <c r="D129" s="25" t="str">
        <f>+'3 - Identificación del Riesgo'!G128</f>
        <v>R 49</v>
      </c>
      <c r="E129" s="26" t="str">
        <f>+'3 - Identificación del Riesgo'!H128</f>
        <v>Emisión de viabilidades positivas contrarias a la normatividad</v>
      </c>
      <c r="F129" s="26" t="str">
        <f>+'3 - Identificación del Riesgo'!I128</f>
        <v>Pérdida Reputacional</v>
      </c>
      <c r="G129" s="26" t="str">
        <f>+'3 - Identificación del Riesgo'!J128</f>
        <v>Posibilidad de pérdida reputacional en la imagen de entidad por interpretaciones variadas a la normatividad y vacíos jurídicos que podrían generar la toma de decisiones erróneas</v>
      </c>
      <c r="H129" s="213">
        <v>240</v>
      </c>
      <c r="I129" s="242" t="str">
        <f t="shared" si="30"/>
        <v>Media</v>
      </c>
      <c r="J129" s="243">
        <f t="shared" si="31"/>
        <v>0.6</v>
      </c>
      <c r="K129" s="214" t="s">
        <v>394</v>
      </c>
      <c r="L129" s="242" t="str">
        <f>IF(OR(K129=[1]Datos!$A$23,K129=[1]Datos!$B$23),"Leve",IF(OR(K129=[1]Datos!$A$24,K129=[1]Datos!$B$24),"Menor",IF(OR(K129=[1]Datos!$A$25,K129=[1]Datos!$B$25),"Moderado",IF(OR(K129=[1]Datos!$A$26,K129=[1]Datos!$B$26),"Mayor",IF(OR(K129=[1]Datos!$A$27,K129=[1]Datos!$B$27),"Catastrófico","")))))</f>
        <v>Catastrófico</v>
      </c>
      <c r="M129" s="243">
        <f t="shared" si="32"/>
        <v>1</v>
      </c>
      <c r="N129" s="242" t="str">
        <f t="shared" si="33"/>
        <v>Extremo</v>
      </c>
      <c r="O129" s="242" t="str">
        <f t="shared" si="34"/>
        <v>Reducir</v>
      </c>
    </row>
    <row r="130" spans="2:15" ht="150" customHeight="1" x14ac:dyDescent="0.25">
      <c r="B130" s="28" t="str">
        <f>+'3 - Identificación del Riesgo'!B129</f>
        <v>ADQUISICIÓN DE BIENES Y SERVICIOS</v>
      </c>
      <c r="C130" s="51" t="str">
        <f>+'3 - Identificación del Riesgo'!F129</f>
        <v>GRUPO CONTRATOS</v>
      </c>
      <c r="D130" s="25" t="str">
        <f>+'3 - Identificación del Riesgo'!G129</f>
        <v>R 50</v>
      </c>
      <c r="E130" s="26" t="str">
        <f>+'3 - Identificación del Riesgo'!H129</f>
        <v>Liquidación de contratos y/o convenios fuera del plazo previsto.</v>
      </c>
      <c r="F130" s="26" t="str">
        <f>+'3 - Identificación del Riesgo'!I129</f>
        <v>Pérdida Reputacional</v>
      </c>
      <c r="G130" s="26"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0" s="213">
        <v>30</v>
      </c>
      <c r="I130" s="242" t="str">
        <f t="shared" ref="I130:I137" si="35">IF(H130&lt;=0,"",IF(H130&lt;=2,"Muy Baja",IF(H130&lt;=24,"Baja",IF(H130&lt;=500,"Media",IF(H130&lt;=5000,"Alta","Muy Alta")))))</f>
        <v>Media</v>
      </c>
      <c r="J130" s="243">
        <f t="shared" ref="J130:J137" si="36">IF(I130="","",IF(I130="Muy Baja",0.2,IF(I130="Baja",0.4,IF(I130="Media",0.6,IF(I130="Alta",0.8,IF(I130="Muy Alta",1,))))))</f>
        <v>0.6</v>
      </c>
      <c r="K130" s="214" t="s">
        <v>393</v>
      </c>
      <c r="L130" s="242" t="str">
        <f>IF(OR(K130=[1]Datos!$A$23,K130=[1]Datos!$B$23),"Leve",IF(OR(K130=[1]Datos!$A$24,K130=[1]Datos!$B$24),"Menor",IF(OR(K130=[1]Datos!$A$25,K130=[1]Datos!$B$25),"Moderado",IF(OR(K130=[1]Datos!$A$26,K130=[1]Datos!$B$26),"Mayor",IF(OR(K130=[1]Datos!$A$27,K130=[1]Datos!$B$27),"Catastrófico","")))))</f>
        <v>Moderado</v>
      </c>
      <c r="M130" s="243">
        <f t="shared" ref="M130:M137" si="37">IF(L130="","",IF(L130="Leve",0.2,IF(L130="Menor",0.4,IF(L130="Moderado",0.6,IF(L130="Mayor",0.8,IF(L130="Catastrófico",1,))))))</f>
        <v>0.6</v>
      </c>
      <c r="N130" s="242" t="str">
        <f t="shared" ref="N130:N137" si="38">IF(OR(AND(I130="Muy Baja",L130="Leve"),AND(I130="Muy Baja",L130="Menor"),AND(I130="Baja",L130="Leve")),"Bajo",IF(OR(AND(I130="Muy baja",L130="Moderado"),AND(I130="Baja",L130="Menor"),AND(I130="Baja",L130="Moderado"),AND(I130="Media",L130="Leve"),AND(I130="Media",L130="Menor"),AND(I130="Media",L130="Moderado"),AND(I130="Alta",L130="Leve"),AND(I130="Alta",L130="Menor")),"Moderado",IF(OR(AND(I130="Muy Baja",L130="Mayor"),AND(I130="Baja",L130="Mayor"),AND(I130="Media",L130="Mayor"),AND(I130="Alta",L130="Moderado"),AND(I130="Alta",L130="Mayor"),AND(I130="Muy Alta",L130="Leve"),AND(I130="Muy Alta",L130="Menor"),AND(I130="Muy Alta",L130="Moderado"),AND(I130="Muy Alta",L130="Mayor")),"Alto",IF(OR(AND(I130="Muy Baja",L130="Catastrófico"),AND(I130="Baja",L130="Catastrófico"),AND(I130="Media",L130="Catastrófico"),AND(I130="Alta",L130="Catastrófico"),AND(I130="Muy Alta",L130="Catastrófico")),"Extremo",""))))</f>
        <v>Moderado</v>
      </c>
      <c r="O130" s="242" t="str">
        <f t="shared" ref="O130:O137" si="39">_xlfn.IFS(N130="Bajo","Aceptar",N130="Moderado","Reducir",N130="Alto","Reducir",N130="Extremo","Reducir")</f>
        <v>Reducir</v>
      </c>
    </row>
    <row r="131" spans="2:15" ht="150" customHeight="1" x14ac:dyDescent="0.25">
      <c r="B131" s="28" t="str">
        <f>+'3 - Identificación del Riesgo'!B130</f>
        <v>ADQUISICIÓN DE BIENES Y SERVICIOS</v>
      </c>
      <c r="C131" s="51" t="str">
        <f>+'3 - Identificación del Riesgo'!F130</f>
        <v>GRUPO CONTRATOS</v>
      </c>
      <c r="D131" s="25" t="str">
        <f>+'3 - Identificación del Riesgo'!G130</f>
        <v>R 50</v>
      </c>
      <c r="E131" s="26" t="str">
        <f>+'3 - Identificación del Riesgo'!H130</f>
        <v>Liquidación de contratos y/o convenios fuera del plazo previsto.</v>
      </c>
      <c r="F131" s="26" t="str">
        <f>+'3 - Identificación del Riesgo'!I130</f>
        <v>Pérdida Reputacional</v>
      </c>
      <c r="G131" s="26"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1" s="213">
        <v>30</v>
      </c>
      <c r="I131" s="242" t="str">
        <f t="shared" si="35"/>
        <v>Media</v>
      </c>
      <c r="J131" s="243">
        <f t="shared" si="36"/>
        <v>0.6</v>
      </c>
      <c r="K131" s="214" t="s">
        <v>393</v>
      </c>
      <c r="L131" s="242" t="str">
        <f>IF(OR(K131=[1]Datos!$A$23,K131=[1]Datos!$B$23),"Leve",IF(OR(K131=[1]Datos!$A$24,K131=[1]Datos!$B$24),"Menor",IF(OR(K131=[1]Datos!$A$25,K131=[1]Datos!$B$25),"Moderado",IF(OR(K131=[1]Datos!$A$26,K131=[1]Datos!$B$26),"Mayor",IF(OR(K131=[1]Datos!$A$27,K131=[1]Datos!$B$27),"Catastrófico","")))))</f>
        <v>Moderado</v>
      </c>
      <c r="M131" s="243">
        <f t="shared" si="37"/>
        <v>0.6</v>
      </c>
      <c r="N131" s="242" t="str">
        <f t="shared" si="38"/>
        <v>Moderado</v>
      </c>
      <c r="O131" s="242" t="str">
        <f t="shared" si="39"/>
        <v>Reducir</v>
      </c>
    </row>
    <row r="132" spans="2:15" ht="150" customHeight="1" x14ac:dyDescent="0.25">
      <c r="B132" s="28" t="str">
        <f>+'3 - Identificación del Riesgo'!B131</f>
        <v>ADQUISICIÓN DE BIENES Y SERVICIOS</v>
      </c>
      <c r="C132" s="51" t="str">
        <f>+'3 - Identificación del Riesgo'!F131</f>
        <v>GRUPO CONTRATOS</v>
      </c>
      <c r="D132" s="25" t="str">
        <f>+'3 - Identificación del Riesgo'!G131</f>
        <v>R 50</v>
      </c>
      <c r="E132" s="26" t="str">
        <f>+'3 - Identificación del Riesgo'!H131</f>
        <v>Liquidación de contratos y/o convenios fuera del plazo previsto.</v>
      </c>
      <c r="F132" s="26" t="str">
        <f>+'3 - Identificación del Riesgo'!I131</f>
        <v>Pérdida Reputacional</v>
      </c>
      <c r="G132" s="26"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2" s="213">
        <v>30</v>
      </c>
      <c r="I132" s="242" t="str">
        <f t="shared" si="35"/>
        <v>Media</v>
      </c>
      <c r="J132" s="243">
        <f t="shared" si="36"/>
        <v>0.6</v>
      </c>
      <c r="K132" s="214" t="s">
        <v>393</v>
      </c>
      <c r="L132" s="242" t="str">
        <f>IF(OR(K132=[1]Datos!$A$23,K132=[1]Datos!$B$23),"Leve",IF(OR(K132=[1]Datos!$A$24,K132=[1]Datos!$B$24),"Menor",IF(OR(K132=[1]Datos!$A$25,K132=[1]Datos!$B$25),"Moderado",IF(OR(K132=[1]Datos!$A$26,K132=[1]Datos!$B$26),"Mayor",IF(OR(K132=[1]Datos!$A$27,K132=[1]Datos!$B$27),"Catastrófico","")))))</f>
        <v>Moderado</v>
      </c>
      <c r="M132" s="243">
        <f t="shared" si="37"/>
        <v>0.6</v>
      </c>
      <c r="N132" s="242" t="str">
        <f t="shared" si="38"/>
        <v>Moderado</v>
      </c>
      <c r="O132" s="242" t="str">
        <f t="shared" si="39"/>
        <v>Reducir</v>
      </c>
    </row>
    <row r="133" spans="2:15" ht="150" customHeight="1" x14ac:dyDescent="0.25">
      <c r="B133" s="28" t="str">
        <f>+'3 - Identificación del Riesgo'!B132</f>
        <v>ADQUISICIÓN DE BIENES Y SERVICIOS</v>
      </c>
      <c r="C133" s="51" t="str">
        <f>+'3 - Identificación del Riesgo'!F132</f>
        <v>GRUPO CONTRATOS</v>
      </c>
      <c r="D133" s="25" t="str">
        <f>+'3 - Identificación del Riesgo'!G132</f>
        <v>R 51</v>
      </c>
      <c r="E133" s="26" t="str">
        <f>+'3 - Identificación del Riesgo'!H132</f>
        <v>Configuración del contrato realidad.</v>
      </c>
      <c r="F133" s="26" t="str">
        <f>+'3 - Identificación del Riesgo'!I132</f>
        <v>Afectación Económica o presupuestal</v>
      </c>
      <c r="G133" s="26"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H133" s="213">
        <v>12</v>
      </c>
      <c r="I133" s="242" t="str">
        <f t="shared" si="35"/>
        <v>Baja</v>
      </c>
      <c r="J133" s="243">
        <f t="shared" si="36"/>
        <v>0.4</v>
      </c>
      <c r="K133" s="214" t="s">
        <v>954</v>
      </c>
      <c r="L133" s="242" t="str">
        <f>IF(OR(K133=[1]Datos!$A$23,K133=[1]Datos!$B$23),"Leve",IF(OR(K133=[1]Datos!$A$24,K133=[1]Datos!$B$24),"Menor",IF(OR(K133=[1]Datos!$A$25,K133=[1]Datos!$B$25),"Moderado",IF(OR(K133=[1]Datos!$A$26,K133=[1]Datos!$B$26),"Mayor",IF(OR(K133=[1]Datos!$A$27,K133=[1]Datos!$B$27),"Catastrófico","")))))</f>
        <v>Menor</v>
      </c>
      <c r="M133" s="243">
        <f t="shared" si="37"/>
        <v>0.4</v>
      </c>
      <c r="N133" s="242" t="str">
        <f t="shared" si="38"/>
        <v>Moderado</v>
      </c>
      <c r="O133" s="242" t="str">
        <f t="shared" si="39"/>
        <v>Reducir</v>
      </c>
    </row>
    <row r="134" spans="2:15" ht="150" customHeight="1" x14ac:dyDescent="0.25">
      <c r="B134" s="28" t="str">
        <f>+'3 - Identificación del Riesgo'!B133</f>
        <v>ADQUISICIÓN DE BIENES Y SERVICIOS</v>
      </c>
      <c r="C134" s="51" t="str">
        <f>+'3 - Identificación del Riesgo'!F133</f>
        <v>GRUPO CONTRATOS</v>
      </c>
      <c r="D134" s="25" t="str">
        <f>+'3 - Identificación del Riesgo'!G133</f>
        <v>R 51</v>
      </c>
      <c r="E134" s="26" t="str">
        <f>+'3 - Identificación del Riesgo'!H133</f>
        <v>Configuración del contrato realidad.</v>
      </c>
      <c r="F134" s="26" t="str">
        <f>+'3 - Identificación del Riesgo'!I133</f>
        <v>Afectación Económica o presupuestal</v>
      </c>
      <c r="G134" s="26"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H134" s="213">
        <v>12</v>
      </c>
      <c r="I134" s="242" t="str">
        <f t="shared" si="35"/>
        <v>Baja</v>
      </c>
      <c r="J134" s="243">
        <f t="shared" si="36"/>
        <v>0.4</v>
      </c>
      <c r="K134" s="214" t="s">
        <v>954</v>
      </c>
      <c r="L134" s="242" t="str">
        <f>IF(OR(K134=[1]Datos!$A$23,K134=[1]Datos!$B$23),"Leve",IF(OR(K134=[1]Datos!$A$24,K134=[1]Datos!$B$24),"Menor",IF(OR(K134=[1]Datos!$A$25,K134=[1]Datos!$B$25),"Moderado",IF(OR(K134=[1]Datos!$A$26,K134=[1]Datos!$B$26),"Mayor",IF(OR(K134=[1]Datos!$A$27,K134=[1]Datos!$B$27),"Catastrófico","")))))</f>
        <v>Menor</v>
      </c>
      <c r="M134" s="243">
        <f t="shared" si="37"/>
        <v>0.4</v>
      </c>
      <c r="N134" s="242" t="str">
        <f t="shared" si="38"/>
        <v>Moderado</v>
      </c>
      <c r="O134" s="242" t="str">
        <f t="shared" si="39"/>
        <v>Reducir</v>
      </c>
    </row>
    <row r="135" spans="2:15" ht="150" customHeight="1" x14ac:dyDescent="0.25">
      <c r="B135" s="28" t="str">
        <f>+'3 - Identificación del Riesgo'!B134</f>
        <v>ADMINISTRACIÓN DE BIENES Y SERVICIOS</v>
      </c>
      <c r="C135" s="51" t="str">
        <f>+'3 - Identificación del Riesgo'!F134</f>
        <v>SUBDIRECCIÓN ADMINISTRATIVA Y FINANCIERA</v>
      </c>
      <c r="D135" s="25" t="str">
        <f>+'3 - Identificación del Riesgo'!G134</f>
        <v>R 52</v>
      </c>
      <c r="E135" s="26" t="str">
        <f>+'3 - Identificación del Riesgo'!H134</f>
        <v>Perdidas o daños en los bienes de la Entidad</v>
      </c>
      <c r="F135" s="26" t="str">
        <f>+'3 - Identificación del Riesgo'!I134</f>
        <v>Afectación Económica o presupuestal</v>
      </c>
      <c r="G135" s="26"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H135" s="213">
        <v>260</v>
      </c>
      <c r="I135" s="242" t="str">
        <f t="shared" si="35"/>
        <v>Media</v>
      </c>
      <c r="J135" s="243">
        <f t="shared" si="36"/>
        <v>0.6</v>
      </c>
      <c r="K135" s="214" t="s">
        <v>951</v>
      </c>
      <c r="L135" s="242" t="str">
        <f>IF(OR(K135=[1]Datos!$A$23,K135=[1]Datos!$B$23),"Leve",IF(OR(K135=[1]Datos!$A$24,K135=[1]Datos!$B$24),"Menor",IF(OR(K135=[1]Datos!$A$25,K135=[1]Datos!$B$25),"Moderado",IF(OR(K135=[1]Datos!$A$26,K135=[1]Datos!$B$26),"Mayor",IF(OR(K135=[1]Datos!$A$27,K135=[1]Datos!$B$27),"Catastrófico","")))))</f>
        <v>Catastrófico</v>
      </c>
      <c r="M135" s="243">
        <f t="shared" si="37"/>
        <v>1</v>
      </c>
      <c r="N135" s="242" t="str">
        <f t="shared" si="38"/>
        <v>Extremo</v>
      </c>
      <c r="O135" s="242" t="str">
        <f t="shared" si="39"/>
        <v>Reducir</v>
      </c>
    </row>
    <row r="136" spans="2:15" ht="150" customHeight="1" x14ac:dyDescent="0.25">
      <c r="B136" s="28" t="str">
        <f>+'3 - Identificación del Riesgo'!B135</f>
        <v>ADMINISTRACIÓN DE BIENES Y SERVICIOS</v>
      </c>
      <c r="C136" s="51" t="str">
        <f>+'3 - Identificación del Riesgo'!F135</f>
        <v>SUBDIRECCIÓN ADMINISTRATIVA Y FINANCIERA</v>
      </c>
      <c r="D136" s="25" t="str">
        <f>+'3 - Identificación del Riesgo'!G135</f>
        <v>R 52</v>
      </c>
      <c r="E136" s="26" t="str">
        <f>+'3 - Identificación del Riesgo'!H135</f>
        <v>Perdidas o daños en los bienes de la Entidad</v>
      </c>
      <c r="F136" s="26" t="str">
        <f>+'3 - Identificación del Riesgo'!I135</f>
        <v>Afectación Económica o presupuestal</v>
      </c>
      <c r="G136" s="26"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H136" s="213">
        <v>260</v>
      </c>
      <c r="I136" s="242" t="str">
        <f t="shared" si="35"/>
        <v>Media</v>
      </c>
      <c r="J136" s="243">
        <f t="shared" si="36"/>
        <v>0.6</v>
      </c>
      <c r="K136" s="214" t="s">
        <v>951</v>
      </c>
      <c r="L136" s="242" t="str">
        <f>IF(OR(K136=[1]Datos!$A$23,K136=[1]Datos!$B$23),"Leve",IF(OR(K136=[1]Datos!$A$24,K136=[1]Datos!$B$24),"Menor",IF(OR(K136=[1]Datos!$A$25,K136=[1]Datos!$B$25),"Moderado",IF(OR(K136=[1]Datos!$A$26,K136=[1]Datos!$B$26),"Mayor",IF(OR(K136=[1]Datos!$A$27,K136=[1]Datos!$B$27),"Catastrófico","")))))</f>
        <v>Catastrófico</v>
      </c>
      <c r="M136" s="243">
        <f t="shared" si="37"/>
        <v>1</v>
      </c>
      <c r="N136" s="242" t="str">
        <f t="shared" si="38"/>
        <v>Extremo</v>
      </c>
      <c r="O136" s="242" t="str">
        <f t="shared" si="39"/>
        <v>Reducir</v>
      </c>
    </row>
    <row r="137" spans="2:15" ht="150" customHeight="1" x14ac:dyDescent="0.25">
      <c r="B137" s="28" t="str">
        <f>+'3 - Identificación del Riesgo'!B136</f>
        <v>ADMINISTRACIÓN DE BIENES Y SERVICIOS</v>
      </c>
      <c r="C137" s="51" t="str">
        <f>+'3 - Identificación del Riesgo'!F136</f>
        <v>SUBDIRECCIÓN ADMINISTRATIVA Y FINANCIERA</v>
      </c>
      <c r="D137" s="25" t="str">
        <f>+'3 - Identificación del Riesgo'!G136</f>
        <v>R 53</v>
      </c>
      <c r="E137" s="26" t="str">
        <f>+'3 - Identificación del Riesgo'!H136</f>
        <v>Incumplimiento en la aplicación de los mantenimientos preventivos a los bienes de la Entidad</v>
      </c>
      <c r="F137" s="26" t="str">
        <f>+'3 - Identificación del Riesgo'!I136</f>
        <v>Afectación Económica o presupuestal</v>
      </c>
      <c r="G137" s="26" t="str">
        <f>+'3 - Identificación del Riesgo'!J136</f>
        <v>Posibilidad de afectación económica por sobrecostos en mantenimientos debido a la falta de control en la implementación de mantenimientos de acuerdo a sus fichas técnicas</v>
      </c>
      <c r="H137" s="213">
        <v>260</v>
      </c>
      <c r="I137" s="242" t="str">
        <f t="shared" si="35"/>
        <v>Media</v>
      </c>
      <c r="J137" s="243">
        <f t="shared" si="36"/>
        <v>0.6</v>
      </c>
      <c r="K137" s="214" t="s">
        <v>956</v>
      </c>
      <c r="L137" s="242" t="str">
        <f>IF(OR(K137=[1]Datos!$A$23,K137=[1]Datos!$B$23),"Leve",IF(OR(K137=[1]Datos!$A$24,K137=[1]Datos!$B$24),"Menor",IF(OR(K137=[1]Datos!$A$25,K137=[1]Datos!$B$25),"Moderado",IF(OR(K137=[1]Datos!$A$26,K137=[1]Datos!$B$26),"Mayor",IF(OR(K137=[1]Datos!$A$27,K137=[1]Datos!$B$27),"Catastrófico","")))))</f>
        <v>Mayor</v>
      </c>
      <c r="M137" s="243">
        <f t="shared" si="37"/>
        <v>0.8</v>
      </c>
      <c r="N137" s="242" t="str">
        <f t="shared" si="38"/>
        <v>Alto</v>
      </c>
      <c r="O137" s="242" t="str">
        <f t="shared" si="39"/>
        <v>Reducir</v>
      </c>
    </row>
    <row r="138" spans="2:15" ht="150" customHeight="1" x14ac:dyDescent="0.25">
      <c r="B138" s="28" t="str">
        <f>+'3 - Identificación del Riesgo'!B137</f>
        <v>ADMINISTRACIÓN DE BIENES Y SERVICIOS</v>
      </c>
      <c r="C138" s="51" t="str">
        <f>+'3 - Identificación del Riesgo'!F137</f>
        <v>SUBDIRECCIÓN ADMINISTRATIVA Y FINANCIERA</v>
      </c>
      <c r="D138" s="25" t="str">
        <f>+'3 - Identificación del Riesgo'!G137</f>
        <v>R 53</v>
      </c>
      <c r="E138" s="26" t="str">
        <f>+'3 - Identificación del Riesgo'!H137</f>
        <v>Incumplimiento en la aplicación de los mantenimientos preventivos a los bienes de la Entidad</v>
      </c>
      <c r="F138" s="26" t="str">
        <f>+'3 - Identificación del Riesgo'!I137</f>
        <v>Afectación Económica o presupuestal</v>
      </c>
      <c r="G138" s="26" t="str">
        <f>+'3 - Identificación del Riesgo'!J137</f>
        <v>Posibilidad de afectación económica por sobrecostos en mantenimientos debido a la falta de control en la implementación de mantenimientos de acuerdo a sus fichas técnicas</v>
      </c>
      <c r="H138" s="213">
        <v>260</v>
      </c>
      <c r="I138" s="242" t="str">
        <f t="shared" ref="I138:I177" si="40">IF(H138&lt;=0,"",IF(H138&lt;=2,"Muy Baja",IF(H138&lt;=24,"Baja",IF(H138&lt;=500,"Media",IF(H138&lt;=5000,"Alta","Muy Alta")))))</f>
        <v>Media</v>
      </c>
      <c r="J138" s="243">
        <f t="shared" ref="J138:J177" si="41">IF(I138="","",IF(I138="Muy Baja",0.2,IF(I138="Baja",0.4,IF(I138="Media",0.6,IF(I138="Alta",0.8,IF(I138="Muy Alta",1,))))))</f>
        <v>0.6</v>
      </c>
      <c r="K138" s="214" t="s">
        <v>956</v>
      </c>
      <c r="L138" s="242" t="str">
        <f>IF(OR(K138=[1]Datos!$A$23,K138=[1]Datos!$B$23),"Leve",IF(OR(K138=[1]Datos!$A$24,K138=[1]Datos!$B$24),"Menor",IF(OR(K138=[1]Datos!$A$25,K138=[1]Datos!$B$25),"Moderado",IF(OR(K138=[1]Datos!$A$26,K138=[1]Datos!$B$26),"Mayor",IF(OR(K138=[1]Datos!$A$27,K138=[1]Datos!$B$27),"Catastrófico","")))))</f>
        <v>Mayor</v>
      </c>
      <c r="M138" s="243">
        <f t="shared" ref="M138:M177" si="42">IF(L138="","",IF(L138="Leve",0.2,IF(L138="Menor",0.4,IF(L138="Moderado",0.6,IF(L138="Mayor",0.8,IF(L138="Catastrófico",1,))))))</f>
        <v>0.8</v>
      </c>
      <c r="N138" s="242" t="str">
        <f t="shared" ref="N138:N177" si="43">IF(OR(AND(I138="Muy Baja",L138="Leve"),AND(I138="Muy Baja",L138="Menor"),AND(I138="Baja",L138="Leve")),"Bajo",IF(OR(AND(I138="Muy baja",L138="Moderado"),AND(I138="Baja",L138="Menor"),AND(I138="Baja",L138="Moderado"),AND(I138="Media",L138="Leve"),AND(I138="Media",L138="Menor"),AND(I138="Media",L138="Moderado"),AND(I138="Alta",L138="Leve"),AND(I138="Alta",L138="Menor")),"Moderado",IF(OR(AND(I138="Muy Baja",L138="Mayor"),AND(I138="Baja",L138="Mayor"),AND(I138="Media",L138="Mayor"),AND(I138="Alta",L138="Moderado"),AND(I138="Alta",L138="Mayor"),AND(I138="Muy Alta",L138="Leve"),AND(I138="Muy Alta",L138="Menor"),AND(I138="Muy Alta",L138="Moderado"),AND(I138="Muy Alta",L138="Mayor")),"Alto",IF(OR(AND(I138="Muy Baja",L138="Catastrófico"),AND(I138="Baja",L138="Catastrófico"),AND(I138="Media",L138="Catastrófico"),AND(I138="Alta",L138="Catastrófico"),AND(I138="Muy Alta",L138="Catastrófico")),"Extremo",""))))</f>
        <v>Alto</v>
      </c>
      <c r="O138" s="242" t="str">
        <f t="shared" ref="O138:O177" si="44">_xlfn.IFS(N138="Bajo","Aceptar",N138="Moderado","Reducir",N138="Alto","Reducir",N138="Extremo","Reducir")</f>
        <v>Reducir</v>
      </c>
    </row>
    <row r="139" spans="2:15" ht="150" customHeight="1" x14ac:dyDescent="0.25">
      <c r="B139" s="28" t="str">
        <f>+'3 - Identificación del Riesgo'!B138</f>
        <v>ADMINISTRACIÓN DE BIENES Y SERVICIOS</v>
      </c>
      <c r="C139" s="51" t="str">
        <f>+'3 - Identificación del Riesgo'!F138</f>
        <v>SUBDIRECCIÓN ADMINISTRATIVA Y FINANCIERA</v>
      </c>
      <c r="D139" s="25" t="str">
        <f>+'3 - Identificación del Riesgo'!G138</f>
        <v>R 54</v>
      </c>
      <c r="E139" s="26" t="str">
        <f>+'3 - Identificación del Riesgo'!H138</f>
        <v>Legalización de comisión o viáticos sin el cumplimiento de requisitos</v>
      </c>
      <c r="F139" s="26" t="str">
        <f>+'3 - Identificación del Riesgo'!I138</f>
        <v>Afectación Económica o presupuestal</v>
      </c>
      <c r="G139" s="26" t="str">
        <f>+'3 - Identificación del Riesgo'!J138</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9" s="213">
        <v>365</v>
      </c>
      <c r="I139" s="242" t="str">
        <f t="shared" si="40"/>
        <v>Media</v>
      </c>
      <c r="J139" s="243">
        <f t="shared" si="41"/>
        <v>0.6</v>
      </c>
      <c r="K139" s="214" t="s">
        <v>954</v>
      </c>
      <c r="L139" s="242" t="str">
        <f>IF(OR(K139=[1]Datos!$A$23,K139=[1]Datos!$B$23),"Leve",IF(OR(K139=[1]Datos!$A$24,K139=[1]Datos!$B$24),"Menor",IF(OR(K139=[1]Datos!$A$25,K139=[1]Datos!$B$25),"Moderado",IF(OR(K139=[1]Datos!$A$26,K139=[1]Datos!$B$26),"Mayor",IF(OR(K139=[1]Datos!$A$27,K139=[1]Datos!$B$27),"Catastrófico","")))))</f>
        <v>Menor</v>
      </c>
      <c r="M139" s="243">
        <f t="shared" si="42"/>
        <v>0.4</v>
      </c>
      <c r="N139" s="242" t="str">
        <f t="shared" si="43"/>
        <v>Moderado</v>
      </c>
      <c r="O139" s="242" t="str">
        <f t="shared" si="44"/>
        <v>Reducir</v>
      </c>
    </row>
    <row r="140" spans="2:15" ht="150" customHeight="1" x14ac:dyDescent="0.25">
      <c r="B140" s="28" t="str">
        <f>+'3 - Identificación del Riesgo'!B139</f>
        <v>ADMINISTRACIÓN DE BIENES Y SERVICIOS</v>
      </c>
      <c r="C140" s="51" t="str">
        <f>+'3 - Identificación del Riesgo'!F139</f>
        <v>SUBDIRECCIÓN ADMINISTRATIVA Y FINANCIERA</v>
      </c>
      <c r="D140" s="25" t="str">
        <f>+'3 - Identificación del Riesgo'!G139</f>
        <v>R 54</v>
      </c>
      <c r="E140" s="26" t="str">
        <f>+'3 - Identificación del Riesgo'!H139</f>
        <v>Legalización de comisión o viáticos sin el cumplimiento de requisitos</v>
      </c>
      <c r="F140" s="26" t="str">
        <f>+'3 - Identificación del Riesgo'!I139</f>
        <v>Afectación Económica o presupuestal</v>
      </c>
      <c r="G140" s="26" t="str">
        <f>+'3 - Identificación del Riesgo'!J139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0" s="213">
        <v>365</v>
      </c>
      <c r="I140" s="242" t="str">
        <f t="shared" si="40"/>
        <v>Media</v>
      </c>
      <c r="J140" s="243">
        <f t="shared" si="41"/>
        <v>0.6</v>
      </c>
      <c r="K140" s="214" t="s">
        <v>954</v>
      </c>
      <c r="L140" s="242" t="str">
        <f>IF(OR(K140=[1]Datos!$A$23,K140=[1]Datos!$B$23),"Leve",IF(OR(K140=[1]Datos!$A$24,K140=[1]Datos!$B$24),"Menor",IF(OR(K140=[1]Datos!$A$25,K140=[1]Datos!$B$25),"Moderado",IF(OR(K140=[1]Datos!$A$26,K140=[1]Datos!$B$26),"Mayor",IF(OR(K140=[1]Datos!$A$27,K140=[1]Datos!$B$27),"Catastrófico","")))))</f>
        <v>Menor</v>
      </c>
      <c r="M140" s="243">
        <f t="shared" si="42"/>
        <v>0.4</v>
      </c>
      <c r="N140" s="242" t="str">
        <f t="shared" si="43"/>
        <v>Moderado</v>
      </c>
      <c r="O140" s="242" t="str">
        <f t="shared" si="44"/>
        <v>Reducir</v>
      </c>
    </row>
    <row r="141" spans="2:15" ht="150" customHeight="1" x14ac:dyDescent="0.25">
      <c r="B141" s="28" t="str">
        <f>+'3 - Identificación del Riesgo'!B140</f>
        <v>ADMINISTRACIÓN DE BIENES Y SERVICIOS</v>
      </c>
      <c r="C141" s="51" t="str">
        <f>+'3 - Identificación del Riesgo'!F140</f>
        <v>SUBDIRECCIÓN ADMINISTRATIVA Y FINANCIERA</v>
      </c>
      <c r="D141" s="25" t="str">
        <f>+'3 - Identificación del Riesgo'!G140</f>
        <v>R 54</v>
      </c>
      <c r="E141" s="26" t="str">
        <f>+'3 - Identificación del Riesgo'!H140</f>
        <v>Legalización de comisión o viáticos sin el cumplimiento de requisitos</v>
      </c>
      <c r="F141" s="26" t="str">
        <f>+'3 - Identificación del Riesgo'!I140</f>
        <v>Afectación Económica o presupuestal</v>
      </c>
      <c r="G141" s="26" t="str">
        <f>+'3 - Identificación del Riesgo'!J140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1" s="213">
        <v>365</v>
      </c>
      <c r="I141" s="242" t="str">
        <f t="shared" si="40"/>
        <v>Media</v>
      </c>
      <c r="J141" s="243">
        <f t="shared" si="41"/>
        <v>0.6</v>
      </c>
      <c r="K141" s="214" t="s">
        <v>954</v>
      </c>
      <c r="L141" s="242" t="str">
        <f>IF(OR(K141=[1]Datos!$A$23,K141=[1]Datos!$B$23),"Leve",IF(OR(K141=[1]Datos!$A$24,K141=[1]Datos!$B$24),"Menor",IF(OR(K141=[1]Datos!$A$25,K141=[1]Datos!$B$25),"Moderado",IF(OR(K141=[1]Datos!$A$26,K141=[1]Datos!$B$26),"Mayor",IF(OR(K141=[1]Datos!$A$27,K141=[1]Datos!$B$27),"Catastrófico","")))))</f>
        <v>Menor</v>
      </c>
      <c r="M141" s="243">
        <f t="shared" si="42"/>
        <v>0.4</v>
      </c>
      <c r="N141" s="242" t="str">
        <f t="shared" si="43"/>
        <v>Moderado</v>
      </c>
      <c r="O141" s="242" t="str">
        <f t="shared" si="44"/>
        <v>Reducir</v>
      </c>
    </row>
    <row r="142" spans="2:15" ht="150" customHeight="1" x14ac:dyDescent="0.25">
      <c r="B142" s="28" t="str">
        <f>+'3 - Identificación del Riesgo'!B141</f>
        <v>ADMINISTRACIÓN DE BIENES Y SERVICIOS</v>
      </c>
      <c r="C142" s="51" t="str">
        <f>+'3 - Identificación del Riesgo'!F141</f>
        <v xml:space="preserve">SUBDIRECCIÓN ADMINISTRATIVA Y FINANCIERA
</v>
      </c>
      <c r="D142" s="25" t="str">
        <f>+'3 - Identificación del Riesgo'!G141</f>
        <v>R 55</v>
      </c>
      <c r="E142" s="26" t="str">
        <f>+'3 - Identificación del Riesgo'!H141</f>
        <v>Pérdida o daño en la documentación de la Agencia</v>
      </c>
      <c r="F142" s="26" t="str">
        <f>+'3 - Identificación del Riesgo'!I141</f>
        <v>Pérdida Reputacional</v>
      </c>
      <c r="G142" s="26" t="str">
        <f>+'3 - Identificación del Riesgo'!J141</f>
        <v>Posibilidad de pérdida reputacional en la imagen institucional ante los grupos de interés debido a la falta de control para los lineamientos de manejo y de conservación en documentos</v>
      </c>
      <c r="H142" s="213">
        <v>8155</v>
      </c>
      <c r="I142" s="242" t="str">
        <f t="shared" si="40"/>
        <v>Muy Alta</v>
      </c>
      <c r="J142" s="243">
        <f t="shared" si="41"/>
        <v>1</v>
      </c>
      <c r="K142" s="214" t="s">
        <v>393</v>
      </c>
      <c r="L142" s="242" t="str">
        <f>IF(OR(K142=[1]Datos!$A$23,K142=[1]Datos!$B$23),"Leve",IF(OR(K142=[1]Datos!$A$24,K142=[1]Datos!$B$24),"Menor",IF(OR(K142=[1]Datos!$A$25,K142=[1]Datos!$B$25),"Moderado",IF(OR(K142=[1]Datos!$A$26,K142=[1]Datos!$B$26),"Mayor",IF(OR(K142=[1]Datos!$A$27,K142=[1]Datos!$B$27),"Catastrófico","")))))</f>
        <v>Moderado</v>
      </c>
      <c r="M142" s="243">
        <f t="shared" si="42"/>
        <v>0.6</v>
      </c>
      <c r="N142" s="242" t="str">
        <f t="shared" si="43"/>
        <v>Alto</v>
      </c>
      <c r="O142" s="242" t="str">
        <f t="shared" si="44"/>
        <v>Reducir</v>
      </c>
    </row>
    <row r="143" spans="2:15" ht="150" customHeight="1" x14ac:dyDescent="0.25">
      <c r="B143" s="28" t="str">
        <f>+'3 - Identificación del Riesgo'!B142</f>
        <v>ADMINISTRACIÓN DE BIENES Y SERVICIOS</v>
      </c>
      <c r="C143" s="51" t="str">
        <f>+'3 - Identificación del Riesgo'!F142</f>
        <v xml:space="preserve">SUBDIRECCIÓN ADMINISTRATIVA Y FINANCIERA
</v>
      </c>
      <c r="D143" s="25" t="str">
        <f>+'3 - Identificación del Riesgo'!G142</f>
        <v>R 55</v>
      </c>
      <c r="E143" s="26" t="str">
        <f>+'3 - Identificación del Riesgo'!H142</f>
        <v>Pérdida o daño en la documentación de la Agencia</v>
      </c>
      <c r="F143" s="26" t="str">
        <f>+'3 - Identificación del Riesgo'!I142</f>
        <v>Pérdida Reputacional</v>
      </c>
      <c r="G143" s="26" t="str">
        <f>+'3 - Identificación del Riesgo'!J142</f>
        <v>Posibilidad de pérdida reputacional en la imagen institucional ante los grupos de interés debido a la falta de control para los lineamientos de manejo y de conservación en documentos</v>
      </c>
      <c r="H143" s="213">
        <v>8155</v>
      </c>
      <c r="I143" s="242" t="str">
        <f t="shared" si="40"/>
        <v>Muy Alta</v>
      </c>
      <c r="J143" s="243">
        <f t="shared" si="41"/>
        <v>1</v>
      </c>
      <c r="K143" s="214" t="s">
        <v>393</v>
      </c>
      <c r="L143" s="242" t="str">
        <f>IF(OR(K143=[1]Datos!$A$23,K143=[1]Datos!$B$23),"Leve",IF(OR(K143=[1]Datos!$A$24,K143=[1]Datos!$B$24),"Menor",IF(OR(K143=[1]Datos!$A$25,K143=[1]Datos!$B$25),"Moderado",IF(OR(K143=[1]Datos!$A$26,K143=[1]Datos!$B$26),"Mayor",IF(OR(K143=[1]Datos!$A$27,K143=[1]Datos!$B$27),"Catastrófico","")))))</f>
        <v>Moderado</v>
      </c>
      <c r="M143" s="243">
        <f t="shared" si="42"/>
        <v>0.6</v>
      </c>
      <c r="N143" s="242" t="str">
        <f t="shared" si="43"/>
        <v>Alto</v>
      </c>
      <c r="O143" s="242" t="str">
        <f t="shared" si="44"/>
        <v>Reducir</v>
      </c>
    </row>
    <row r="144" spans="2:15" ht="150" customHeight="1" x14ac:dyDescent="0.25">
      <c r="B144" s="28" t="str">
        <f>+'3 - Identificación del Riesgo'!B143</f>
        <v>ADMINISTRACIÓN DE BIENES Y SERVICIOS</v>
      </c>
      <c r="C144" s="51" t="str">
        <f>+'3 - Identificación del Riesgo'!F143</f>
        <v xml:space="preserve">SUBDIRECCIÓN ADMINISTRATIVA Y FINANCIERA
</v>
      </c>
      <c r="D144" s="25" t="str">
        <f>+'3 - Identificación del Riesgo'!G143</f>
        <v>R 55</v>
      </c>
      <c r="E144" s="26" t="str">
        <f>+'3 - Identificación del Riesgo'!H143</f>
        <v>Pérdida o daño en la documentación de la Agencia</v>
      </c>
      <c r="F144" s="26" t="str">
        <f>+'3 - Identificación del Riesgo'!I143</f>
        <v>Pérdida Reputacional</v>
      </c>
      <c r="G144" s="26" t="str">
        <f>+'3 - Identificación del Riesgo'!J143</f>
        <v>Posibilidad de pérdida reputacional en la imagen institucional ante los grupos de interés debido a la falta de control para los lineamientos de manejo y de conservación en documentos</v>
      </c>
      <c r="H144" s="213">
        <v>8155</v>
      </c>
      <c r="I144" s="242" t="str">
        <f t="shared" si="40"/>
        <v>Muy Alta</v>
      </c>
      <c r="J144" s="243">
        <f t="shared" si="41"/>
        <v>1</v>
      </c>
      <c r="K144" s="214" t="s">
        <v>393</v>
      </c>
      <c r="L144" s="242" t="str">
        <f>IF(OR(K144=[1]Datos!$A$23,K144=[1]Datos!$B$23),"Leve",IF(OR(K144=[1]Datos!$A$24,K144=[1]Datos!$B$24),"Menor",IF(OR(K144=[1]Datos!$A$25,K144=[1]Datos!$B$25),"Moderado",IF(OR(K144=[1]Datos!$A$26,K144=[1]Datos!$B$26),"Mayor",IF(OR(K144=[1]Datos!$A$27,K144=[1]Datos!$B$27),"Catastrófico","")))))</f>
        <v>Moderado</v>
      </c>
      <c r="M144" s="243">
        <f t="shared" si="42"/>
        <v>0.6</v>
      </c>
      <c r="N144" s="242" t="str">
        <f t="shared" si="43"/>
        <v>Alto</v>
      </c>
      <c r="O144" s="242" t="str">
        <f t="shared" si="44"/>
        <v>Reducir</v>
      </c>
    </row>
    <row r="145" spans="2:15" ht="150" customHeight="1" x14ac:dyDescent="0.25">
      <c r="B145" s="28" t="str">
        <f>+'3 - Identificación del Riesgo'!B144</f>
        <v>ADMINISTRACIÓN DE BIENES Y SERVICIOS</v>
      </c>
      <c r="C145" s="51" t="str">
        <f>+'3 - Identificación del Riesgo'!F144</f>
        <v xml:space="preserve">SUBDIRECCIÓN ADMINISTRATIVA Y FINANCIERA
</v>
      </c>
      <c r="D145" s="25" t="str">
        <f>+'3 - Identificación del Riesgo'!G144</f>
        <v>R 55</v>
      </c>
      <c r="E145" s="26" t="str">
        <f>+'3 - Identificación del Riesgo'!H144</f>
        <v>Pérdida o daño en la documentación de la Agencia</v>
      </c>
      <c r="F145" s="26" t="str">
        <f>+'3 - Identificación del Riesgo'!I144</f>
        <v>Pérdida Reputacional</v>
      </c>
      <c r="G145" s="26" t="str">
        <f>+'3 - Identificación del Riesgo'!J144</f>
        <v>Posibilidad de pérdida reputacional en la imagen institucional ante los grupos de interés debido a la falta de control para los lineamientos de manejo y de conservación en documentos</v>
      </c>
      <c r="H145" s="213">
        <v>8155</v>
      </c>
      <c r="I145" s="242" t="str">
        <f t="shared" si="40"/>
        <v>Muy Alta</v>
      </c>
      <c r="J145" s="243">
        <f t="shared" si="41"/>
        <v>1</v>
      </c>
      <c r="K145" s="214" t="s">
        <v>393</v>
      </c>
      <c r="L145" s="242" t="str">
        <f>IF(OR(K145=[1]Datos!$A$23,K145=[1]Datos!$B$23),"Leve",IF(OR(K145=[1]Datos!$A$24,K145=[1]Datos!$B$24),"Menor",IF(OR(K145=[1]Datos!$A$25,K145=[1]Datos!$B$25),"Moderado",IF(OR(K145=[1]Datos!$A$26,K145=[1]Datos!$B$26),"Mayor",IF(OR(K145=[1]Datos!$A$27,K145=[1]Datos!$B$27),"Catastrófico","")))))</f>
        <v>Moderado</v>
      </c>
      <c r="M145" s="243">
        <f t="shared" si="42"/>
        <v>0.6</v>
      </c>
      <c r="N145" s="242" t="str">
        <f t="shared" si="43"/>
        <v>Alto</v>
      </c>
      <c r="O145" s="242" t="str">
        <f t="shared" si="44"/>
        <v>Reducir</v>
      </c>
    </row>
    <row r="146" spans="2:15" ht="150" customHeight="1" x14ac:dyDescent="0.25">
      <c r="B146" s="28" t="str">
        <f>+'3 - Identificación del Riesgo'!B145</f>
        <v>ADMINISTRACIÓN DE BIENES Y SERVICIOS</v>
      </c>
      <c r="C146" s="51" t="str">
        <f>+'3 - Identificación del Riesgo'!F145</f>
        <v xml:space="preserve">SUBDIRECCIÓN ADMINISTRATIVA Y FINANCIERA
</v>
      </c>
      <c r="D146" s="25" t="str">
        <f>+'3 - Identificación del Riesgo'!G145</f>
        <v>R 56</v>
      </c>
      <c r="E146" s="26" t="str">
        <f>+'3 - Identificación del Riesgo'!H145</f>
        <v xml:space="preserve">Asignación incorrecta de comunicaciones oficiales recibidas (documentos) en el momento de la radicación. </v>
      </c>
      <c r="F146" s="26" t="str">
        <f>+'3 - Identificación del Riesgo'!I145</f>
        <v>Pérdida Reputacional</v>
      </c>
      <c r="G146" s="26" t="str">
        <f>+'3 - Identificación del Riesgo'!J145</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6" s="213">
        <v>154477</v>
      </c>
      <c r="I146" s="242" t="str">
        <f t="shared" si="40"/>
        <v>Muy Alta</v>
      </c>
      <c r="J146" s="243">
        <f t="shared" si="41"/>
        <v>1</v>
      </c>
      <c r="K146" s="214" t="s">
        <v>393</v>
      </c>
      <c r="L146" s="242" t="str">
        <f>IF(OR(K146=[1]Datos!$A$23,K146=[1]Datos!$B$23),"Leve",IF(OR(K146=[1]Datos!$A$24,K146=[1]Datos!$B$24),"Menor",IF(OR(K146=[1]Datos!$A$25,K146=[1]Datos!$B$25),"Moderado",IF(OR(K146=[1]Datos!$A$26,K146=[1]Datos!$B$26),"Mayor",IF(OR(K146=[1]Datos!$A$27,K146=[1]Datos!$B$27),"Catastrófico","")))))</f>
        <v>Moderado</v>
      </c>
      <c r="M146" s="243">
        <f t="shared" si="42"/>
        <v>0.6</v>
      </c>
      <c r="N146" s="242" t="str">
        <f t="shared" si="43"/>
        <v>Alto</v>
      </c>
      <c r="O146" s="242" t="str">
        <f t="shared" si="44"/>
        <v>Reducir</v>
      </c>
    </row>
    <row r="147" spans="2:15" ht="150" customHeight="1" x14ac:dyDescent="0.25">
      <c r="B147" s="28" t="str">
        <f>+'3 - Identificación del Riesgo'!B146</f>
        <v>ADMINISTRACIÓN DE BIENES Y SERVICIOS</v>
      </c>
      <c r="C147" s="51" t="str">
        <f>+'3 - Identificación del Riesgo'!F146</f>
        <v xml:space="preserve">SUBDIRECCIÓN ADMINISTRATIVA Y FINANCIERA
</v>
      </c>
      <c r="D147" s="25" t="str">
        <f>+'3 - Identificación del Riesgo'!G146</f>
        <v>R 56</v>
      </c>
      <c r="E147" s="26" t="str">
        <f>+'3 - Identificación del Riesgo'!H146</f>
        <v xml:space="preserve">Asignación incorrecta de comunicaciones oficiales recibidas (documentos) en el momento de la radicación. </v>
      </c>
      <c r="F147" s="26" t="str">
        <f>+'3 - Identificación del Riesgo'!I146</f>
        <v>Pérdida Reputacional</v>
      </c>
      <c r="G147" s="26" t="str">
        <f>+'3 - Identificación del Riesgo'!J146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7" s="213">
        <v>154477</v>
      </c>
      <c r="I147" s="242" t="str">
        <f t="shared" si="40"/>
        <v>Muy Alta</v>
      </c>
      <c r="J147" s="243">
        <f t="shared" si="41"/>
        <v>1</v>
      </c>
      <c r="K147" s="214" t="s">
        <v>393</v>
      </c>
      <c r="L147" s="242" t="str">
        <f>IF(OR(K147=[1]Datos!$A$23,K147=[1]Datos!$B$23),"Leve",IF(OR(K147=[1]Datos!$A$24,K147=[1]Datos!$B$24),"Menor",IF(OR(K147=[1]Datos!$A$25,K147=[1]Datos!$B$25),"Moderado",IF(OR(K147=[1]Datos!$A$26,K147=[1]Datos!$B$26),"Mayor",IF(OR(K147=[1]Datos!$A$27,K147=[1]Datos!$B$27),"Catastrófico","")))))</f>
        <v>Moderado</v>
      </c>
      <c r="M147" s="243">
        <f t="shared" si="42"/>
        <v>0.6</v>
      </c>
      <c r="N147" s="242" t="str">
        <f t="shared" si="43"/>
        <v>Alto</v>
      </c>
      <c r="O147" s="242" t="str">
        <f t="shared" si="44"/>
        <v>Reducir</v>
      </c>
    </row>
    <row r="148" spans="2:15" ht="150" customHeight="1" x14ac:dyDescent="0.25">
      <c r="B148" s="28" t="str">
        <f>+'3 - Identificación del Riesgo'!B147</f>
        <v>ADMINISTRACIÓN DE BIENES Y SERVICIOS</v>
      </c>
      <c r="C148" s="51" t="str">
        <f>+'3 - Identificación del Riesgo'!F147</f>
        <v xml:space="preserve">SUBDIRECCIÓN ADMINISTRATIVA Y FINANCIERA
</v>
      </c>
      <c r="D148" s="25" t="str">
        <f>+'3 - Identificación del Riesgo'!G147</f>
        <v>R 56</v>
      </c>
      <c r="E148" s="26" t="str">
        <f>+'3 - Identificación del Riesgo'!H147</f>
        <v xml:space="preserve">Asignación incorrecta de comunicaciones oficiales recibidas (documentos) en el momento de la radicación. </v>
      </c>
      <c r="F148" s="26" t="str">
        <f>+'3 - Identificación del Riesgo'!I147</f>
        <v>Pérdida Reputacional</v>
      </c>
      <c r="G148" s="26" t="str">
        <f>+'3 - Identificación del Riesgo'!J147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8" s="213">
        <v>154477</v>
      </c>
      <c r="I148" s="242" t="str">
        <f t="shared" si="40"/>
        <v>Muy Alta</v>
      </c>
      <c r="J148" s="243">
        <f t="shared" si="41"/>
        <v>1</v>
      </c>
      <c r="K148" s="214" t="s">
        <v>393</v>
      </c>
      <c r="L148" s="242" t="str">
        <f>IF(OR(K148=[1]Datos!$A$23,K148=[1]Datos!$B$23),"Leve",IF(OR(K148=[1]Datos!$A$24,K148=[1]Datos!$B$24),"Menor",IF(OR(K148=[1]Datos!$A$25,K148=[1]Datos!$B$25),"Moderado",IF(OR(K148=[1]Datos!$A$26,K148=[1]Datos!$B$26),"Mayor",IF(OR(K148=[1]Datos!$A$27,K148=[1]Datos!$B$27),"Catastrófico","")))))</f>
        <v>Moderado</v>
      </c>
      <c r="M148" s="243">
        <f t="shared" si="42"/>
        <v>0.6</v>
      </c>
      <c r="N148" s="242" t="str">
        <f t="shared" si="43"/>
        <v>Alto</v>
      </c>
      <c r="O148" s="242" t="str">
        <f t="shared" si="44"/>
        <v>Reducir</v>
      </c>
    </row>
    <row r="149" spans="2:15" ht="150" customHeight="1" x14ac:dyDescent="0.25">
      <c r="B149" s="28" t="str">
        <f>+'3 - Identificación del Riesgo'!B148</f>
        <v>ADMINISTRACIÓN DE BIENES Y SERVICIOS</v>
      </c>
      <c r="C149" s="51" t="str">
        <f>+'3 - Identificación del Riesgo'!F148</f>
        <v xml:space="preserve">SUBDIRECCIÓN ADMINISTRATIVA Y FINANCIERA
</v>
      </c>
      <c r="D149" s="25" t="str">
        <f>+'3 - Identificación del Riesgo'!G148</f>
        <v>R 57</v>
      </c>
      <c r="E149" s="26" t="str">
        <f>+'3 - Identificación del Riesgo'!H148</f>
        <v>Demoras en la respuesta a solicitudes internas de documentos en atención de los requerimientos de expedientes por parte de las dependencias</v>
      </c>
      <c r="F149" s="26" t="str">
        <f>+'3 - Identificación del Riesgo'!I148</f>
        <v>Pérdida Reputacional</v>
      </c>
      <c r="G149" s="26" t="str">
        <f>+'3 - Identificación del Riesgo'!J148</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9" s="213">
        <v>8715</v>
      </c>
      <c r="I149" s="242" t="str">
        <f t="shared" si="40"/>
        <v>Muy Alta</v>
      </c>
      <c r="J149" s="243">
        <f t="shared" si="41"/>
        <v>1</v>
      </c>
      <c r="K149" s="214" t="s">
        <v>393</v>
      </c>
      <c r="L149" s="242" t="str">
        <f>IF(OR(K149=[1]Datos!$A$23,K149=[1]Datos!$B$23),"Leve",IF(OR(K149=[1]Datos!$A$24,K149=[1]Datos!$B$24),"Menor",IF(OR(K149=[1]Datos!$A$25,K149=[1]Datos!$B$25),"Moderado",IF(OR(K149=[1]Datos!$A$26,K149=[1]Datos!$B$26),"Mayor",IF(OR(K149=[1]Datos!$A$27,K149=[1]Datos!$B$27),"Catastrófico","")))))</f>
        <v>Moderado</v>
      </c>
      <c r="M149" s="243">
        <f t="shared" si="42"/>
        <v>0.6</v>
      </c>
      <c r="N149" s="242" t="str">
        <f t="shared" si="43"/>
        <v>Alto</v>
      </c>
      <c r="O149" s="242" t="str">
        <f t="shared" si="44"/>
        <v>Reducir</v>
      </c>
    </row>
    <row r="150" spans="2:15" ht="150" customHeight="1" x14ac:dyDescent="0.25">
      <c r="B150" s="28" t="str">
        <f>+'3 - Identificación del Riesgo'!B149</f>
        <v>ADMINISTRACIÓN DE BIENES Y SERVICIOS</v>
      </c>
      <c r="C150" s="51" t="str">
        <f>+'3 - Identificación del Riesgo'!F149</f>
        <v xml:space="preserve">SUBDIRECCIÓN ADMINISTRATIVA Y FINANCIERA
</v>
      </c>
      <c r="D150" s="25" t="str">
        <f>+'3 - Identificación del Riesgo'!G149</f>
        <v>R 57</v>
      </c>
      <c r="E150" s="26" t="str">
        <f>+'3 - Identificación del Riesgo'!H149</f>
        <v>Demoras en la respuesta a solicitudes internas de documentos en atención de los requerimientos de expedientes por parte de las dependencias</v>
      </c>
      <c r="F150" s="26" t="str">
        <f>+'3 - Identificación del Riesgo'!I149</f>
        <v>Pérdida Reputacional</v>
      </c>
      <c r="G150" s="26" t="str">
        <f>+'3 - Identificación del Riesgo'!J149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50" s="213">
        <v>8715</v>
      </c>
      <c r="I150" s="242" t="str">
        <f t="shared" si="40"/>
        <v>Muy Alta</v>
      </c>
      <c r="J150" s="243">
        <f t="shared" si="41"/>
        <v>1</v>
      </c>
      <c r="K150" s="214" t="s">
        <v>393</v>
      </c>
      <c r="L150" s="242" t="str">
        <f>IF(OR(K150=[1]Datos!$A$23,K150=[1]Datos!$B$23),"Leve",IF(OR(K150=[1]Datos!$A$24,K150=[1]Datos!$B$24),"Menor",IF(OR(K150=[1]Datos!$A$25,K150=[1]Datos!$B$25),"Moderado",IF(OR(K150=[1]Datos!$A$26,K150=[1]Datos!$B$26),"Mayor",IF(OR(K150=[1]Datos!$A$27,K150=[1]Datos!$B$27),"Catastrófico","")))))</f>
        <v>Moderado</v>
      </c>
      <c r="M150" s="243">
        <f t="shared" si="42"/>
        <v>0.6</v>
      </c>
      <c r="N150" s="242" t="str">
        <f t="shared" si="43"/>
        <v>Alto</v>
      </c>
      <c r="O150" s="242" t="str">
        <f t="shared" si="44"/>
        <v>Reducir</v>
      </c>
    </row>
    <row r="151" spans="2:15" ht="150" customHeight="1" x14ac:dyDescent="0.25">
      <c r="B151" s="28" t="str">
        <f>+'3 - Identificación del Riesgo'!B150</f>
        <v>ADMINISTRACIÓN DE BIENES Y SERVICIOS</v>
      </c>
      <c r="C151" s="51" t="str">
        <f>+'3 - Identificación del Riesgo'!F150</f>
        <v>SUBDIRECCIÓN ADMINISTRATIVA Y FINANCIERA</v>
      </c>
      <c r="D151" s="25" t="str">
        <f>+'3 - Identificación del Riesgo'!G150</f>
        <v>R 58</v>
      </c>
      <c r="E151" s="26" t="str">
        <f>+'3 - Identificación del Riesgo'!H150</f>
        <v>Incumplimiento del Plan de Gestión Integral de Residuos Peligrosos (PGIRESPEL)</v>
      </c>
      <c r="F151" s="26" t="str">
        <f>+'3 - Identificación del Riesgo'!I150</f>
        <v>Afectación Económica o presupuestal</v>
      </c>
      <c r="G151" s="26" t="str">
        <f>+'3 - Identificación del Riesgo'!J150</f>
        <v>Posibilidad de afectación económica por sanciones legales por entes de control debido al desconocimiento en la normatividad ambiental aplicable</v>
      </c>
      <c r="H151" s="213">
        <v>1</v>
      </c>
      <c r="I151" s="242" t="str">
        <f t="shared" si="40"/>
        <v>Muy Baja</v>
      </c>
      <c r="J151" s="243">
        <f t="shared" si="41"/>
        <v>0.2</v>
      </c>
      <c r="K151" s="214" t="s">
        <v>954</v>
      </c>
      <c r="L151" s="242" t="str">
        <f>IF(OR(K151=[1]Datos!$A$23,K151=[1]Datos!$B$23),"Leve",IF(OR(K151=[1]Datos!$A$24,K151=[1]Datos!$B$24),"Menor",IF(OR(K151=[1]Datos!$A$25,K151=[1]Datos!$B$25),"Moderado",IF(OR(K151=[1]Datos!$A$26,K151=[1]Datos!$B$26),"Mayor",IF(OR(K151=[1]Datos!$A$27,K151=[1]Datos!$B$27),"Catastrófico","")))))</f>
        <v>Menor</v>
      </c>
      <c r="M151" s="243">
        <f t="shared" si="42"/>
        <v>0.4</v>
      </c>
      <c r="N151" s="242" t="str">
        <f t="shared" si="43"/>
        <v>Bajo</v>
      </c>
      <c r="O151" s="242" t="str">
        <f t="shared" si="44"/>
        <v>Aceptar</v>
      </c>
    </row>
    <row r="152" spans="2:15" ht="150" customHeight="1" x14ac:dyDescent="0.25">
      <c r="B152" s="28" t="str">
        <f>+'3 - Identificación del Riesgo'!B151</f>
        <v>ADMINISTRACIÓN DE BIENES Y SERVICIOS</v>
      </c>
      <c r="C152" s="51" t="str">
        <f>+'3 - Identificación del Riesgo'!F151</f>
        <v>SUBDIRECCIÓN ADMINISTRATIVA Y FINANCIERA</v>
      </c>
      <c r="D152" s="25" t="str">
        <f>+'3 - Identificación del Riesgo'!G151</f>
        <v>R 58</v>
      </c>
      <c r="E152" s="26" t="str">
        <f>+'3 - Identificación del Riesgo'!H151</f>
        <v>Incumplimiento del Plan de Gestión Integral de Residuos Peligrosos (PGIRESPEL)</v>
      </c>
      <c r="F152" s="26" t="str">
        <f>+'3 - Identificación del Riesgo'!I151</f>
        <v>Afectación Económica o presupuestal</v>
      </c>
      <c r="G152" s="26" t="str">
        <f>+'3 - Identificación del Riesgo'!J151</f>
        <v>Posibilidad de afectación económica por sanciones legales por entes de control debido al desconocimiento en la normatividad ambiental aplicable</v>
      </c>
      <c r="H152" s="213">
        <v>1</v>
      </c>
      <c r="I152" s="242" t="str">
        <f t="shared" si="40"/>
        <v>Muy Baja</v>
      </c>
      <c r="J152" s="243">
        <f t="shared" si="41"/>
        <v>0.2</v>
      </c>
      <c r="K152" s="214" t="s">
        <v>954</v>
      </c>
      <c r="L152" s="242" t="str">
        <f>IF(OR(K152=[1]Datos!$A$23,K152=[1]Datos!$B$23),"Leve",IF(OR(K152=[1]Datos!$A$24,K152=[1]Datos!$B$24),"Menor",IF(OR(K152=[1]Datos!$A$25,K152=[1]Datos!$B$25),"Moderado",IF(OR(K152=[1]Datos!$A$26,K152=[1]Datos!$B$26),"Mayor",IF(OR(K152=[1]Datos!$A$27,K152=[1]Datos!$B$27),"Catastrófico","")))))</f>
        <v>Menor</v>
      </c>
      <c r="M152" s="243">
        <f t="shared" si="42"/>
        <v>0.4</v>
      </c>
      <c r="N152" s="242" t="str">
        <f t="shared" si="43"/>
        <v>Bajo</v>
      </c>
      <c r="O152" s="242" t="str">
        <f t="shared" si="44"/>
        <v>Aceptar</v>
      </c>
    </row>
    <row r="153" spans="2:15" ht="150" customHeight="1" x14ac:dyDescent="0.25">
      <c r="B153" s="28" t="str">
        <f>+'3 - Identificación del Riesgo'!B152</f>
        <v>ADMINISTRACIÓN DE BIENES Y SERVICIOS</v>
      </c>
      <c r="C153" s="51" t="str">
        <f>+'3 - Identificación del Riesgo'!F152</f>
        <v>SUBDIRECCIÓN ADMINISTRATIVA Y FINANCIERA</v>
      </c>
      <c r="D153" s="25" t="str">
        <f>+'3 - Identificación del Riesgo'!G152</f>
        <v>R 59</v>
      </c>
      <c r="E153" s="26" t="str">
        <f>+'3 - Identificación del Riesgo'!H152</f>
        <v>Incumplimiento de requisitos y trámites legales ambientales en la adquisición de bienes y servicios</v>
      </c>
      <c r="F153" s="26" t="str">
        <f>+'3 - Identificación del Riesgo'!I152</f>
        <v>Afectación Económica o presupuestal</v>
      </c>
      <c r="G153" s="26" t="str">
        <f>+'3 - Identificación del Riesgo'!J152</f>
        <v>Posibilidad de afectación económica por sanciones legales por entes de control debido al desconocimiento e incumplimiento de la normatividad ambiental aplicable</v>
      </c>
      <c r="H153" s="213">
        <v>260</v>
      </c>
      <c r="I153" s="242" t="str">
        <f t="shared" si="40"/>
        <v>Media</v>
      </c>
      <c r="J153" s="243">
        <f t="shared" si="41"/>
        <v>0.6</v>
      </c>
      <c r="K153" s="214" t="s">
        <v>956</v>
      </c>
      <c r="L153" s="242" t="str">
        <f>IF(OR(K153=[1]Datos!$A$23,K153=[1]Datos!$B$23),"Leve",IF(OR(K153=[1]Datos!$A$24,K153=[1]Datos!$B$24),"Menor",IF(OR(K153=[1]Datos!$A$25,K153=[1]Datos!$B$25),"Moderado",IF(OR(K153=[1]Datos!$A$26,K153=[1]Datos!$B$26),"Mayor",IF(OR(K153=[1]Datos!$A$27,K153=[1]Datos!$B$27),"Catastrófico","")))))</f>
        <v>Mayor</v>
      </c>
      <c r="M153" s="243">
        <f t="shared" si="42"/>
        <v>0.8</v>
      </c>
      <c r="N153" s="242" t="str">
        <f t="shared" si="43"/>
        <v>Alto</v>
      </c>
      <c r="O153" s="242" t="str">
        <f t="shared" si="44"/>
        <v>Reducir</v>
      </c>
    </row>
    <row r="154" spans="2:15" ht="150" customHeight="1" x14ac:dyDescent="0.25">
      <c r="B154" s="28" t="str">
        <f>+'3 - Identificación del Riesgo'!B153</f>
        <v>ADMINISTRACIÓN DE BIENES Y SERVICIOS</v>
      </c>
      <c r="C154" s="51" t="str">
        <f>+'3 - Identificación del Riesgo'!F153</f>
        <v>SUBDIRECCIÓN ADMINISTRATIVA Y FINANCIERA</v>
      </c>
      <c r="D154" s="25" t="str">
        <f>+'3 - Identificación del Riesgo'!G153</f>
        <v>R 59</v>
      </c>
      <c r="E154" s="26" t="str">
        <f>+'3 - Identificación del Riesgo'!H153</f>
        <v>Incumplimiento de requisitos y trámites legales ambientales en la adquisición de bienes y servicios</v>
      </c>
      <c r="F154" s="26" t="str">
        <f>+'3 - Identificación del Riesgo'!I153</f>
        <v>Afectación Económica o presupuestal</v>
      </c>
      <c r="G154" s="26" t="str">
        <f>+'3 - Identificación del Riesgo'!J153</f>
        <v>Posibilidad de afectación económica por sanciones legales por entes de control debido al desconocimiento e incumplimiento de la normatividad ambiental aplicable</v>
      </c>
      <c r="H154" s="213">
        <v>260</v>
      </c>
      <c r="I154" s="242" t="str">
        <f t="shared" si="40"/>
        <v>Media</v>
      </c>
      <c r="J154" s="243">
        <f t="shared" si="41"/>
        <v>0.6</v>
      </c>
      <c r="K154" s="214" t="s">
        <v>956</v>
      </c>
      <c r="L154" s="242" t="str">
        <f>IF(OR(K154=[1]Datos!$A$23,K154=[1]Datos!$B$23),"Leve",IF(OR(K154=[1]Datos!$A$24,K154=[1]Datos!$B$24),"Menor",IF(OR(K154=[1]Datos!$A$25,K154=[1]Datos!$B$25),"Moderado",IF(OR(K154=[1]Datos!$A$26,K154=[1]Datos!$B$26),"Mayor",IF(OR(K154=[1]Datos!$A$27,K154=[1]Datos!$B$27),"Catastrófico","")))))</f>
        <v>Mayor</v>
      </c>
      <c r="M154" s="243">
        <f t="shared" si="42"/>
        <v>0.8</v>
      </c>
      <c r="N154" s="242" t="str">
        <f t="shared" si="43"/>
        <v>Alto</v>
      </c>
      <c r="O154" s="242" t="str">
        <f t="shared" si="44"/>
        <v>Reducir</v>
      </c>
    </row>
    <row r="155" spans="2:15" ht="150" customHeight="1" x14ac:dyDescent="0.25">
      <c r="B155" s="28" t="str">
        <f>+'3 - Identificación del Riesgo'!B154</f>
        <v>ADMINISTRACIÓN DE BIENES Y SERVICIOS</v>
      </c>
      <c r="C155" s="51" t="str">
        <f>+'3 - Identificación del Riesgo'!F154</f>
        <v>SUBDIRECCIÓN ADMINISTRATIVA Y FINANCIERA</v>
      </c>
      <c r="D155" s="25" t="str">
        <f>+'3 - Identificación del Riesgo'!G154</f>
        <v>R 60</v>
      </c>
      <c r="E155" s="26" t="str">
        <f>+'3 - Identificación del Riesgo'!H154</f>
        <v>Desactualización del Sistema de Gestión Ambiental con requisitos legales ambientales</v>
      </c>
      <c r="F155" s="26" t="str">
        <f>+'3 - Identificación del Riesgo'!I154</f>
        <v>Afectación Económica o presupuestal</v>
      </c>
      <c r="G155" s="26" t="str">
        <f>+'3 - Identificación del Riesgo'!J154</f>
        <v>Posibilidad de afectación económica por sanciones legales por entes de control debido al desconocimiento de la normatividad ambiental y la insuficiencia de recursos físicos, financieros y de talento humanos</v>
      </c>
      <c r="H155" s="213">
        <v>1</v>
      </c>
      <c r="I155" s="242" t="str">
        <f t="shared" si="40"/>
        <v>Muy Baja</v>
      </c>
      <c r="J155" s="243">
        <f t="shared" si="41"/>
        <v>0.2</v>
      </c>
      <c r="K155" s="214" t="s">
        <v>954</v>
      </c>
      <c r="L155" s="242" t="str">
        <f>IF(OR(K155=[1]Datos!$A$23,K155=[1]Datos!$B$23),"Leve",IF(OR(K155=[1]Datos!$A$24,K155=[1]Datos!$B$24),"Menor",IF(OR(K155=[1]Datos!$A$25,K155=[1]Datos!$B$25),"Moderado",IF(OR(K155=[1]Datos!$A$26,K155=[1]Datos!$B$26),"Mayor",IF(OR(K155=[1]Datos!$A$27,K155=[1]Datos!$B$27),"Catastrófico","")))))</f>
        <v>Menor</v>
      </c>
      <c r="M155" s="243">
        <f t="shared" si="42"/>
        <v>0.4</v>
      </c>
      <c r="N155" s="242" t="str">
        <f t="shared" si="43"/>
        <v>Bajo</v>
      </c>
      <c r="O155" s="242" t="str">
        <f t="shared" si="44"/>
        <v>Aceptar</v>
      </c>
    </row>
    <row r="156" spans="2:15" ht="150" customHeight="1" x14ac:dyDescent="0.25">
      <c r="B156" s="28" t="str">
        <f>+'3 - Identificación del Riesgo'!B155</f>
        <v>ADMINISTRACIÓN DE BIENES Y SERVICIOS</v>
      </c>
      <c r="C156" s="51" t="str">
        <f>+'3 - Identificación del Riesgo'!F155</f>
        <v>SUBDIRECCIÓN ADMINISTRATIVA Y FINANCIERA</v>
      </c>
      <c r="D156" s="25" t="str">
        <f>+'3 - Identificación del Riesgo'!G155</f>
        <v>R 60</v>
      </c>
      <c r="E156" s="26" t="str">
        <f>+'3 - Identificación del Riesgo'!H155</f>
        <v>Desactualización del Sistema de Gestión Ambiental con requisitos legales ambientales</v>
      </c>
      <c r="F156" s="26" t="str">
        <f>+'3 - Identificación del Riesgo'!I155</f>
        <v>Afectación Económica o presupuestal</v>
      </c>
      <c r="G156" s="26" t="str">
        <f>+'3 - Identificación del Riesgo'!J155</f>
        <v>Posibilidad de afectación económica por sanciones legales por entes de control debido al desconocimiento de la normatividad ambiental y la insuficiencia de recursos físicos, financieros y de talento humanos</v>
      </c>
      <c r="H156" s="213">
        <v>1</v>
      </c>
      <c r="I156" s="242" t="str">
        <f t="shared" si="40"/>
        <v>Muy Baja</v>
      </c>
      <c r="J156" s="243">
        <f t="shared" si="41"/>
        <v>0.2</v>
      </c>
      <c r="K156" s="214" t="s">
        <v>954</v>
      </c>
      <c r="L156" s="242" t="str">
        <f>IF(OR(K156=[1]Datos!$A$23,K156=[1]Datos!$B$23),"Leve",IF(OR(K156=[1]Datos!$A$24,K156=[1]Datos!$B$24),"Menor",IF(OR(K156=[1]Datos!$A$25,K156=[1]Datos!$B$25),"Moderado",IF(OR(K156=[1]Datos!$A$26,K156=[1]Datos!$B$26),"Mayor",IF(OR(K156=[1]Datos!$A$27,K156=[1]Datos!$B$27),"Catastrófico","")))))</f>
        <v>Menor</v>
      </c>
      <c r="M156" s="243">
        <f t="shared" si="42"/>
        <v>0.4</v>
      </c>
      <c r="N156" s="242" t="str">
        <f t="shared" si="43"/>
        <v>Bajo</v>
      </c>
      <c r="O156" s="242" t="str">
        <f t="shared" si="44"/>
        <v>Aceptar</v>
      </c>
    </row>
    <row r="157" spans="2:15" ht="150" customHeight="1" x14ac:dyDescent="0.25">
      <c r="B157" s="28" t="str">
        <f>+'3 - Identificación del Riesgo'!B156</f>
        <v>ADMINISTRACIÓN DE BIENES Y SERVICIOS</v>
      </c>
      <c r="C157" s="51" t="str">
        <f>+'3 - Identificación del Riesgo'!F156</f>
        <v>SUBDIRECCIÓN ADMINISTRATIVA Y FINANCIERA</v>
      </c>
      <c r="D157" s="25" t="str">
        <f>+'3 - Identificación del Riesgo'!G156</f>
        <v>R 61</v>
      </c>
      <c r="E157" s="26" t="str">
        <f>+'3 - Identificación del Riesgo'!H156</f>
        <v>Disposición de residuos ordinarios sin cumplir las prácticas establecidas en la entidad</v>
      </c>
      <c r="F157" s="26" t="str">
        <f>+'3 - Identificación del Riesgo'!I156</f>
        <v>Afectación Económica o presupuestal</v>
      </c>
      <c r="G157" s="26" t="str">
        <f>+'3 - Identificación del Riesgo'!J156</f>
        <v>Posibilidad de afectación económica por sanciones legales por entes de control debido a la disposición incorrecta para los residuos ordinarios de acuerdo con las prácticas establecidas en la entidad</v>
      </c>
      <c r="H157" s="213">
        <v>365</v>
      </c>
      <c r="I157" s="242" t="str">
        <f t="shared" si="40"/>
        <v>Media</v>
      </c>
      <c r="J157" s="243">
        <f t="shared" si="41"/>
        <v>0.6</v>
      </c>
      <c r="K157" s="214" t="s">
        <v>954</v>
      </c>
      <c r="L157" s="242" t="str">
        <f>IF(OR(K157=[1]Datos!$A$23,K157=[1]Datos!$B$23),"Leve",IF(OR(K157=[1]Datos!$A$24,K157=[1]Datos!$B$24),"Menor",IF(OR(K157=[1]Datos!$A$25,K157=[1]Datos!$B$25),"Moderado",IF(OR(K157=[1]Datos!$A$26,K157=[1]Datos!$B$26),"Mayor",IF(OR(K157=[1]Datos!$A$27,K157=[1]Datos!$B$27),"Catastrófico","")))))</f>
        <v>Menor</v>
      </c>
      <c r="M157" s="243">
        <f t="shared" si="42"/>
        <v>0.4</v>
      </c>
      <c r="N157" s="242" t="str">
        <f t="shared" si="43"/>
        <v>Moderado</v>
      </c>
      <c r="O157" s="242" t="str">
        <f t="shared" si="44"/>
        <v>Reducir</v>
      </c>
    </row>
    <row r="158" spans="2:15" ht="150" customHeight="1" x14ac:dyDescent="0.25">
      <c r="B158" s="28" t="str">
        <f>+'3 - Identificación del Riesgo'!B157</f>
        <v>ADMINISTRACIÓN DE BIENES Y SERVICIOS</v>
      </c>
      <c r="C158" s="51" t="str">
        <f>+'3 - Identificación del Riesgo'!F157</f>
        <v>SUBDIRECCIÓN ADMINISTRATIVA Y FINANCIERA</v>
      </c>
      <c r="D158" s="25" t="str">
        <f>+'3 - Identificación del Riesgo'!G157</f>
        <v>R 61</v>
      </c>
      <c r="E158" s="26" t="str">
        <f>+'3 - Identificación del Riesgo'!H157</f>
        <v>Disposición de residuos ordinarios sin cumplir las prácticas establecidas en la entidad</v>
      </c>
      <c r="F158" s="26" t="str">
        <f>+'3 - Identificación del Riesgo'!I157</f>
        <v>Afectación Económica o presupuestal</v>
      </c>
      <c r="G158" s="26" t="str">
        <f>+'3 - Identificación del Riesgo'!J157</f>
        <v>Posibilidad de afectación económica por sanciones legales por entes de control debido a la disposición incorrecta para los residuos ordinarios de acuerdo con las prácticas establecidas en la entidad</v>
      </c>
      <c r="H158" s="213">
        <v>365</v>
      </c>
      <c r="I158" s="242" t="str">
        <f t="shared" si="40"/>
        <v>Media</v>
      </c>
      <c r="J158" s="243">
        <f t="shared" si="41"/>
        <v>0.6</v>
      </c>
      <c r="K158" s="214" t="s">
        <v>954</v>
      </c>
      <c r="L158" s="242" t="str">
        <f>IF(OR(K158=[1]Datos!$A$23,K158=[1]Datos!$B$23),"Leve",IF(OR(K158=[1]Datos!$A$24,K158=[1]Datos!$B$24),"Menor",IF(OR(K158=[1]Datos!$A$25,K158=[1]Datos!$B$25),"Moderado",IF(OR(K158=[1]Datos!$A$26,K158=[1]Datos!$B$26),"Mayor",IF(OR(K158=[1]Datos!$A$27,K158=[1]Datos!$B$27),"Catastrófico","")))))</f>
        <v>Menor</v>
      </c>
      <c r="M158" s="243">
        <f t="shared" si="42"/>
        <v>0.4</v>
      </c>
      <c r="N158" s="242" t="str">
        <f t="shared" si="43"/>
        <v>Moderado</v>
      </c>
      <c r="O158" s="242" t="str">
        <f t="shared" si="44"/>
        <v>Reducir</v>
      </c>
    </row>
    <row r="159" spans="2:15" ht="150" customHeight="1" x14ac:dyDescent="0.25">
      <c r="B159" s="28" t="str">
        <f>+'3 - Identificación del Riesgo'!B158</f>
        <v>GESTIÓN FINANCIERA</v>
      </c>
      <c r="C159" s="51" t="str">
        <f>+'3 - Identificación del Riesgo'!F158</f>
        <v>SUBDIRECCIÓN ADMINISTRATIVA Y FINANCIERA</v>
      </c>
      <c r="D159" s="25" t="str">
        <f>+'3 - Identificación del Riesgo'!G158</f>
        <v>R 62</v>
      </c>
      <c r="E159" s="26" t="str">
        <f>+'3 - Identificación del Riesgo'!H158</f>
        <v>Registro de gastos y pagos sin cumplimiento de requisitos legales</v>
      </c>
      <c r="F159" s="26" t="str">
        <f>+'3 - Identificación del Riesgo'!I158</f>
        <v>Afectación Económica o presupuestal</v>
      </c>
      <c r="G159" s="26" t="str">
        <f>+'3 - Identificación del Riesgo'!J158</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9" s="213">
        <v>365</v>
      </c>
      <c r="I159" s="242" t="str">
        <f t="shared" si="40"/>
        <v>Media</v>
      </c>
      <c r="J159" s="243">
        <f t="shared" si="41"/>
        <v>0.6</v>
      </c>
      <c r="K159" s="214" t="s">
        <v>951</v>
      </c>
      <c r="L159" s="242" t="str">
        <f>IF(OR(K159=[1]Datos!$A$23,K159=[1]Datos!$B$23),"Leve",IF(OR(K159=[1]Datos!$A$24,K159=[1]Datos!$B$24),"Menor",IF(OR(K159=[1]Datos!$A$25,K159=[1]Datos!$B$25),"Moderado",IF(OR(K159=[1]Datos!$A$26,K159=[1]Datos!$B$26),"Mayor",IF(OR(K159=[1]Datos!$A$27,K159=[1]Datos!$B$27),"Catastrófico","")))))</f>
        <v>Catastrófico</v>
      </c>
      <c r="M159" s="243">
        <f t="shared" si="42"/>
        <v>1</v>
      </c>
      <c r="N159" s="242" t="str">
        <f t="shared" si="43"/>
        <v>Extremo</v>
      </c>
      <c r="O159" s="242" t="str">
        <f t="shared" si="44"/>
        <v>Reducir</v>
      </c>
    </row>
    <row r="160" spans="2:15" ht="150" customHeight="1" x14ac:dyDescent="0.25">
      <c r="B160" s="28" t="str">
        <f>+'3 - Identificación del Riesgo'!B159</f>
        <v>GESTIÓN FINANCIERA</v>
      </c>
      <c r="C160" s="51" t="str">
        <f>+'3 - Identificación del Riesgo'!F159</f>
        <v>SUBDIRECCIÓN ADMINISTRATIVA Y FINANCIERA</v>
      </c>
      <c r="D160" s="25" t="str">
        <f>+'3 - Identificación del Riesgo'!G159</f>
        <v>R 62</v>
      </c>
      <c r="E160" s="26" t="str">
        <f>+'3 - Identificación del Riesgo'!H159</f>
        <v>Registro de gastos y pagos sin cumplimiento de requisitos legales</v>
      </c>
      <c r="F160" s="26" t="str">
        <f>+'3 - Identificación del Riesgo'!I159</f>
        <v>Afectación Económica o presupuestal</v>
      </c>
      <c r="G160" s="26" t="str">
        <f>+'3 - Identificación del Riesgo'!J159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0" s="213">
        <v>365</v>
      </c>
      <c r="I160" s="242" t="str">
        <f t="shared" si="40"/>
        <v>Media</v>
      </c>
      <c r="J160" s="243">
        <f t="shared" si="41"/>
        <v>0.6</v>
      </c>
      <c r="K160" s="214" t="s">
        <v>951</v>
      </c>
      <c r="L160" s="242" t="str">
        <f>IF(OR(K160=[1]Datos!$A$23,K160=[1]Datos!$B$23),"Leve",IF(OR(K160=[1]Datos!$A$24,K160=[1]Datos!$B$24),"Menor",IF(OR(K160=[1]Datos!$A$25,K160=[1]Datos!$B$25),"Moderado",IF(OR(K160=[1]Datos!$A$26,K160=[1]Datos!$B$26),"Mayor",IF(OR(K160=[1]Datos!$A$27,K160=[1]Datos!$B$27),"Catastrófico","")))))</f>
        <v>Catastrófico</v>
      </c>
      <c r="M160" s="243">
        <f t="shared" si="42"/>
        <v>1</v>
      </c>
      <c r="N160" s="242" t="str">
        <f t="shared" si="43"/>
        <v>Extremo</v>
      </c>
      <c r="O160" s="242" t="str">
        <f t="shared" si="44"/>
        <v>Reducir</v>
      </c>
    </row>
    <row r="161" spans="2:15" ht="150" customHeight="1" x14ac:dyDescent="0.25">
      <c r="B161" s="28" t="str">
        <f>+'3 - Identificación del Riesgo'!B160</f>
        <v>GESTIÓN FINANCIERA</v>
      </c>
      <c r="C161" s="51" t="str">
        <f>+'3 - Identificación del Riesgo'!F160</f>
        <v>SUBDIRECCIÓN ADMINISTRATIVA Y FINANCIERA</v>
      </c>
      <c r="D161" s="25" t="str">
        <f>+'3 - Identificación del Riesgo'!G160</f>
        <v>R 63</v>
      </c>
      <c r="E161" s="26" t="str">
        <f>+'3 - Identificación del Riesgo'!H160</f>
        <v>Programación del PAC que no corresponde a las necesidades reales</v>
      </c>
      <c r="F161" s="26" t="str">
        <f>+'3 - Identificación del Riesgo'!I160</f>
        <v>Afectación Económica o presupuestal</v>
      </c>
      <c r="G161" s="26" t="str">
        <f>+'3 - Identificación del Riesgo'!J160</f>
        <v>Posibilidad de afectación económica por sanción del Ministerio de Hacienda debido al  el envío inoportuno y/o inexacto de las solicitudes de pago a la Subdirección Administrativa y Financiera por parte de los supervisores de los contratos</v>
      </c>
      <c r="H161" s="213">
        <v>1</v>
      </c>
      <c r="I161" s="242" t="str">
        <f t="shared" si="40"/>
        <v>Muy Baja</v>
      </c>
      <c r="J161" s="243">
        <f t="shared" si="41"/>
        <v>0.2</v>
      </c>
      <c r="K161" s="214" t="s">
        <v>951</v>
      </c>
      <c r="L161" s="242" t="str">
        <f>IF(OR(K161=[1]Datos!$A$23,K161=[1]Datos!$B$23),"Leve",IF(OR(K161=[1]Datos!$A$24,K161=[1]Datos!$B$24),"Menor",IF(OR(K161=[1]Datos!$A$25,K161=[1]Datos!$B$25),"Moderado",IF(OR(K161=[1]Datos!$A$26,K161=[1]Datos!$B$26),"Mayor",IF(OR(K161=[1]Datos!$A$27,K161=[1]Datos!$B$27),"Catastrófico","")))))</f>
        <v>Catastrófico</v>
      </c>
      <c r="M161" s="243">
        <f t="shared" si="42"/>
        <v>1</v>
      </c>
      <c r="N161" s="242" t="str">
        <f t="shared" si="43"/>
        <v>Extremo</v>
      </c>
      <c r="O161" s="242" t="str">
        <f t="shared" si="44"/>
        <v>Reducir</v>
      </c>
    </row>
    <row r="162" spans="2:15" ht="150" customHeight="1" x14ac:dyDescent="0.25">
      <c r="B162" s="28" t="str">
        <f>+'3 - Identificación del Riesgo'!B161</f>
        <v>GESTIÓN FINANCIERA</v>
      </c>
      <c r="C162" s="51" t="str">
        <f>+'3 - Identificación del Riesgo'!F161</f>
        <v>SUBDIRECCIÓN ADMINISTRATIVA Y FINANCIERA</v>
      </c>
      <c r="D162" s="25" t="str">
        <f>+'3 - Identificación del Riesgo'!G161</f>
        <v>R 63</v>
      </c>
      <c r="E162" s="26" t="str">
        <f>+'3 - Identificación del Riesgo'!H161</f>
        <v>Programación del PAC que no corresponde a las necesidades reales</v>
      </c>
      <c r="F162" s="26" t="str">
        <f>+'3 - Identificación del Riesgo'!I161</f>
        <v>Afectación Económica o presupuestal</v>
      </c>
      <c r="G162" s="26" t="str">
        <f>+'3 - Identificación del Riesgo'!J161</f>
        <v>Posibilidad de afectación económica por sanción del Ministerio de Hacienda debido al  el envío inoportuno y/o inexacto de las solicitudes de pago a la Subdirección Administrativa y Financiera por parte de los supervisores de los contratos</v>
      </c>
      <c r="H162" s="213">
        <v>1</v>
      </c>
      <c r="I162" s="242" t="str">
        <f t="shared" si="40"/>
        <v>Muy Baja</v>
      </c>
      <c r="J162" s="243">
        <f t="shared" si="41"/>
        <v>0.2</v>
      </c>
      <c r="K162" s="214" t="s">
        <v>951</v>
      </c>
      <c r="L162" s="242" t="str">
        <f>IF(OR(K162=[1]Datos!$A$23,K162=[1]Datos!$B$23),"Leve",IF(OR(K162=[1]Datos!$A$24,K162=[1]Datos!$B$24),"Menor",IF(OR(K162=[1]Datos!$A$25,K162=[1]Datos!$B$25),"Moderado",IF(OR(K162=[1]Datos!$A$26,K162=[1]Datos!$B$26),"Mayor",IF(OR(K162=[1]Datos!$A$27,K162=[1]Datos!$B$27),"Catastrófico","")))))</f>
        <v>Catastrófico</v>
      </c>
      <c r="M162" s="243">
        <f t="shared" si="42"/>
        <v>1</v>
      </c>
      <c r="N162" s="242" t="str">
        <f t="shared" si="43"/>
        <v>Extremo</v>
      </c>
      <c r="O162" s="242" t="str">
        <f t="shared" si="44"/>
        <v>Reducir</v>
      </c>
    </row>
    <row r="163" spans="2:15" ht="150" customHeight="1" x14ac:dyDescent="0.25">
      <c r="B163" s="28" t="str">
        <f>+'3 - Identificación del Riesgo'!B162</f>
        <v>GESTIÓN FINANCIERA</v>
      </c>
      <c r="C163" s="51" t="str">
        <f>+'3 - Identificación del Riesgo'!F162</f>
        <v>SUBDIRECCIÓN ADMINISTRATIVA Y FINANCIERA</v>
      </c>
      <c r="D163" s="25" t="str">
        <f>+'3 - Identificación del Riesgo'!G162</f>
        <v>R 64</v>
      </c>
      <c r="E163" s="26" t="str">
        <f>+'3 - Identificación del Riesgo'!H162</f>
        <v xml:space="preserve">Generación de obligaciones con inconsistencias en la aplicación de las deducciones tributarias </v>
      </c>
      <c r="F163" s="26" t="str">
        <f>+'3 - Identificación del Riesgo'!I162</f>
        <v>Afectación Económica o presupuestal</v>
      </c>
      <c r="G163" s="26" t="str">
        <f>+'3 - Identificación del Riesgo'!J162</f>
        <v>Posibilidad de afectación económica por sanción del Ministerio de Hacienda debido al  el envío inoportuno y/o inexacto de las solicitudes de pago a la Subdirección Administrativa y Financiera por parte de los supervisores de los contratos</v>
      </c>
      <c r="H163" s="213">
        <v>12</v>
      </c>
      <c r="I163" s="242" t="str">
        <f t="shared" si="40"/>
        <v>Baja</v>
      </c>
      <c r="J163" s="243">
        <f t="shared" si="41"/>
        <v>0.4</v>
      </c>
      <c r="K163" s="214" t="s">
        <v>956</v>
      </c>
      <c r="L163" s="242" t="str">
        <f>IF(OR(K163=[1]Datos!$A$23,K163=[1]Datos!$B$23),"Leve",IF(OR(K163=[1]Datos!$A$24,K163=[1]Datos!$B$24),"Menor",IF(OR(K163=[1]Datos!$A$25,K163=[1]Datos!$B$25),"Moderado",IF(OR(K163=[1]Datos!$A$26,K163=[1]Datos!$B$26),"Mayor",IF(OR(K163=[1]Datos!$A$27,K163=[1]Datos!$B$27),"Catastrófico","")))))</f>
        <v>Mayor</v>
      </c>
      <c r="M163" s="243">
        <f t="shared" si="42"/>
        <v>0.8</v>
      </c>
      <c r="N163" s="242" t="str">
        <f t="shared" si="43"/>
        <v>Alto</v>
      </c>
      <c r="O163" s="242" t="str">
        <f t="shared" si="44"/>
        <v>Reducir</v>
      </c>
    </row>
    <row r="164" spans="2:15" ht="150" customHeight="1" x14ac:dyDescent="0.25">
      <c r="B164" s="28" t="str">
        <f>+'3 - Identificación del Riesgo'!B163</f>
        <v>GESTIÓN FINANCIERA</v>
      </c>
      <c r="C164" s="51" t="str">
        <f>+'3 - Identificación del Riesgo'!F163</f>
        <v>SUBDIRECCIÓN ADMINISTRATIVA Y FINANCIERA</v>
      </c>
      <c r="D164" s="25" t="str">
        <f>+'3 - Identificación del Riesgo'!G163</f>
        <v>R 64</v>
      </c>
      <c r="E164" s="26" t="str">
        <f>+'3 - Identificación del Riesgo'!H163</f>
        <v xml:space="preserve">Generación de obligaciones con inconsistencias en la aplicación de las deducciones tributarias </v>
      </c>
      <c r="F164" s="26" t="str">
        <f>+'3 - Identificación del Riesgo'!I163</f>
        <v>Afectación Económica o presupuestal</v>
      </c>
      <c r="G164" s="26" t="str">
        <f>+'3 - Identificación del Riesgo'!J163</f>
        <v>Posibilidad de afectación económica por sanción del Ministerio de Hacienda debido al  el envío inoportuno y/o inexacto de las solicitudes de pago a la Subdirección Administrativa y Financiera por parte de los supervisores de los contratos</v>
      </c>
      <c r="H164" s="213">
        <v>12</v>
      </c>
      <c r="I164" s="242" t="str">
        <f t="shared" si="40"/>
        <v>Baja</v>
      </c>
      <c r="J164" s="243">
        <f t="shared" si="41"/>
        <v>0.4</v>
      </c>
      <c r="K164" s="214" t="s">
        <v>956</v>
      </c>
      <c r="L164" s="242" t="str">
        <f>IF(OR(K164=[1]Datos!$A$23,K164=[1]Datos!$B$23),"Leve",IF(OR(K164=[1]Datos!$A$24,K164=[1]Datos!$B$24),"Menor",IF(OR(K164=[1]Datos!$A$25,K164=[1]Datos!$B$25),"Moderado",IF(OR(K164=[1]Datos!$A$26,K164=[1]Datos!$B$26),"Mayor",IF(OR(K164=[1]Datos!$A$27,K164=[1]Datos!$B$27),"Catastrófico","")))))</f>
        <v>Mayor</v>
      </c>
      <c r="M164" s="243">
        <f t="shared" si="42"/>
        <v>0.8</v>
      </c>
      <c r="N164" s="242" t="str">
        <f t="shared" si="43"/>
        <v>Alto</v>
      </c>
      <c r="O164" s="242" t="str">
        <f t="shared" si="44"/>
        <v>Reducir</v>
      </c>
    </row>
    <row r="165" spans="2:15" ht="150" customHeight="1" x14ac:dyDescent="0.25">
      <c r="B165" s="28" t="str">
        <f>+'3 - Identificación del Riesgo'!B164</f>
        <v>GESTIÓN FINANCIERA</v>
      </c>
      <c r="C165" s="51" t="str">
        <f>+'3 - Identificación del Riesgo'!F164</f>
        <v>SUBDIRECCIÓN ADMINISTRATIVA Y FINANCIERA</v>
      </c>
      <c r="D165" s="25" t="str">
        <f>+'3 - Identificación del Riesgo'!G164</f>
        <v>R 64</v>
      </c>
      <c r="E165" s="26" t="str">
        <f>+'3 - Identificación del Riesgo'!H164</f>
        <v xml:space="preserve">Generación de obligaciones con inconsistencias en la aplicación de las deducciones tributarias </v>
      </c>
      <c r="F165" s="26" t="str">
        <f>+'3 - Identificación del Riesgo'!I164</f>
        <v>Afectación Económica o presupuestal</v>
      </c>
      <c r="G165" s="26" t="str">
        <f>+'3 - Identificación del Riesgo'!J164</f>
        <v>Posibilidad de afectación económica por sanción del Ministerio de Hacienda debido al  el envío inoportuno y/o inexacto de las solicitudes de pago a la Subdirección Administrativa y Financiera por parte de los supervisores de los contratos</v>
      </c>
      <c r="H165" s="213">
        <v>12</v>
      </c>
      <c r="I165" s="242" t="str">
        <f t="shared" si="40"/>
        <v>Baja</v>
      </c>
      <c r="J165" s="243">
        <f t="shared" si="41"/>
        <v>0.4</v>
      </c>
      <c r="K165" s="214" t="s">
        <v>956</v>
      </c>
      <c r="L165" s="242" t="str">
        <f>IF(OR(K165=[1]Datos!$A$23,K165=[1]Datos!$B$23),"Leve",IF(OR(K165=[1]Datos!$A$24,K165=[1]Datos!$B$24),"Menor",IF(OR(K165=[1]Datos!$A$25,K165=[1]Datos!$B$25),"Moderado",IF(OR(K165=[1]Datos!$A$26,K165=[1]Datos!$B$26),"Mayor",IF(OR(K165=[1]Datos!$A$27,K165=[1]Datos!$B$27),"Catastrófico","")))))</f>
        <v>Mayor</v>
      </c>
      <c r="M165" s="243">
        <f t="shared" si="42"/>
        <v>0.8</v>
      </c>
      <c r="N165" s="242" t="str">
        <f t="shared" si="43"/>
        <v>Alto</v>
      </c>
      <c r="O165" s="242" t="str">
        <f t="shared" si="44"/>
        <v>Reducir</v>
      </c>
    </row>
    <row r="166" spans="2:15" ht="150" customHeight="1" x14ac:dyDescent="0.25">
      <c r="B166" s="28" t="str">
        <f>+'3 - Identificación del Riesgo'!B165</f>
        <v>GESTIÓN FINANCIERA</v>
      </c>
      <c r="C166" s="51" t="str">
        <f>+'3 - Identificación del Riesgo'!F165</f>
        <v>SUBDIRECCIÓN ADMINISTRATIVA Y FINANCIERA</v>
      </c>
      <c r="D166" s="25" t="str">
        <f>+'3 - Identificación del Riesgo'!G165</f>
        <v>R 65</v>
      </c>
      <c r="E166" s="26" t="str">
        <f>+'3 - Identificación del Riesgo'!H165</f>
        <v>Generar Estados Financieros que no sean razonables</v>
      </c>
      <c r="F166" s="26" t="str">
        <f>+'3 - Identificación del Riesgo'!I165</f>
        <v>Pérdida Reputacional</v>
      </c>
      <c r="G166" s="26" t="str">
        <f>+'3 - Identificación del Riesgo'!J165</f>
        <v>Posibilidad de pérdida reputacional en la imagen institucional debido al reporte con insuficiencia en la información financiera de los saldos y movimientos al SIIF-Nación</v>
      </c>
      <c r="H166" s="213">
        <v>12</v>
      </c>
      <c r="I166" s="242" t="str">
        <f t="shared" si="40"/>
        <v>Baja</v>
      </c>
      <c r="J166" s="243">
        <f t="shared" si="41"/>
        <v>0.4</v>
      </c>
      <c r="K166" s="214" t="s">
        <v>702</v>
      </c>
      <c r="L166" s="242" t="str">
        <f>IF(OR(K166=[1]Datos!$A$23,K166=[1]Datos!$B$23),"Leve",IF(OR(K166=[1]Datos!$A$24,K166=[1]Datos!$B$24),"Menor",IF(OR(K166=[1]Datos!$A$25,K166=[1]Datos!$B$25),"Moderado",IF(OR(K166=[1]Datos!$A$26,K166=[1]Datos!$B$26),"Mayor",IF(OR(K166=[1]Datos!$A$27,K166=[1]Datos!$B$27),"Catastrófico","")))))</f>
        <v>Menor</v>
      </c>
      <c r="M166" s="243">
        <f t="shared" si="42"/>
        <v>0.4</v>
      </c>
      <c r="N166" s="242" t="str">
        <f t="shared" si="43"/>
        <v>Moderado</v>
      </c>
      <c r="O166" s="242" t="str">
        <f t="shared" si="44"/>
        <v>Reducir</v>
      </c>
    </row>
    <row r="167" spans="2:15" ht="150" customHeight="1" x14ac:dyDescent="0.25">
      <c r="B167" s="28" t="str">
        <f>+'3 - Identificación del Riesgo'!B166</f>
        <v>GESTIÓN FINANCIERA</v>
      </c>
      <c r="C167" s="51" t="str">
        <f>+'3 - Identificación del Riesgo'!F166</f>
        <v>SUBDIRECCIÓN ADMINISTRATIVA Y FINANCIERA</v>
      </c>
      <c r="D167" s="25" t="str">
        <f>+'3 - Identificación del Riesgo'!G166</f>
        <v>R 65</v>
      </c>
      <c r="E167" s="26" t="str">
        <f>+'3 - Identificación del Riesgo'!H166</f>
        <v>Generar Estados Financieros que no sean razonables</v>
      </c>
      <c r="F167" s="26" t="str">
        <f>+'3 - Identificación del Riesgo'!I166</f>
        <v>Pérdida Reputacional</v>
      </c>
      <c r="G167" s="26" t="str">
        <f>+'3 - Identificación del Riesgo'!J166</f>
        <v>Posibilidad de pérdida reputacional en la imagen institucional debido al reporte con insuficiencia en la información financiera de los saldos y movimientos al SIIF-Nación</v>
      </c>
      <c r="H167" s="213">
        <v>12</v>
      </c>
      <c r="I167" s="242" t="str">
        <f t="shared" si="40"/>
        <v>Baja</v>
      </c>
      <c r="J167" s="243">
        <f t="shared" si="41"/>
        <v>0.4</v>
      </c>
      <c r="K167" s="214" t="s">
        <v>702</v>
      </c>
      <c r="L167" s="242" t="str">
        <f>IF(OR(K167=[1]Datos!$A$23,K167=[1]Datos!$B$23),"Leve",IF(OR(K167=[1]Datos!$A$24,K167=[1]Datos!$B$24),"Menor",IF(OR(K167=[1]Datos!$A$25,K167=[1]Datos!$B$25),"Moderado",IF(OR(K167=[1]Datos!$A$26,K167=[1]Datos!$B$26),"Mayor",IF(OR(K167=[1]Datos!$A$27,K167=[1]Datos!$B$27),"Catastrófico","")))))</f>
        <v>Menor</v>
      </c>
      <c r="M167" s="243">
        <f t="shared" si="42"/>
        <v>0.4</v>
      </c>
      <c r="N167" s="242" t="str">
        <f t="shared" si="43"/>
        <v>Moderado</v>
      </c>
      <c r="O167" s="242" t="str">
        <f t="shared" si="44"/>
        <v>Reducir</v>
      </c>
    </row>
    <row r="168" spans="2:15" ht="150" customHeight="1" x14ac:dyDescent="0.25">
      <c r="B168" s="28" t="str">
        <f>+'3 - Identificación del Riesgo'!B167</f>
        <v>GESTIÓN FINANCIERA</v>
      </c>
      <c r="C168" s="51" t="str">
        <f>+'3 - Identificación del Riesgo'!F167</f>
        <v>SUBDIRECCIÓN ADMINISTRATIVA Y FINANCIERA</v>
      </c>
      <c r="D168" s="25" t="str">
        <f>+'3 - Identificación del Riesgo'!G167</f>
        <v>R 65</v>
      </c>
      <c r="E168" s="26" t="str">
        <f>+'3 - Identificación del Riesgo'!H167</f>
        <v>Generar Estados Financieros que no sean razonables</v>
      </c>
      <c r="F168" s="26" t="str">
        <f>+'3 - Identificación del Riesgo'!I167</f>
        <v>Pérdida Reputacional</v>
      </c>
      <c r="G168" s="26" t="str">
        <f>+'3 - Identificación del Riesgo'!J167</f>
        <v>Posibilidad de pérdida reputacional en la imagen institucional debido al reporte con insuficiencia en la información financiera de los saldos y movimientos al SIIF-Nación</v>
      </c>
      <c r="H168" s="213">
        <v>12</v>
      </c>
      <c r="I168" s="242" t="str">
        <f t="shared" si="40"/>
        <v>Baja</v>
      </c>
      <c r="J168" s="243">
        <f t="shared" si="41"/>
        <v>0.4</v>
      </c>
      <c r="K168" s="214" t="s">
        <v>702</v>
      </c>
      <c r="L168" s="242" t="str">
        <f>IF(OR(K168=[1]Datos!$A$23,K168=[1]Datos!$B$23),"Leve",IF(OR(K168=[1]Datos!$A$24,K168=[1]Datos!$B$24),"Menor",IF(OR(K168=[1]Datos!$A$25,K168=[1]Datos!$B$25),"Moderado",IF(OR(K168=[1]Datos!$A$26,K168=[1]Datos!$B$26),"Mayor",IF(OR(K168=[1]Datos!$A$27,K168=[1]Datos!$B$27),"Catastrófico","")))))</f>
        <v>Menor</v>
      </c>
      <c r="M168" s="243">
        <f t="shared" si="42"/>
        <v>0.4</v>
      </c>
      <c r="N168" s="242" t="str">
        <f t="shared" si="43"/>
        <v>Moderado</v>
      </c>
      <c r="O168" s="242" t="str">
        <f t="shared" si="44"/>
        <v>Reducir</v>
      </c>
    </row>
    <row r="169" spans="2:15" ht="150" customHeight="1" x14ac:dyDescent="0.25">
      <c r="B169" s="28" t="str">
        <f>+'3 - Identificación del Riesgo'!B168</f>
        <v>GESTIÓN FINANCIERA</v>
      </c>
      <c r="C169" s="51" t="str">
        <f>+'3 - Identificación del Riesgo'!F168</f>
        <v>SUBDIRECCIÓN ADMINISTRATIVA Y FINANCIERA</v>
      </c>
      <c r="D169" s="25" t="str">
        <f>+'3 - Identificación del Riesgo'!G168</f>
        <v>R 66</v>
      </c>
      <c r="E169" s="26" t="str">
        <f>+'3 - Identificación del Riesgo'!H168</f>
        <v>Imprecisiones en la información oficial de la cartera a cargo de la ANT</v>
      </c>
      <c r="F169" s="26" t="str">
        <f>+'3 - Identificación del Riesgo'!I168</f>
        <v>Pérdida Reputacional</v>
      </c>
      <c r="G169" s="26" t="str">
        <f>+'3 - Identificación del Riesgo'!J168</f>
        <v>Posibilidad de pérdida reputacional en la imagen institucional debido a la afectación de la razonabilidad de los estados financieros</v>
      </c>
      <c r="H169" s="213">
        <v>12</v>
      </c>
      <c r="I169" s="242" t="str">
        <f t="shared" si="40"/>
        <v>Baja</v>
      </c>
      <c r="J169" s="243">
        <f t="shared" si="41"/>
        <v>0.4</v>
      </c>
      <c r="K169" s="214" t="s">
        <v>393</v>
      </c>
      <c r="L169" s="242" t="str">
        <f>IF(OR(K169=[1]Datos!$A$23,K169=[1]Datos!$B$23),"Leve",IF(OR(K169=[1]Datos!$A$24,K169=[1]Datos!$B$24),"Menor",IF(OR(K169=[1]Datos!$A$25,K169=[1]Datos!$B$25),"Moderado",IF(OR(K169=[1]Datos!$A$26,K169=[1]Datos!$B$26),"Mayor",IF(OR(K169=[1]Datos!$A$27,K169=[1]Datos!$B$27),"Catastrófico","")))))</f>
        <v>Moderado</v>
      </c>
      <c r="M169" s="243">
        <f t="shared" si="42"/>
        <v>0.6</v>
      </c>
      <c r="N169" s="242" t="str">
        <f t="shared" si="43"/>
        <v>Moderado</v>
      </c>
      <c r="O169" s="242" t="str">
        <f t="shared" si="44"/>
        <v>Reducir</v>
      </c>
    </row>
    <row r="170" spans="2:15" ht="150" customHeight="1" x14ac:dyDescent="0.25">
      <c r="B170" s="28" t="str">
        <f>+'3 - Identificación del Riesgo'!B169</f>
        <v>GESTIÓN FINANCIERA</v>
      </c>
      <c r="C170" s="51" t="str">
        <f>+'3 - Identificación del Riesgo'!F169</f>
        <v>SUBDIRECCIÓN ADMINISTRATIVA Y FINANCIERA</v>
      </c>
      <c r="D170" s="25" t="str">
        <f>+'3 - Identificación del Riesgo'!G169</f>
        <v>R 66</v>
      </c>
      <c r="E170" s="26" t="str">
        <f>+'3 - Identificación del Riesgo'!H169</f>
        <v>Imprecisiones en la información oficial de la cartera a cargo de la ANT</v>
      </c>
      <c r="F170" s="26" t="str">
        <f>+'3 - Identificación del Riesgo'!I169</f>
        <v>Pérdida Reputacional</v>
      </c>
      <c r="G170" s="26" t="str">
        <f>+'3 - Identificación del Riesgo'!J169</f>
        <v>Posibilidad de pérdida reputacional en la imagen institucional debido a la afectación de la razonabilidad de los estados financieros</v>
      </c>
      <c r="H170" s="213">
        <v>12</v>
      </c>
      <c r="I170" s="242" t="str">
        <f t="shared" si="40"/>
        <v>Baja</v>
      </c>
      <c r="J170" s="243">
        <f t="shared" si="41"/>
        <v>0.4</v>
      </c>
      <c r="K170" s="214" t="s">
        <v>393</v>
      </c>
      <c r="L170" s="242" t="str">
        <f>IF(OR(K170=[1]Datos!$A$23,K170=[1]Datos!$B$23),"Leve",IF(OR(K170=[1]Datos!$A$24,K170=[1]Datos!$B$24),"Menor",IF(OR(K170=[1]Datos!$A$25,K170=[1]Datos!$B$25),"Moderado",IF(OR(K170=[1]Datos!$A$26,K170=[1]Datos!$B$26),"Mayor",IF(OR(K170=[1]Datos!$A$27,K170=[1]Datos!$B$27),"Catastrófico","")))))</f>
        <v>Moderado</v>
      </c>
      <c r="M170" s="243">
        <f t="shared" si="42"/>
        <v>0.6</v>
      </c>
      <c r="N170" s="242" t="str">
        <f t="shared" si="43"/>
        <v>Moderado</v>
      </c>
      <c r="O170" s="242" t="str">
        <f t="shared" si="44"/>
        <v>Reducir</v>
      </c>
    </row>
    <row r="171" spans="2:15" ht="150" customHeight="1" x14ac:dyDescent="0.25">
      <c r="B171" s="28" t="str">
        <f>+'3 - Identificación del Riesgo'!B170</f>
        <v>GESTIÓN FINANCIERA</v>
      </c>
      <c r="C171" s="51" t="str">
        <f>+'3 - Identificación del Riesgo'!F170</f>
        <v>SUBDIRECCIÓN ADMINISTRATIVA Y FINANCIERA</v>
      </c>
      <c r="D171" s="25" t="str">
        <f>+'3 - Identificación del Riesgo'!G170</f>
        <v>R 67</v>
      </c>
      <c r="E171" s="26" t="str">
        <f>+'3 - Identificación del Riesgo'!H170</f>
        <v>Fallas en la ejecución de la reserva presupuestal constituida</v>
      </c>
      <c r="F171" s="26" t="str">
        <f>+'3 - Identificación del Riesgo'!I170</f>
        <v>Afectación Económica o presupuestal</v>
      </c>
      <c r="G171" s="26" t="str">
        <f>+'3 - Identificación del Riesgo'!J170</f>
        <v>Posibilidad de afectación económica por reducción en la asignación del presupuesto de la vigencia debido un mal seguimiento y control de la reserva constituida por parte de los supervisores de los contratos</v>
      </c>
      <c r="H171" s="213">
        <v>365</v>
      </c>
      <c r="I171" s="242" t="str">
        <f t="shared" si="40"/>
        <v>Media</v>
      </c>
      <c r="J171" s="243">
        <f t="shared" si="41"/>
        <v>0.6</v>
      </c>
      <c r="K171" s="214" t="s">
        <v>955</v>
      </c>
      <c r="L171" s="242" t="str">
        <f>IF(OR(K171=[1]Datos!$A$23,K171=[1]Datos!$B$23),"Leve",IF(OR(K171=[1]Datos!$A$24,K171=[1]Datos!$B$24),"Menor",IF(OR(K171=[1]Datos!$A$25,K171=[1]Datos!$B$25),"Moderado",IF(OR(K171=[1]Datos!$A$26,K171=[1]Datos!$B$26),"Mayor",IF(OR(K171=[1]Datos!$A$27,K171=[1]Datos!$B$27),"Catastrófico","")))))</f>
        <v>Moderado</v>
      </c>
      <c r="M171" s="243">
        <f t="shared" si="42"/>
        <v>0.6</v>
      </c>
      <c r="N171" s="242" t="str">
        <f t="shared" si="43"/>
        <v>Moderado</v>
      </c>
      <c r="O171" s="242" t="str">
        <f t="shared" si="44"/>
        <v>Reducir</v>
      </c>
    </row>
    <row r="172" spans="2:15" ht="150" customHeight="1" x14ac:dyDescent="0.25">
      <c r="B172" s="28" t="str">
        <f>+'3 - Identificación del Riesgo'!B171</f>
        <v>GESTIÓN FINANCIERA</v>
      </c>
      <c r="C172" s="51" t="str">
        <f>+'3 - Identificación del Riesgo'!F171</f>
        <v>SUBDIRECCIÓN ADMINISTRATIVA Y FINANCIERA</v>
      </c>
      <c r="D172" s="25" t="str">
        <f>+'3 - Identificación del Riesgo'!G171</f>
        <v>R 67</v>
      </c>
      <c r="E172" s="26" t="str">
        <f>+'3 - Identificación del Riesgo'!H171</f>
        <v>Fallas en la ejecución de la reserva presupuestal constituida</v>
      </c>
      <c r="F172" s="26" t="str">
        <f>+'3 - Identificación del Riesgo'!I171</f>
        <v>Afectación Económica o presupuestal</v>
      </c>
      <c r="G172" s="26" t="str">
        <f>+'3 - Identificación del Riesgo'!J171</f>
        <v>Posibilidad de afectación económica por reducción en la asignación del presupuesto de la vigencia debido un mal seguimiento y control de la reserva constituida por parte de los supervisores de los contratos</v>
      </c>
      <c r="H172" s="213">
        <v>365</v>
      </c>
      <c r="I172" s="242" t="str">
        <f t="shared" si="40"/>
        <v>Media</v>
      </c>
      <c r="J172" s="243">
        <f t="shared" si="41"/>
        <v>0.6</v>
      </c>
      <c r="K172" s="214" t="s">
        <v>955</v>
      </c>
      <c r="L172" s="242" t="str">
        <f>IF(OR(K172=[1]Datos!$A$23,K172=[1]Datos!$B$23),"Leve",IF(OR(K172=[1]Datos!$A$24,K172=[1]Datos!$B$24),"Menor",IF(OR(K172=[1]Datos!$A$25,K172=[1]Datos!$B$25),"Moderado",IF(OR(K172=[1]Datos!$A$26,K172=[1]Datos!$B$26),"Mayor",IF(OR(K172=[1]Datos!$A$27,K172=[1]Datos!$B$27),"Catastrófico","")))))</f>
        <v>Moderado</v>
      </c>
      <c r="M172" s="243">
        <f t="shared" si="42"/>
        <v>0.6</v>
      </c>
      <c r="N172" s="242" t="str">
        <f t="shared" si="43"/>
        <v>Moderado</v>
      </c>
      <c r="O172" s="242" t="str">
        <f t="shared" si="44"/>
        <v>Reducir</v>
      </c>
    </row>
    <row r="173" spans="2:15" ht="150" customHeight="1" x14ac:dyDescent="0.25">
      <c r="B173" s="28" t="str">
        <f>+'3 - Identificación del Riesgo'!B172</f>
        <v>GESTIÓN FINANCIERA</v>
      </c>
      <c r="C173" s="51" t="str">
        <f>+'3 - Identificación del Riesgo'!F172</f>
        <v>SUBDIRECCIÓN ADMINISTRATIVA Y FINANCIERA</v>
      </c>
      <c r="D173" s="25" t="str">
        <f>+'3 - Identificación del Riesgo'!G172</f>
        <v>R 67</v>
      </c>
      <c r="E173" s="26" t="str">
        <f>+'3 - Identificación del Riesgo'!H172</f>
        <v>Fallas en la ejecución de la reserva presupuestal constituida</v>
      </c>
      <c r="F173" s="26" t="str">
        <f>+'3 - Identificación del Riesgo'!I172</f>
        <v>Afectación Económica o presupuestal</v>
      </c>
      <c r="G173" s="26" t="str">
        <f>+'3 - Identificación del Riesgo'!J172</f>
        <v>Posibilidad de afectación económica por reducción en la asignación del presupuesto de la vigencia debido un mal seguimiento y control de la reserva constituida por parte de los supervisores de los contratos</v>
      </c>
      <c r="H173" s="213">
        <v>365</v>
      </c>
      <c r="I173" s="242" t="str">
        <f t="shared" si="40"/>
        <v>Media</v>
      </c>
      <c r="J173" s="243">
        <f t="shared" si="41"/>
        <v>0.6</v>
      </c>
      <c r="K173" s="214" t="s">
        <v>955</v>
      </c>
      <c r="L173" s="242" t="str">
        <f>IF(OR(K173=[1]Datos!$A$23,K173=[1]Datos!$B$23),"Leve",IF(OR(K173=[1]Datos!$A$24,K173=[1]Datos!$B$24),"Menor",IF(OR(K173=[1]Datos!$A$25,K173=[1]Datos!$B$25),"Moderado",IF(OR(K173=[1]Datos!$A$26,K173=[1]Datos!$B$26),"Mayor",IF(OR(K173=[1]Datos!$A$27,K173=[1]Datos!$B$27),"Catastrófico","")))))</f>
        <v>Moderado</v>
      </c>
      <c r="M173" s="243">
        <f t="shared" si="42"/>
        <v>0.6</v>
      </c>
      <c r="N173" s="242" t="str">
        <f t="shared" si="43"/>
        <v>Moderado</v>
      </c>
      <c r="O173" s="242" t="str">
        <f t="shared" si="44"/>
        <v>Reducir</v>
      </c>
    </row>
    <row r="174" spans="2:15" ht="150" customHeight="1" x14ac:dyDescent="0.25">
      <c r="B174" s="28" t="str">
        <f>+'3 - Identificación del Riesgo'!B173</f>
        <v>GESTIÓN FINANCIERA</v>
      </c>
      <c r="C174" s="51" t="str">
        <f>+'3 - Identificación del Riesgo'!F173</f>
        <v>SUBDIRECCIÓN ADMINISTRATIVA Y FINANCIERA</v>
      </c>
      <c r="D174" s="25" t="str">
        <f>+'3 - Identificación del Riesgo'!G173</f>
        <v>R 68</v>
      </c>
      <c r="E174" s="26" t="str">
        <f>+'3 - Identificación del Riesgo'!H173</f>
        <v>Falla en la formulación del anteproyecto de presupuesto en el rubro de Funcionamiento</v>
      </c>
      <c r="F174" s="26" t="str">
        <f>+'3 - Identificación del Riesgo'!I173</f>
        <v>Afectación Económica o presupuestal</v>
      </c>
      <c r="G174" s="26" t="str">
        <f>+'3 - Identificación del Riesgo'!J173</f>
        <v>Posibilidad de afectación económica por la limitación en la ejecución para los  objetivos planteados en el rubro de funcionamiento del presupuesto debido a que no se cumple con una actividad de planeación de las actividades a desarrollar en una vigencia</v>
      </c>
      <c r="H174" s="213">
        <v>1</v>
      </c>
      <c r="I174" s="242" t="str">
        <f t="shared" si="40"/>
        <v>Muy Baja</v>
      </c>
      <c r="J174" s="243">
        <f t="shared" si="41"/>
        <v>0.2</v>
      </c>
      <c r="K174" s="214" t="s">
        <v>955</v>
      </c>
      <c r="L174" s="242" t="str">
        <f>IF(OR(K174=[1]Datos!$A$23,K174=[1]Datos!$B$23),"Leve",IF(OR(K174=[1]Datos!$A$24,K174=[1]Datos!$B$24),"Menor",IF(OR(K174=[1]Datos!$A$25,K174=[1]Datos!$B$25),"Moderado",IF(OR(K174=[1]Datos!$A$26,K174=[1]Datos!$B$26),"Mayor",IF(OR(K174=[1]Datos!$A$27,K174=[1]Datos!$B$27),"Catastrófico","")))))</f>
        <v>Moderado</v>
      </c>
      <c r="M174" s="243">
        <f t="shared" si="42"/>
        <v>0.6</v>
      </c>
      <c r="N174" s="242" t="str">
        <f t="shared" si="43"/>
        <v>Moderado</v>
      </c>
      <c r="O174" s="242" t="str">
        <f t="shared" si="44"/>
        <v>Reducir</v>
      </c>
    </row>
    <row r="175" spans="2:15" ht="150" customHeight="1" x14ac:dyDescent="0.25">
      <c r="B175" s="28" t="str">
        <f>+'3 - Identificación del Riesgo'!B174</f>
        <v>GESTIÓN FINANCIERA</v>
      </c>
      <c r="C175" s="51" t="str">
        <f>+'3 - Identificación del Riesgo'!F174</f>
        <v>SUBDIRECCIÓN ADMINISTRATIVA Y FINANCIERA</v>
      </c>
      <c r="D175" s="25" t="str">
        <f>+'3 - Identificación del Riesgo'!G174</f>
        <v>R 68</v>
      </c>
      <c r="E175" s="26" t="str">
        <f>+'3 - Identificación del Riesgo'!H174</f>
        <v>Falla en la formulación del anteproyecto de presupuesto en el rubro de Funcionamiento</v>
      </c>
      <c r="F175" s="26" t="str">
        <f>+'3 - Identificación del Riesgo'!I174</f>
        <v>Afectación Económica o presupuestal</v>
      </c>
      <c r="G175" s="26" t="str">
        <f>+'3 - Identificación del Riesgo'!J174</f>
        <v>Posibilidad de afectación económica por la limitación en la ejecución para los  objetivos planteados en el rubro de funcionamiento del presupuesto debido a que no se cumple con una actividad de planeación de las actividades a desarrollar en una vigencia</v>
      </c>
      <c r="H175" s="213">
        <v>1</v>
      </c>
      <c r="I175" s="242" t="str">
        <f t="shared" si="40"/>
        <v>Muy Baja</v>
      </c>
      <c r="J175" s="243">
        <f t="shared" si="41"/>
        <v>0.2</v>
      </c>
      <c r="K175" s="214" t="s">
        <v>955</v>
      </c>
      <c r="L175" s="242" t="str">
        <f>IF(OR(K175=[1]Datos!$A$23,K175=[1]Datos!$B$23),"Leve",IF(OR(K175=[1]Datos!$A$24,K175=[1]Datos!$B$24),"Menor",IF(OR(K175=[1]Datos!$A$25,K175=[1]Datos!$B$25),"Moderado",IF(OR(K175=[1]Datos!$A$26,K175=[1]Datos!$B$26),"Mayor",IF(OR(K175=[1]Datos!$A$27,K175=[1]Datos!$B$27),"Catastrófico","")))))</f>
        <v>Moderado</v>
      </c>
      <c r="M175" s="243">
        <f t="shared" si="42"/>
        <v>0.6</v>
      </c>
      <c r="N175" s="242" t="str">
        <f t="shared" si="43"/>
        <v>Moderado</v>
      </c>
      <c r="O175" s="242" t="str">
        <f t="shared" si="44"/>
        <v>Reducir</v>
      </c>
    </row>
    <row r="176" spans="2:15" ht="150" customHeight="1" x14ac:dyDescent="0.25">
      <c r="B176" s="28" t="str">
        <f>+'3 - Identificación del Riesgo'!B175</f>
        <v>GESTIÓN FINANCIERA</v>
      </c>
      <c r="C176" s="51" t="str">
        <f>+'3 - Identificación del Riesgo'!F175</f>
        <v>SUBDIRECCIÓN ADMINISTRATIVA Y FINANCIERA</v>
      </c>
      <c r="D176" s="25" t="str">
        <f>+'3 - Identificación del Riesgo'!G175</f>
        <v>R 69</v>
      </c>
      <c r="E176" s="26" t="str">
        <f>+'3 - Identificación del Riesgo'!H175</f>
        <v>Falla en el registro de un Compromiso Presupuestal</v>
      </c>
      <c r="F176" s="26" t="str">
        <f>+'3 - Identificación del Riesgo'!I175</f>
        <v>Afectación Económica o presupuestal</v>
      </c>
      <c r="G176" s="26" t="str">
        <f>+'3 - Identificación del Riesgo'!J175</f>
        <v>Posibilidad de afectación económica en sanciones disciplinarias y hallazgos en los entes de control por una mala interpretación de las solicitudes</v>
      </c>
      <c r="H176" s="213">
        <v>365</v>
      </c>
      <c r="I176" s="242" t="str">
        <f t="shared" si="40"/>
        <v>Media</v>
      </c>
      <c r="J176" s="243">
        <f t="shared" si="41"/>
        <v>0.6</v>
      </c>
      <c r="K176" s="214" t="s">
        <v>955</v>
      </c>
      <c r="L176" s="242" t="str">
        <f>IF(OR(K176=[1]Datos!$A$23,K176=[1]Datos!$B$23),"Leve",IF(OR(K176=[1]Datos!$A$24,K176=[1]Datos!$B$24),"Menor",IF(OR(K176=[1]Datos!$A$25,K176=[1]Datos!$B$25),"Moderado",IF(OR(K176=[1]Datos!$A$26,K176=[1]Datos!$B$26),"Mayor",IF(OR(K176=[1]Datos!$A$27,K176=[1]Datos!$B$27),"Catastrófico","")))))</f>
        <v>Moderado</v>
      </c>
      <c r="M176" s="243">
        <f t="shared" si="42"/>
        <v>0.6</v>
      </c>
      <c r="N176" s="242" t="str">
        <f t="shared" si="43"/>
        <v>Moderado</v>
      </c>
      <c r="O176" s="242" t="str">
        <f t="shared" si="44"/>
        <v>Reducir</v>
      </c>
    </row>
    <row r="177" spans="2:15" ht="150" customHeight="1" x14ac:dyDescent="0.25">
      <c r="B177" s="28" t="str">
        <f>+'3 - Identificación del Riesgo'!B176</f>
        <v>GESTIÓN FINANCIERA</v>
      </c>
      <c r="C177" s="51" t="str">
        <f>+'3 - Identificación del Riesgo'!F176</f>
        <v>SUBDIRECCIÓN ADMINISTRATIVA Y FINANCIERA</v>
      </c>
      <c r="D177" s="25" t="str">
        <f>+'3 - Identificación del Riesgo'!G176</f>
        <v>R 69</v>
      </c>
      <c r="E177" s="26" t="str">
        <f>+'3 - Identificación del Riesgo'!H176</f>
        <v>Falla en el registro de un Compromiso Presupuestal</v>
      </c>
      <c r="F177" s="26" t="str">
        <f>+'3 - Identificación del Riesgo'!I176</f>
        <v>Afectación Económica o presupuestal</v>
      </c>
      <c r="G177" s="26" t="str">
        <f>+'3 - Identificación del Riesgo'!J176</f>
        <v>Posibilidad de afectación económica en sanciones disciplinarias y hallazgos en los entes de control por una mala interpretación de las solicitudes</v>
      </c>
      <c r="H177" s="213">
        <v>365</v>
      </c>
      <c r="I177" s="242" t="str">
        <f t="shared" si="40"/>
        <v>Media</v>
      </c>
      <c r="J177" s="243">
        <f t="shared" si="41"/>
        <v>0.6</v>
      </c>
      <c r="K177" s="214" t="s">
        <v>955</v>
      </c>
      <c r="L177" s="242" t="str">
        <f>IF(OR(K177=[1]Datos!$A$23,K177=[1]Datos!$B$23),"Leve",IF(OR(K177=[1]Datos!$A$24,K177=[1]Datos!$B$24),"Menor",IF(OR(K177=[1]Datos!$A$25,K177=[1]Datos!$B$25),"Moderado",IF(OR(K177=[1]Datos!$A$26,K177=[1]Datos!$B$26),"Mayor",IF(OR(K177=[1]Datos!$A$27,K177=[1]Datos!$B$27),"Catastrófico","")))))</f>
        <v>Moderado</v>
      </c>
      <c r="M177" s="243">
        <f t="shared" si="42"/>
        <v>0.6</v>
      </c>
      <c r="N177" s="242" t="str">
        <f t="shared" si="43"/>
        <v>Moderado</v>
      </c>
      <c r="O177" s="242" t="str">
        <f t="shared" si="44"/>
        <v>Reducir</v>
      </c>
    </row>
    <row r="178" spans="2:15" ht="150" customHeight="1" x14ac:dyDescent="0.25">
      <c r="B178" s="28" t="str">
        <f>+'3 - Identificación del Riesgo'!B177</f>
        <v>SEGUIMIENTO, EVALUACIÓN Y MEJORA</v>
      </c>
      <c r="C178" s="51" t="str">
        <f>+'3 - Identificación del Riesgo'!F177</f>
        <v>OFICINA DE PLANEACIÓN</v>
      </c>
      <c r="D178" s="25" t="str">
        <f>+'3 - Identificación del Riesgo'!G177</f>
        <v>R 70</v>
      </c>
      <c r="E178" s="26" t="str">
        <f>+'3 - Identificación del Riesgo'!H177</f>
        <v xml:space="preserve">Incumplimiento y no conformidad de reportes e informes de avance de planes de acción y proyectos de inversión </v>
      </c>
      <c r="F178" s="26" t="str">
        <f>+'3 - Identificación del Riesgo'!I177</f>
        <v>Pérdida Reputacional</v>
      </c>
      <c r="G178" s="26"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H178" s="213">
        <v>12</v>
      </c>
      <c r="I178" s="242" t="str">
        <f t="shared" si="10"/>
        <v>Baja</v>
      </c>
      <c r="J178" s="243">
        <f t="shared" si="11"/>
        <v>0.4</v>
      </c>
      <c r="K178" s="214" t="s">
        <v>393</v>
      </c>
      <c r="L178" s="242" t="str">
        <f>IF(OR(K178=[1]Datos!$A$23,K178=[1]Datos!$B$23),"Leve",IF(OR(K178=[1]Datos!$A$24,K178=[1]Datos!$B$24),"Menor",IF(OR(K178=[1]Datos!$A$25,K178=[1]Datos!$B$25),"Moderado",IF(OR(K178=[1]Datos!$A$26,K178=[1]Datos!$B$26),"Mayor",IF(OR(K178=[1]Datos!$A$27,K178=[1]Datos!$B$27),"Catastrófico","")))))</f>
        <v>Moderado</v>
      </c>
      <c r="M178" s="243">
        <f t="shared" si="12"/>
        <v>0.6</v>
      </c>
      <c r="N178" s="242" t="str">
        <f t="shared" si="13"/>
        <v>Moderado</v>
      </c>
      <c r="O178" s="242" t="str">
        <f t="shared" si="14"/>
        <v>Reducir</v>
      </c>
    </row>
    <row r="179" spans="2:15" ht="150" customHeight="1" x14ac:dyDescent="0.25">
      <c r="B179" s="28" t="str">
        <f>+'3 - Identificación del Riesgo'!B178</f>
        <v>SEGUIMIENTO, EVALUACIÓN Y MEJORA</v>
      </c>
      <c r="C179" s="51" t="str">
        <f>+'3 - Identificación del Riesgo'!F178</f>
        <v>OFICINA DE PLANEACIÓN</v>
      </c>
      <c r="D179" s="25" t="str">
        <f>+'3 - Identificación del Riesgo'!G178</f>
        <v>R 70</v>
      </c>
      <c r="E179" s="26" t="str">
        <f>+'3 - Identificación del Riesgo'!H178</f>
        <v xml:space="preserve">Incumplimiento y no conformidad de reportes e informes de avance de planes de acción y proyectos de inversión </v>
      </c>
      <c r="F179" s="26" t="str">
        <f>+'3 - Identificación del Riesgo'!I178</f>
        <v>Pérdida Reputacional</v>
      </c>
      <c r="G179" s="26"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H179" s="213">
        <v>12</v>
      </c>
      <c r="I179" s="242" t="str">
        <f t="shared" si="10"/>
        <v>Baja</v>
      </c>
      <c r="J179" s="243">
        <f t="shared" si="11"/>
        <v>0.4</v>
      </c>
      <c r="K179" s="214" t="s">
        <v>393</v>
      </c>
      <c r="L179" s="242" t="str">
        <f>IF(OR(K179=[1]Datos!$A$23,K179=[1]Datos!$B$23),"Leve",IF(OR(K179=[1]Datos!$A$24,K179=[1]Datos!$B$24),"Menor",IF(OR(K179=[1]Datos!$A$25,K179=[1]Datos!$B$25),"Moderado",IF(OR(K179=[1]Datos!$A$26,K179=[1]Datos!$B$26),"Mayor",IF(OR(K179=[1]Datos!$A$27,K179=[1]Datos!$B$27),"Catastrófico","")))))</f>
        <v>Moderado</v>
      </c>
      <c r="M179" s="243">
        <f t="shared" si="12"/>
        <v>0.6</v>
      </c>
      <c r="N179" s="242" t="str">
        <f t="shared" si="13"/>
        <v>Moderado</v>
      </c>
      <c r="O179" s="242" t="str">
        <f t="shared" si="14"/>
        <v>Reducir</v>
      </c>
    </row>
    <row r="180" spans="2:15" ht="150" customHeight="1" x14ac:dyDescent="0.25">
      <c r="B180" s="28" t="str">
        <f>+'3 - Identificación del Riesgo'!B179</f>
        <v>SEGUIMIENTO, EVALUACIÓN Y MEJORA</v>
      </c>
      <c r="C180" s="51" t="str">
        <f>+'3 - Identificación del Riesgo'!F179</f>
        <v>OFICINA DE PLANEACIÓN</v>
      </c>
      <c r="D180" s="25" t="str">
        <f>+'3 - Identificación del Riesgo'!G179</f>
        <v>R 71</v>
      </c>
      <c r="E180" s="26" t="str">
        <f>+'3 - Identificación del Riesgo'!H179</f>
        <v>Liberación de productos no conformes con los requisitos</v>
      </c>
      <c r="F180" s="26" t="str">
        <f>+'3 - Identificación del Riesgo'!I179</f>
        <v>Pérdida Reputacional</v>
      </c>
      <c r="G180" s="26" t="str">
        <f>+'3 - Identificación del Riesgo'!J179</f>
        <v>Posibilidad de pérdida reputacional en la imagen institucional por el desconocimiento de cambios normativos, requisitos y/o lineamientos para el desarrollo de productos y/o salidas</v>
      </c>
      <c r="H180" s="213">
        <v>365</v>
      </c>
      <c r="I180" s="242" t="str">
        <f t="shared" si="10"/>
        <v>Media</v>
      </c>
      <c r="J180" s="243">
        <f t="shared" si="11"/>
        <v>0.6</v>
      </c>
      <c r="K180" s="214" t="s">
        <v>394</v>
      </c>
      <c r="L180" s="242" t="str">
        <f>IF(OR(K180=[1]Datos!$A$23,K180=[1]Datos!$B$23),"Leve",IF(OR(K180=[1]Datos!$A$24,K180=[1]Datos!$B$24),"Menor",IF(OR(K180=[1]Datos!$A$25,K180=[1]Datos!$B$25),"Moderado",IF(OR(K180=[1]Datos!$A$26,K180=[1]Datos!$B$26),"Mayor",IF(OR(K180=[1]Datos!$A$27,K180=[1]Datos!$B$27),"Catastrófico","")))))</f>
        <v>Catastrófico</v>
      </c>
      <c r="M180" s="243">
        <f t="shared" si="12"/>
        <v>1</v>
      </c>
      <c r="N180" s="242" t="str">
        <f t="shared" si="13"/>
        <v>Extremo</v>
      </c>
      <c r="O180" s="242" t="str">
        <f t="shared" si="14"/>
        <v>Reducir</v>
      </c>
    </row>
    <row r="181" spans="2:15" ht="150" customHeight="1" x14ac:dyDescent="0.25">
      <c r="B181" s="28" t="str">
        <f>+'3 - Identificación del Riesgo'!B180</f>
        <v>SEGUIMIENTO, EVALUACIÓN Y MEJORA</v>
      </c>
      <c r="C181" s="51" t="str">
        <f>+'3 - Identificación del Riesgo'!F180</f>
        <v>OFICINA DE PLANEACIÓN</v>
      </c>
      <c r="D181" s="25" t="str">
        <f>+'3 - Identificación del Riesgo'!G180</f>
        <v>R 71</v>
      </c>
      <c r="E181" s="26" t="str">
        <f>+'3 - Identificación del Riesgo'!H180</f>
        <v>Liberación de productos no conformes con los requisitos</v>
      </c>
      <c r="F181" s="26" t="str">
        <f>+'3 - Identificación del Riesgo'!I180</f>
        <v>Pérdida Reputacional</v>
      </c>
      <c r="G181" s="26" t="str">
        <f>+'3 - Identificación del Riesgo'!J180</f>
        <v>Posibilidad de pérdida reputacional en la imagen institucional por el desconocimiento de cambios normativos, requisitos y/o lineamientos para el desarrollo de productos y/o salidas</v>
      </c>
      <c r="H181" s="213">
        <v>365</v>
      </c>
      <c r="I181" s="242" t="str">
        <f t="shared" si="10"/>
        <v>Media</v>
      </c>
      <c r="J181" s="243">
        <f t="shared" si="11"/>
        <v>0.6</v>
      </c>
      <c r="K181" s="214" t="s">
        <v>394</v>
      </c>
      <c r="L181" s="242" t="str">
        <f>IF(OR(K181=[1]Datos!$A$23,K181=[1]Datos!$B$23),"Leve",IF(OR(K181=[1]Datos!$A$24,K181=[1]Datos!$B$24),"Menor",IF(OR(K181=[1]Datos!$A$25,K181=[1]Datos!$B$25),"Moderado",IF(OR(K181=[1]Datos!$A$26,K181=[1]Datos!$B$26),"Mayor",IF(OR(K181=[1]Datos!$A$27,K181=[1]Datos!$B$27),"Catastrófico","")))))</f>
        <v>Catastrófico</v>
      </c>
      <c r="M181" s="243">
        <f t="shared" si="12"/>
        <v>1</v>
      </c>
      <c r="N181" s="242" t="str">
        <f t="shared" si="13"/>
        <v>Extremo</v>
      </c>
      <c r="O181" s="242" t="str">
        <f t="shared" si="14"/>
        <v>Reducir</v>
      </c>
    </row>
    <row r="182" spans="2:15" ht="150" customHeight="1" x14ac:dyDescent="0.25">
      <c r="B182" s="28" t="str">
        <f>+'3 - Identificación del Riesgo'!B181</f>
        <v>SEGUIMIENTO, EVALUACIÓN Y MEJORA</v>
      </c>
      <c r="C182" s="51" t="str">
        <f>+'3 - Identificación del Riesgo'!F181</f>
        <v>OFICINA DE PLANEACIÓN</v>
      </c>
      <c r="D182" s="25" t="str">
        <f>+'3 - Identificación del Riesgo'!G181</f>
        <v>R 72</v>
      </c>
      <c r="E182" s="26" t="str">
        <f>+'3 - Identificación del Riesgo'!H181</f>
        <v>Incumplimiento en la ejecución de los planes y proyectos Institucionales</v>
      </c>
      <c r="F182" s="26" t="str">
        <f>+'3 - Identificación del Riesgo'!I181</f>
        <v>Pérdida Reputacional</v>
      </c>
      <c r="G182" s="26"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2" s="213">
        <v>12</v>
      </c>
      <c r="I182" s="242" t="str">
        <f t="shared" si="10"/>
        <v>Baja</v>
      </c>
      <c r="J182" s="243">
        <f t="shared" si="11"/>
        <v>0.4</v>
      </c>
      <c r="K182" s="214" t="s">
        <v>393</v>
      </c>
      <c r="L182" s="242" t="str">
        <f>IF(OR(K182=[1]Datos!$A$23,K182=[1]Datos!$B$23),"Leve",IF(OR(K182=[1]Datos!$A$24,K182=[1]Datos!$B$24),"Menor",IF(OR(K182=[1]Datos!$A$25,K182=[1]Datos!$B$25),"Moderado",IF(OR(K182=[1]Datos!$A$26,K182=[1]Datos!$B$26),"Mayor",IF(OR(K182=[1]Datos!$A$27,K182=[1]Datos!$B$27),"Catastrófico","")))))</f>
        <v>Moderado</v>
      </c>
      <c r="M182" s="243">
        <f t="shared" si="12"/>
        <v>0.6</v>
      </c>
      <c r="N182" s="242" t="str">
        <f t="shared" si="13"/>
        <v>Moderado</v>
      </c>
      <c r="O182" s="242" t="str">
        <f t="shared" si="14"/>
        <v>Reducir</v>
      </c>
    </row>
    <row r="183" spans="2:15" ht="150" customHeight="1" x14ac:dyDescent="0.25">
      <c r="B183" s="28" t="str">
        <f>+'3 - Identificación del Riesgo'!B182</f>
        <v>SEGUIMIENTO, EVALUACIÓN Y MEJORA</v>
      </c>
      <c r="C183" s="51" t="str">
        <f>+'3 - Identificación del Riesgo'!F182</f>
        <v>OFICINA DE PLANEACIÓN</v>
      </c>
      <c r="D183" s="25" t="str">
        <f>+'3 - Identificación del Riesgo'!G182</f>
        <v>R 72</v>
      </c>
      <c r="E183" s="26" t="str">
        <f>+'3 - Identificación del Riesgo'!H182</f>
        <v>Incumplimiento en la ejecución de los planes y proyectos Institucionales</v>
      </c>
      <c r="F183" s="26" t="str">
        <f>+'3 - Identificación del Riesgo'!I182</f>
        <v>Pérdida Reputacional</v>
      </c>
      <c r="G183" s="26"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3" s="213">
        <v>12</v>
      </c>
      <c r="I183" s="242" t="str">
        <f t="shared" si="10"/>
        <v>Baja</v>
      </c>
      <c r="J183" s="243">
        <f t="shared" si="11"/>
        <v>0.4</v>
      </c>
      <c r="K183" s="214" t="s">
        <v>393</v>
      </c>
      <c r="L183" s="242" t="str">
        <f>IF(OR(K183=[1]Datos!$A$23,K183=[1]Datos!$B$23),"Leve",IF(OR(K183=[1]Datos!$A$24,K183=[1]Datos!$B$24),"Menor",IF(OR(K183=[1]Datos!$A$25,K183=[1]Datos!$B$25),"Moderado",IF(OR(K183=[1]Datos!$A$26,K183=[1]Datos!$B$26),"Mayor",IF(OR(K183=[1]Datos!$A$27,K183=[1]Datos!$B$27),"Catastrófico","")))))</f>
        <v>Moderado</v>
      </c>
      <c r="M183" s="243">
        <f t="shared" si="12"/>
        <v>0.6</v>
      </c>
      <c r="N183" s="242" t="str">
        <f t="shared" si="13"/>
        <v>Moderado</v>
      </c>
      <c r="O183" s="242" t="str">
        <f t="shared" si="14"/>
        <v>Reducir</v>
      </c>
    </row>
    <row r="184" spans="2:15" ht="150" customHeight="1" x14ac:dyDescent="0.25">
      <c r="B184" s="28" t="str">
        <f>+'3 - Identificación del Riesgo'!B183</f>
        <v>SEGUIMIENTO, EVALUACIÓN Y MEJORA</v>
      </c>
      <c r="C184" s="51" t="str">
        <f>+'3 - Identificación del Riesgo'!F183</f>
        <v>OFICINA DE CONTROL INTERNO</v>
      </c>
      <c r="D184" s="25" t="str">
        <f>+'3 - Identificación del Riesgo'!G183</f>
        <v>R 73</v>
      </c>
      <c r="E184" s="26" t="str">
        <f>+'3 - Identificación del Riesgo'!H183</f>
        <v>Incumplimiento del Plan Anual de Auditoría Interna</v>
      </c>
      <c r="F184" s="26" t="str">
        <f>+'3 - Identificación del Riesgo'!I183</f>
        <v>Pérdida Reputacional</v>
      </c>
      <c r="G184" s="26" t="str">
        <f>+'3 - Identificación del Riesgo'!J183</f>
        <v>Posibilidad de pérdida reputacional en la credibilidad y confianza de las partes interesadas y organismos de control por falta de competencias y capacitaciones al personal de la entidad con respecto al trabajo en esta</v>
      </c>
      <c r="H184" s="213">
        <v>1</v>
      </c>
      <c r="I184" s="242" t="str">
        <f t="shared" ref="I184:I190" si="45">IF(H184&lt;=0,"",IF(H184&lt;=2,"Muy Baja",IF(H184&lt;=24,"Baja",IF(H184&lt;=500,"Media",IF(H184&lt;=5000,"Alta","Muy Alta")))))</f>
        <v>Muy Baja</v>
      </c>
      <c r="J184" s="243">
        <f t="shared" ref="J184:J190" si="46">IF(I184="","",IF(I184="Muy Baja",0.2,IF(I184="Baja",0.4,IF(I184="Media",0.6,IF(I184="Alta",0.8,IF(I184="Muy Alta",1,))))))</f>
        <v>0.2</v>
      </c>
      <c r="K184" s="214" t="s">
        <v>393</v>
      </c>
      <c r="L184" s="242" t="str">
        <f>IF(OR(K184=[1]Datos!$A$23,K184=[1]Datos!$B$23),"Leve",IF(OR(K184=[1]Datos!$A$24,K184=[1]Datos!$B$24),"Menor",IF(OR(K184=[1]Datos!$A$25,K184=[1]Datos!$B$25),"Moderado",IF(OR(K184=[1]Datos!$A$26,K184=[1]Datos!$B$26),"Mayor",IF(OR(K184=[1]Datos!$A$27,K184=[1]Datos!$B$27),"Catastrófico","")))))</f>
        <v>Moderado</v>
      </c>
      <c r="M184" s="243">
        <f t="shared" ref="M184:M190" si="47">IF(L184="","",IF(L184="Leve",0.2,IF(L184="Menor",0.4,IF(L184="Moderado",0.6,IF(L184="Mayor",0.8,IF(L184="Catastrófico",1,))))))</f>
        <v>0.6</v>
      </c>
      <c r="N184" s="242" t="str">
        <f t="shared" ref="N184:N190" si="48">IF(OR(AND(I184="Muy Baja",L184="Leve"),AND(I184="Muy Baja",L184="Menor"),AND(I184="Baja",L184="Leve")),"Bajo",IF(OR(AND(I184="Muy baja",L184="Moderado"),AND(I184="Baja",L184="Menor"),AND(I184="Baja",L184="Moderado"),AND(I184="Media",L184="Leve"),AND(I184="Media",L184="Menor"),AND(I184="Media",L184="Moderado"),AND(I184="Alta",L184="Leve"),AND(I184="Alta",L184="Menor")),"Moderado",IF(OR(AND(I184="Muy Baja",L184="Mayor"),AND(I184="Baja",L184="Mayor"),AND(I184="Media",L184="Mayor"),AND(I184="Alta",L184="Moderado"),AND(I184="Alta",L184="Mayor"),AND(I184="Muy Alta",L184="Leve"),AND(I184="Muy Alta",L184="Menor"),AND(I184="Muy Alta",L184="Moderado"),AND(I184="Muy Alta",L184="Mayor")),"Alto",IF(OR(AND(I184="Muy Baja",L184="Catastrófico"),AND(I184="Baja",L184="Catastrófico"),AND(I184="Media",L184="Catastrófico"),AND(I184="Alta",L184="Catastrófico"),AND(I184="Muy Alta",L184="Catastrófico")),"Extremo",""))))</f>
        <v>Moderado</v>
      </c>
      <c r="O184" s="242" t="str">
        <f t="shared" ref="O184:O190" si="49">_xlfn.IFS(N184="Bajo","Aceptar",N184="Moderado","Reducir",N184="Alto","Reducir",N184="Extremo","Reducir")</f>
        <v>Reducir</v>
      </c>
    </row>
    <row r="185" spans="2:15" ht="150" customHeight="1" x14ac:dyDescent="0.25">
      <c r="B185" s="28" t="str">
        <f>+'3 - Identificación del Riesgo'!B184</f>
        <v>SEGUIMIENTO, EVALUACIÓN Y MEJORA</v>
      </c>
      <c r="C185" s="51" t="str">
        <f>+'3 - Identificación del Riesgo'!F184</f>
        <v>OFICINA DE CONTROL INTERNO</v>
      </c>
      <c r="D185" s="25" t="str">
        <f>+'3 - Identificación del Riesgo'!G184</f>
        <v>R 73</v>
      </c>
      <c r="E185" s="26" t="str">
        <f>+'3 - Identificación del Riesgo'!H184</f>
        <v>Incumplimiento del Plan Anual de Auditoría Interna</v>
      </c>
      <c r="F185" s="26" t="str">
        <f>+'3 - Identificación del Riesgo'!I184</f>
        <v>Pérdida Reputacional</v>
      </c>
      <c r="G185" s="26" t="str">
        <f>+'3 - Identificación del Riesgo'!J184</f>
        <v>Posibilidad de pérdida reputacional en la credibilidad y confianza de las partes interesadas y organismos de control por falta de competencias y capacitaciones al personal de la entidad con respecto al trabajo en esta</v>
      </c>
      <c r="H185" s="213">
        <v>1</v>
      </c>
      <c r="I185" s="242" t="str">
        <f t="shared" si="45"/>
        <v>Muy Baja</v>
      </c>
      <c r="J185" s="243">
        <f t="shared" si="46"/>
        <v>0.2</v>
      </c>
      <c r="K185" s="214" t="s">
        <v>393</v>
      </c>
      <c r="L185" s="242" t="str">
        <f>IF(OR(K185=[1]Datos!$A$23,K185=[1]Datos!$B$23),"Leve",IF(OR(K185=[1]Datos!$A$24,K185=[1]Datos!$B$24),"Menor",IF(OR(K185=[1]Datos!$A$25,K185=[1]Datos!$B$25),"Moderado",IF(OR(K185=[1]Datos!$A$26,K185=[1]Datos!$B$26),"Mayor",IF(OR(K185=[1]Datos!$A$27,K185=[1]Datos!$B$27),"Catastrófico","")))))</f>
        <v>Moderado</v>
      </c>
      <c r="M185" s="243">
        <f t="shared" si="47"/>
        <v>0.6</v>
      </c>
      <c r="N185" s="242" t="str">
        <f t="shared" si="48"/>
        <v>Moderado</v>
      </c>
      <c r="O185" s="242" t="str">
        <f t="shared" si="49"/>
        <v>Reducir</v>
      </c>
    </row>
    <row r="186" spans="2:15" ht="150" customHeight="1" x14ac:dyDescent="0.25">
      <c r="B186" s="28" t="str">
        <f>+'3 - Identificación del Riesgo'!B185</f>
        <v>SEGUIMIENTO, EVALUACIÓN Y MEJORA</v>
      </c>
      <c r="C186" s="51" t="str">
        <f>+'3 - Identificación del Riesgo'!F185</f>
        <v>OFICINA DE CONTROL INTERNO</v>
      </c>
      <c r="D186" s="25" t="str">
        <f>+'3 - Identificación del Riesgo'!G185</f>
        <v>R 73</v>
      </c>
      <c r="E186" s="26" t="str">
        <f>+'3 - Identificación del Riesgo'!H185</f>
        <v>Incumplimiento del Plan Anual de Auditoría Interna</v>
      </c>
      <c r="F186" s="26" t="str">
        <f>+'3 - Identificación del Riesgo'!I185</f>
        <v>Pérdida Reputacional</v>
      </c>
      <c r="G186" s="26" t="str">
        <f>+'3 - Identificación del Riesgo'!J185</f>
        <v>Posibilidad de pérdida reputacional en la credibilidad y confianza de las partes interesadas y organismos de control por falta de competencias y capacitaciones al personal de la entidad con respecto al trabajo en esta</v>
      </c>
      <c r="H186" s="213">
        <v>1</v>
      </c>
      <c r="I186" s="242" t="str">
        <f t="shared" si="45"/>
        <v>Muy Baja</v>
      </c>
      <c r="J186" s="243">
        <f t="shared" si="46"/>
        <v>0.2</v>
      </c>
      <c r="K186" s="214" t="s">
        <v>393</v>
      </c>
      <c r="L186" s="242" t="str">
        <f>IF(OR(K186=[1]Datos!$A$23,K186=[1]Datos!$B$23),"Leve",IF(OR(K186=[1]Datos!$A$24,K186=[1]Datos!$B$24),"Menor",IF(OR(K186=[1]Datos!$A$25,K186=[1]Datos!$B$25),"Moderado",IF(OR(K186=[1]Datos!$A$26,K186=[1]Datos!$B$26),"Mayor",IF(OR(K186=[1]Datos!$A$27,K186=[1]Datos!$B$27),"Catastrófico","")))))</f>
        <v>Moderado</v>
      </c>
      <c r="M186" s="243">
        <f t="shared" si="47"/>
        <v>0.6</v>
      </c>
      <c r="N186" s="242" t="str">
        <f t="shared" si="48"/>
        <v>Moderado</v>
      </c>
      <c r="O186" s="242" t="str">
        <f t="shared" si="49"/>
        <v>Reducir</v>
      </c>
    </row>
    <row r="187" spans="2:15" ht="150" customHeight="1" x14ac:dyDescent="0.25">
      <c r="B187" s="28" t="str">
        <f>+'3 - Identificación del Riesgo'!B186</f>
        <v>SEGUIMIENTO, EVALUACIÓN Y MEJORA</v>
      </c>
      <c r="C187" s="51" t="str">
        <f>+'3 - Identificación del Riesgo'!F186</f>
        <v>OFICINA DE CONTROL INTERNO</v>
      </c>
      <c r="D187" s="25" t="str">
        <f>+'3 - Identificación del Riesgo'!G186</f>
        <v>R 73</v>
      </c>
      <c r="E187" s="26" t="str">
        <f>+'3 - Identificación del Riesgo'!H186</f>
        <v>Incumplimiento del Plan Anual de Auditoría Interna</v>
      </c>
      <c r="F187" s="26" t="str">
        <f>+'3 - Identificación del Riesgo'!I186</f>
        <v>Pérdida Reputacional</v>
      </c>
      <c r="G187" s="26" t="str">
        <f>+'3 - Identificación del Riesgo'!J186</f>
        <v>Posibilidad de pérdida reputacional en la credibilidad y confianza de las partes interesadas y organismos de control por falta de competencias y capacitaciones al personal de la entidad con respecto al trabajo en esta</v>
      </c>
      <c r="H187" s="213">
        <v>1</v>
      </c>
      <c r="I187" s="242" t="str">
        <f t="shared" si="45"/>
        <v>Muy Baja</v>
      </c>
      <c r="J187" s="243">
        <f t="shared" si="46"/>
        <v>0.2</v>
      </c>
      <c r="K187" s="214" t="s">
        <v>393</v>
      </c>
      <c r="L187" s="242" t="str">
        <f>IF(OR(K187=[1]Datos!$A$23,K187=[1]Datos!$B$23),"Leve",IF(OR(K187=[1]Datos!$A$24,K187=[1]Datos!$B$24),"Menor",IF(OR(K187=[1]Datos!$A$25,K187=[1]Datos!$B$25),"Moderado",IF(OR(K187=[1]Datos!$A$26,K187=[1]Datos!$B$26),"Mayor",IF(OR(K187=[1]Datos!$A$27,K187=[1]Datos!$B$27),"Catastrófico","")))))</f>
        <v>Moderado</v>
      </c>
      <c r="M187" s="243">
        <f t="shared" si="47"/>
        <v>0.6</v>
      </c>
      <c r="N187" s="242" t="str">
        <f t="shared" si="48"/>
        <v>Moderado</v>
      </c>
      <c r="O187" s="242" t="str">
        <f t="shared" si="49"/>
        <v>Reducir</v>
      </c>
    </row>
    <row r="188" spans="2:15" ht="150" customHeight="1" x14ac:dyDescent="0.25">
      <c r="B188" s="28" t="str">
        <f>+'3 - Identificación del Riesgo'!B187</f>
        <v>SEGUIMIENTO, EVALUACIÓN Y MEJORA</v>
      </c>
      <c r="C188" s="51" t="str">
        <f>+'3 - Identificación del Riesgo'!F187</f>
        <v>OFICINA DE CONTROL INTERNO</v>
      </c>
      <c r="D188" s="25" t="str">
        <f>+'3 - Identificación del Riesgo'!G187</f>
        <v>R 74</v>
      </c>
      <c r="E188" s="26" t="str">
        <f>+'3 - Identificación del Riesgo'!H187</f>
        <v>Incumplimiento en la ejecución del cronograma de monitoreo de los planes de mejoramiento</v>
      </c>
      <c r="F188" s="26" t="str">
        <f>+'3 - Identificación del Riesgo'!I187</f>
        <v>Pérdida Reputacional</v>
      </c>
      <c r="G188" s="26"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8" s="213">
        <v>4</v>
      </c>
      <c r="I188" s="242" t="str">
        <f t="shared" si="45"/>
        <v>Baja</v>
      </c>
      <c r="J188" s="243">
        <f t="shared" si="46"/>
        <v>0.4</v>
      </c>
      <c r="K188" s="214" t="s">
        <v>394</v>
      </c>
      <c r="L188" s="242" t="str">
        <f>IF(OR(K188=[1]Datos!$A$23,K188=[1]Datos!$B$23),"Leve",IF(OR(K188=[1]Datos!$A$24,K188=[1]Datos!$B$24),"Menor",IF(OR(K188=[1]Datos!$A$25,K188=[1]Datos!$B$25),"Moderado",IF(OR(K188=[1]Datos!$A$26,K188=[1]Datos!$B$26),"Mayor",IF(OR(K188=[1]Datos!$A$27,K188=[1]Datos!$B$27),"Catastrófico","")))))</f>
        <v>Catastrófico</v>
      </c>
      <c r="M188" s="243">
        <f t="shared" si="47"/>
        <v>1</v>
      </c>
      <c r="N188" s="242" t="str">
        <f t="shared" si="48"/>
        <v>Extremo</v>
      </c>
      <c r="O188" s="242" t="str">
        <f t="shared" si="49"/>
        <v>Reducir</v>
      </c>
    </row>
    <row r="189" spans="2:15" ht="150" customHeight="1" x14ac:dyDescent="0.25">
      <c r="B189" s="28" t="str">
        <f>+'3 - Identificación del Riesgo'!B188</f>
        <v>SEGUIMIENTO, EVALUACIÓN Y MEJORA</v>
      </c>
      <c r="C189" s="51" t="str">
        <f>+'3 - Identificación del Riesgo'!F188</f>
        <v>OFICINA DE CONTROL INTERNO</v>
      </c>
      <c r="D189" s="25" t="str">
        <f>+'3 - Identificación del Riesgo'!G188</f>
        <v>R 74</v>
      </c>
      <c r="E189" s="26" t="str">
        <f>+'3 - Identificación del Riesgo'!H188</f>
        <v>Incumplimiento en la ejecución del cronograma de monitoreo de los planes de mejoramiento</v>
      </c>
      <c r="F189" s="26" t="str">
        <f>+'3 - Identificación del Riesgo'!I188</f>
        <v>Pérdida Reputacional</v>
      </c>
      <c r="G189" s="26"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9" s="213">
        <v>4</v>
      </c>
      <c r="I189" s="242" t="str">
        <f t="shared" si="45"/>
        <v>Baja</v>
      </c>
      <c r="J189" s="243">
        <f t="shared" si="46"/>
        <v>0.4</v>
      </c>
      <c r="K189" s="214" t="s">
        <v>394</v>
      </c>
      <c r="L189" s="242" t="str">
        <f>IF(OR(K189=[1]Datos!$A$23,K189=[1]Datos!$B$23),"Leve",IF(OR(K189=[1]Datos!$A$24,K189=[1]Datos!$B$24),"Menor",IF(OR(K189=[1]Datos!$A$25,K189=[1]Datos!$B$25),"Moderado",IF(OR(K189=[1]Datos!$A$26,K189=[1]Datos!$B$26),"Mayor",IF(OR(K189=[1]Datos!$A$27,K189=[1]Datos!$B$27),"Catastrófico","")))))</f>
        <v>Catastrófico</v>
      </c>
      <c r="M189" s="243">
        <f t="shared" si="47"/>
        <v>1</v>
      </c>
      <c r="N189" s="242" t="str">
        <f t="shared" si="48"/>
        <v>Extremo</v>
      </c>
      <c r="O189" s="242" t="str">
        <f t="shared" si="49"/>
        <v>Reducir</v>
      </c>
    </row>
    <row r="190" spans="2:15" ht="150" customHeight="1" x14ac:dyDescent="0.25">
      <c r="B190" s="28" t="str">
        <f>+'3 - Identificación del Riesgo'!B189</f>
        <v>SEGUIMIENTO, EVALUACIÓN Y MEJORA</v>
      </c>
      <c r="C190" s="51" t="str">
        <f>+'3 - Identificación del Riesgo'!F189</f>
        <v>OFICINA DE CONTROL INTERNO</v>
      </c>
      <c r="D190" s="25" t="str">
        <f>+'3 - Identificación del Riesgo'!G189</f>
        <v>R 74</v>
      </c>
      <c r="E190" s="26" t="str">
        <f>+'3 - Identificación del Riesgo'!H189</f>
        <v>Incumplimiento en la ejecución del cronograma de monitoreo de los planes de mejoramiento</v>
      </c>
      <c r="F190" s="26" t="str">
        <f>+'3 - Identificación del Riesgo'!I189</f>
        <v>Pérdida Reputacional</v>
      </c>
      <c r="G190" s="26"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90" s="213">
        <v>4</v>
      </c>
      <c r="I190" s="242" t="str">
        <f t="shared" si="45"/>
        <v>Baja</v>
      </c>
      <c r="J190" s="243">
        <f t="shared" si="46"/>
        <v>0.4</v>
      </c>
      <c r="K190" s="214" t="s">
        <v>394</v>
      </c>
      <c r="L190" s="242" t="str">
        <f>IF(OR(K190=[1]Datos!$A$23,K190=[1]Datos!$B$23),"Leve",IF(OR(K190=[1]Datos!$A$24,K190=[1]Datos!$B$24),"Menor",IF(OR(K190=[1]Datos!$A$25,K190=[1]Datos!$B$25),"Moderado",IF(OR(K190=[1]Datos!$A$26,K190=[1]Datos!$B$26),"Mayor",IF(OR(K190=[1]Datos!$A$27,K190=[1]Datos!$B$27),"Catastrófico","")))))</f>
        <v>Catastrófico</v>
      </c>
      <c r="M190" s="243">
        <f t="shared" si="47"/>
        <v>1</v>
      </c>
      <c r="N190" s="242" t="str">
        <f t="shared" si="48"/>
        <v>Extremo</v>
      </c>
      <c r="O190" s="242" t="str">
        <f t="shared" si="49"/>
        <v>Reducir</v>
      </c>
    </row>
  </sheetData>
  <sheetProtection autoFilter="0" pivotTables="0"/>
  <autoFilter ref="A9:O190" xr:uid="{369F2617-F31C-4655-BDF1-E977257D363D}"/>
  <dataConsolidate/>
  <mergeCells count="19">
    <mergeCell ref="G8:G9"/>
    <mergeCell ref="B7:O7"/>
    <mergeCell ref="B8:B9"/>
    <mergeCell ref="D2:K2"/>
    <mergeCell ref="D3:K3"/>
    <mergeCell ref="D4:K4"/>
    <mergeCell ref="H8:O8"/>
    <mergeCell ref="N2:O2"/>
    <mergeCell ref="N3:O3"/>
    <mergeCell ref="N4:O4"/>
    <mergeCell ref="L2:M2"/>
    <mergeCell ref="L3:M3"/>
    <mergeCell ref="L4:M4"/>
    <mergeCell ref="E8:E9"/>
    <mergeCell ref="B5:O5"/>
    <mergeCell ref="B6:O6"/>
    <mergeCell ref="F8:F9"/>
    <mergeCell ref="C8:C9"/>
    <mergeCell ref="D8:D9"/>
  </mergeCells>
  <conditionalFormatting sqref="I10:I68 I71:I190">
    <cfRule type="cellIs" dxfId="2199" priority="49" operator="equal">
      <formula>"MUY ALTA"</formula>
    </cfRule>
    <cfRule type="cellIs" dxfId="2198" priority="50" operator="equal">
      <formula>"ALTA"</formula>
    </cfRule>
    <cfRule type="cellIs" dxfId="2197" priority="51" operator="equal">
      <formula>"MEDIA"</formula>
    </cfRule>
    <cfRule type="cellIs" dxfId="2196" priority="52" operator="equal">
      <formula>"BAJA"</formula>
    </cfRule>
    <cfRule type="cellIs" dxfId="2195" priority="53" operator="equal">
      <formula>"MUY BAJA"</formula>
    </cfRule>
  </conditionalFormatting>
  <conditionalFormatting sqref="L58:L62 L10:L56 L64:L190">
    <cfRule type="cellIs" dxfId="2194" priority="44" operator="equal">
      <formula>"Catastrófico"</formula>
    </cfRule>
    <cfRule type="cellIs" dxfId="2193" priority="45" operator="equal">
      <formula>"Mayor"</formula>
    </cfRule>
    <cfRule type="cellIs" dxfId="2192" priority="46" operator="equal">
      <formula>"Moderado"</formula>
    </cfRule>
    <cfRule type="cellIs" dxfId="2191" priority="47" operator="equal">
      <formula>"Menor"</formula>
    </cfRule>
    <cfRule type="cellIs" dxfId="2190" priority="48" operator="equal">
      <formula>"Leve"</formula>
    </cfRule>
  </conditionalFormatting>
  <conditionalFormatting sqref="N10:N68 N70:N190">
    <cfRule type="cellIs" dxfId="2189" priority="40" operator="equal">
      <formula>"Extremo"</formula>
    </cfRule>
    <cfRule type="cellIs" dxfId="2188" priority="41" operator="equal">
      <formula>"Alto"</formula>
    </cfRule>
    <cfRule type="cellIs" dxfId="2187" priority="42" operator="equal">
      <formula>"Moderado"</formula>
    </cfRule>
    <cfRule type="cellIs" dxfId="2186" priority="43" operator="equal">
      <formula>"Bajo"</formula>
    </cfRule>
  </conditionalFormatting>
  <conditionalFormatting sqref="I10:J67 L10:O67">
    <cfRule type="containsBlanks" dxfId="2185" priority="38">
      <formula>LEN(TRIM(I10))=0</formula>
    </cfRule>
    <cfRule type="cellIs" dxfId="2184" priority="39" operator="equal">
      <formula>0</formula>
    </cfRule>
  </conditionalFormatting>
  <conditionalFormatting sqref="N69">
    <cfRule type="cellIs" dxfId="2183" priority="34" operator="equal">
      <formula>"Extremo"</formula>
    </cfRule>
    <cfRule type="cellIs" dxfId="2182" priority="35" operator="equal">
      <formula>"Alto"</formula>
    </cfRule>
    <cfRule type="cellIs" dxfId="2181" priority="36" operator="equal">
      <formula>"Moderado"</formula>
    </cfRule>
    <cfRule type="cellIs" dxfId="2180" priority="37" operator="equal">
      <formula>"Bajo"</formula>
    </cfRule>
  </conditionalFormatting>
  <conditionalFormatting sqref="I69:I70">
    <cfRule type="cellIs" dxfId="2179" priority="29" operator="equal">
      <formula>"MUY ALTA"</formula>
    </cfRule>
    <cfRule type="cellIs" dxfId="2178" priority="30" operator="equal">
      <formula>"ALTA"</formula>
    </cfRule>
    <cfRule type="cellIs" dxfId="2177" priority="31" operator="equal">
      <formula>"MEDIA"</formula>
    </cfRule>
    <cfRule type="cellIs" dxfId="2176" priority="32" operator="equal">
      <formula>"BAJA"</formula>
    </cfRule>
    <cfRule type="cellIs" dxfId="2175" priority="33" operator="equal">
      <formula>"MUY BAJA"</formula>
    </cfRule>
  </conditionalFormatting>
  <conditionalFormatting sqref="I63">
    <cfRule type="cellIs" dxfId="2174" priority="24" operator="equal">
      <formula>"MUY ALTA"</formula>
    </cfRule>
    <cfRule type="cellIs" dxfId="2173" priority="25" operator="equal">
      <formula>"ALTA"</formula>
    </cfRule>
    <cfRule type="cellIs" dxfId="2172" priority="26" operator="equal">
      <formula>"MEDIA"</formula>
    </cfRule>
    <cfRule type="cellIs" dxfId="2171" priority="27" operator="equal">
      <formula>"BAJA"</formula>
    </cfRule>
    <cfRule type="cellIs" dxfId="2170" priority="28" operator="equal">
      <formula>"MUY BAJA"</formula>
    </cfRule>
  </conditionalFormatting>
  <conditionalFormatting sqref="L63">
    <cfRule type="cellIs" dxfId="2169" priority="19" operator="equal">
      <formula>"Catastrófico"</formula>
    </cfRule>
    <cfRule type="cellIs" dxfId="2168" priority="20" operator="equal">
      <formula>"Mayor"</formula>
    </cfRule>
    <cfRule type="cellIs" dxfId="2167" priority="21" operator="equal">
      <formula>"Moderado"</formula>
    </cfRule>
    <cfRule type="cellIs" dxfId="2166" priority="22" operator="equal">
      <formula>"Menor"</formula>
    </cfRule>
    <cfRule type="cellIs" dxfId="2165" priority="23" operator="equal">
      <formula>"Leve"</formula>
    </cfRule>
  </conditionalFormatting>
  <conditionalFormatting sqref="N63">
    <cfRule type="cellIs" dxfId="2164" priority="15" operator="equal">
      <formula>"Extremo"</formula>
    </cfRule>
    <cfRule type="cellIs" dxfId="2163" priority="16" operator="equal">
      <formula>"Alto"</formula>
    </cfRule>
    <cfRule type="cellIs" dxfId="2162" priority="17" operator="equal">
      <formula>"Moderado"</formula>
    </cfRule>
    <cfRule type="cellIs" dxfId="2161" priority="18" operator="equal">
      <formula>"Bajo"</formula>
    </cfRule>
  </conditionalFormatting>
  <conditionalFormatting sqref="I57">
    <cfRule type="cellIs" dxfId="2160" priority="10" operator="equal">
      <formula>"MUY ALTA"</formula>
    </cfRule>
    <cfRule type="cellIs" dxfId="2159" priority="11" operator="equal">
      <formula>"ALTA"</formula>
    </cfRule>
    <cfRule type="cellIs" dxfId="2158" priority="12" operator="equal">
      <formula>"MEDIA"</formula>
    </cfRule>
    <cfRule type="cellIs" dxfId="2157" priority="13" operator="equal">
      <formula>"BAJA"</formula>
    </cfRule>
    <cfRule type="cellIs" dxfId="2156" priority="14" operator="equal">
      <formula>"MUY BAJA"</formula>
    </cfRule>
  </conditionalFormatting>
  <conditionalFormatting sqref="L57">
    <cfRule type="cellIs" dxfId="2155" priority="5" operator="equal">
      <formula>"Catastrófico"</formula>
    </cfRule>
    <cfRule type="cellIs" dxfId="2154" priority="6" operator="equal">
      <formula>"Mayor"</formula>
    </cfRule>
    <cfRule type="cellIs" dxfId="2153" priority="7" operator="equal">
      <formula>"Moderado"</formula>
    </cfRule>
    <cfRule type="cellIs" dxfId="2152" priority="8" operator="equal">
      <formula>"Menor"</formula>
    </cfRule>
    <cfRule type="cellIs" dxfId="2151" priority="9" operator="equal">
      <formula>"Leve"</formula>
    </cfRule>
  </conditionalFormatting>
  <conditionalFormatting sqref="N57">
    <cfRule type="cellIs" dxfId="2150" priority="1" operator="equal">
      <formula>"Extremo"</formula>
    </cfRule>
    <cfRule type="cellIs" dxfId="2149" priority="2" operator="equal">
      <formula>"Alto"</formula>
    </cfRule>
    <cfRule type="cellIs" dxfId="2148" priority="3" operator="equal">
      <formula>"Moderado"</formula>
    </cfRule>
    <cfRule type="cellIs" dxfId="2147" priority="4" operator="equal">
      <formula>"Bajo"</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D95F5B8-5E24-4354-B2C1-43629CCB5E1D}">
          <x14:formula1>
            <xm:f>Datos!$A$8:$A$20</xm:f>
          </x14:formula1>
          <xm:sqref>K10:K190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W190"/>
  <sheetViews>
    <sheetView topLeftCell="G179" zoomScaleNormal="100" workbookViewId="0">
      <selection activeCell="B5" sqref="B5:Q5"/>
    </sheetView>
  </sheetViews>
  <sheetFormatPr baseColWidth="10" defaultColWidth="11.375" defaultRowHeight="15" x14ac:dyDescent="0.25"/>
  <cols>
    <col min="1" max="1" width="2.125" style="34" customWidth="1"/>
    <col min="2" max="3" width="30.625" style="147" customWidth="1"/>
    <col min="4" max="4" width="30.625" style="34" customWidth="1"/>
    <col min="5" max="5" width="60.625" style="34" customWidth="1"/>
    <col min="6" max="6" width="30.625" style="34" customWidth="1"/>
    <col min="7" max="7" width="60.625" style="236" customWidth="1"/>
    <col min="8" max="9" width="30.625" style="34" customWidth="1"/>
    <col min="10" max="10" width="60.625" style="34" customWidth="1"/>
    <col min="11" max="17" width="30.625" style="34" customWidth="1"/>
    <col min="18" max="18" width="30.625" style="148" customWidth="1"/>
    <col min="19" max="19" width="30.625" style="34" customWidth="1"/>
    <col min="20" max="20" width="30.625" style="148" customWidth="1"/>
    <col min="21" max="23" width="30.625" style="34" customWidth="1"/>
    <col min="24" max="16384" width="11.375" style="34"/>
  </cols>
  <sheetData>
    <row r="1" spans="2:23" s="37" customFormat="1" ht="15" customHeight="1" x14ac:dyDescent="0.25">
      <c r="B1" s="39"/>
      <c r="C1" s="39"/>
      <c r="G1" s="234"/>
      <c r="H1" s="34"/>
      <c r="K1" s="38"/>
      <c r="L1" s="38"/>
      <c r="M1" s="38"/>
      <c r="N1" s="38"/>
      <c r="O1" s="38"/>
      <c r="P1" s="38"/>
      <c r="Q1" s="38"/>
      <c r="R1" s="53"/>
      <c r="S1" s="38"/>
      <c r="T1" s="53"/>
      <c r="U1" s="38"/>
      <c r="V1" s="38"/>
      <c r="W1" s="38"/>
    </row>
    <row r="2" spans="2:23" s="37" customFormat="1" ht="30" customHeight="1" x14ac:dyDescent="0.25">
      <c r="B2" s="405"/>
      <c r="C2" s="406"/>
      <c r="D2" s="29" t="s">
        <v>71</v>
      </c>
      <c r="E2" s="347" t="s">
        <v>229</v>
      </c>
      <c r="F2" s="377"/>
      <c r="G2" s="377"/>
      <c r="H2" s="377"/>
      <c r="I2" s="377"/>
      <c r="J2" s="377"/>
      <c r="K2" s="377"/>
      <c r="L2" s="377"/>
      <c r="M2" s="377"/>
      <c r="N2" s="377"/>
      <c r="O2" s="377"/>
      <c r="P2" s="377"/>
      <c r="Q2" s="377"/>
      <c r="R2" s="377"/>
      <c r="S2" s="377"/>
      <c r="T2" s="377"/>
      <c r="U2" s="348"/>
      <c r="V2" s="29" t="s">
        <v>72</v>
      </c>
      <c r="W2" s="33" t="s">
        <v>232</v>
      </c>
    </row>
    <row r="3" spans="2:23" s="37" customFormat="1" ht="30" customHeight="1" x14ac:dyDescent="0.25">
      <c r="B3" s="407"/>
      <c r="C3" s="408"/>
      <c r="D3" s="29" t="s">
        <v>73</v>
      </c>
      <c r="E3" s="329" t="s">
        <v>230</v>
      </c>
      <c r="F3" s="401"/>
      <c r="G3" s="401"/>
      <c r="H3" s="401"/>
      <c r="I3" s="401"/>
      <c r="J3" s="401"/>
      <c r="K3" s="401"/>
      <c r="L3" s="401"/>
      <c r="M3" s="401"/>
      <c r="N3" s="401"/>
      <c r="O3" s="401"/>
      <c r="P3" s="401"/>
      <c r="Q3" s="401"/>
      <c r="R3" s="401"/>
      <c r="S3" s="401"/>
      <c r="T3" s="401"/>
      <c r="U3" s="330"/>
      <c r="V3" s="29" t="s">
        <v>74</v>
      </c>
      <c r="W3" s="139">
        <v>4</v>
      </c>
    </row>
    <row r="4" spans="2:23" s="37" customFormat="1" ht="30" customHeight="1" x14ac:dyDescent="0.25">
      <c r="B4" s="409"/>
      <c r="C4" s="410"/>
      <c r="D4" s="29" t="s">
        <v>75</v>
      </c>
      <c r="E4" s="402" t="s">
        <v>231</v>
      </c>
      <c r="F4" s="403"/>
      <c r="G4" s="403"/>
      <c r="H4" s="403"/>
      <c r="I4" s="403"/>
      <c r="J4" s="403"/>
      <c r="K4" s="403"/>
      <c r="L4" s="403"/>
      <c r="M4" s="403"/>
      <c r="N4" s="403"/>
      <c r="O4" s="403"/>
      <c r="P4" s="403"/>
      <c r="Q4" s="403"/>
      <c r="R4" s="403"/>
      <c r="S4" s="403"/>
      <c r="T4" s="403"/>
      <c r="U4" s="404"/>
      <c r="V4" s="29" t="s">
        <v>335</v>
      </c>
      <c r="W4" s="74">
        <v>44636</v>
      </c>
    </row>
    <row r="5" spans="2:23" s="37" customFormat="1" ht="30" customHeight="1" x14ac:dyDescent="0.25">
      <c r="B5" s="312" t="s">
        <v>897</v>
      </c>
      <c r="C5" s="313"/>
      <c r="D5" s="313"/>
      <c r="E5" s="313"/>
      <c r="F5" s="313"/>
      <c r="G5" s="313"/>
      <c r="H5" s="313"/>
      <c r="I5" s="313"/>
      <c r="J5" s="313"/>
      <c r="K5" s="313"/>
      <c r="L5" s="313"/>
      <c r="M5" s="313"/>
      <c r="N5" s="313"/>
      <c r="O5" s="313"/>
      <c r="P5" s="313"/>
      <c r="Q5" s="313"/>
      <c r="R5" s="313"/>
      <c r="S5" s="313"/>
      <c r="T5" s="313"/>
      <c r="U5" s="313"/>
      <c r="V5" s="313"/>
      <c r="W5" s="314"/>
    </row>
    <row r="6" spans="2:23" s="37" customFormat="1" ht="30" customHeight="1" x14ac:dyDescent="0.25">
      <c r="B6" s="414" t="s">
        <v>899</v>
      </c>
      <c r="C6" s="415"/>
      <c r="D6" s="415"/>
      <c r="E6" s="415"/>
      <c r="F6" s="415"/>
      <c r="G6" s="415"/>
      <c r="H6" s="415"/>
      <c r="I6" s="415"/>
      <c r="J6" s="415"/>
      <c r="K6" s="415"/>
      <c r="L6" s="415"/>
      <c r="M6" s="415"/>
      <c r="N6" s="415"/>
      <c r="O6" s="415"/>
      <c r="P6" s="415"/>
      <c r="Q6" s="415"/>
      <c r="R6" s="415"/>
      <c r="S6" s="415"/>
      <c r="T6" s="415"/>
      <c r="U6" s="415"/>
      <c r="V6" s="415"/>
      <c r="W6" s="416"/>
    </row>
    <row r="7" spans="2:23" s="37" customFormat="1" ht="27.75" customHeight="1" x14ac:dyDescent="0.25">
      <c r="B7" s="417" t="s">
        <v>404</v>
      </c>
      <c r="C7" s="418"/>
      <c r="D7" s="418"/>
      <c r="E7" s="418"/>
      <c r="F7" s="418"/>
      <c r="G7" s="418"/>
      <c r="H7" s="418"/>
      <c r="I7" s="418"/>
      <c r="J7" s="418"/>
      <c r="K7" s="418"/>
      <c r="L7" s="418"/>
      <c r="M7" s="418"/>
      <c r="N7" s="418"/>
      <c r="O7" s="418"/>
      <c r="P7" s="418"/>
      <c r="Q7" s="418"/>
      <c r="R7" s="418"/>
      <c r="S7" s="418"/>
      <c r="T7" s="418"/>
      <c r="U7" s="418"/>
      <c r="V7" s="418"/>
      <c r="W7" s="419"/>
    </row>
    <row r="8" spans="2:23" s="37" customFormat="1" ht="150" customHeight="1" x14ac:dyDescent="0.25">
      <c r="B8" s="399" t="s">
        <v>75</v>
      </c>
      <c r="C8" s="393" t="s">
        <v>903</v>
      </c>
      <c r="D8" s="420" t="s">
        <v>368</v>
      </c>
      <c r="E8" s="420" t="s">
        <v>827</v>
      </c>
      <c r="F8" s="302" t="s">
        <v>386</v>
      </c>
      <c r="G8" s="388" t="s">
        <v>900</v>
      </c>
      <c r="H8" s="421" t="s">
        <v>2000</v>
      </c>
      <c r="I8" s="422"/>
      <c r="J8" s="423"/>
      <c r="K8" s="411" t="s">
        <v>2001</v>
      </c>
      <c r="L8" s="412"/>
      <c r="M8" s="412"/>
      <c r="N8" s="412"/>
      <c r="O8" s="412"/>
      <c r="P8" s="412"/>
      <c r="Q8" s="412"/>
      <c r="R8" s="411" t="s">
        <v>916</v>
      </c>
      <c r="S8" s="412"/>
      <c r="T8" s="412"/>
      <c r="U8" s="412"/>
      <c r="V8" s="412"/>
      <c r="W8" s="413"/>
    </row>
    <row r="9" spans="2:23" s="37" customFormat="1" ht="180" customHeight="1" x14ac:dyDescent="0.25">
      <c r="B9" s="400"/>
      <c r="C9" s="394"/>
      <c r="D9" s="420"/>
      <c r="E9" s="420"/>
      <c r="F9" s="302"/>
      <c r="G9" s="389"/>
      <c r="H9" s="138" t="s">
        <v>664</v>
      </c>
      <c r="I9" s="138" t="s">
        <v>957</v>
      </c>
      <c r="J9" s="138" t="s">
        <v>856</v>
      </c>
      <c r="K9" s="138" t="s">
        <v>906</v>
      </c>
      <c r="L9" s="141" t="s">
        <v>907</v>
      </c>
      <c r="M9" s="141" t="s">
        <v>908</v>
      </c>
      <c r="N9" s="138" t="s">
        <v>909</v>
      </c>
      <c r="O9" s="138" t="s">
        <v>910</v>
      </c>
      <c r="P9" s="145" t="s">
        <v>911</v>
      </c>
      <c r="Q9" s="138" t="s">
        <v>912</v>
      </c>
      <c r="R9" s="146" t="s">
        <v>913</v>
      </c>
      <c r="S9" s="138" t="s">
        <v>395</v>
      </c>
      <c r="T9" s="146" t="s">
        <v>914</v>
      </c>
      <c r="U9" s="138" t="s">
        <v>396</v>
      </c>
      <c r="V9" s="138" t="s">
        <v>915</v>
      </c>
      <c r="W9" s="138" t="s">
        <v>722</v>
      </c>
    </row>
    <row r="10" spans="2:23" ht="150" customHeight="1" x14ac:dyDescent="0.25">
      <c r="B10" s="202" t="str">
        <f>+'4 - Valor del Riesgo Inherente'!B10</f>
        <v>DIRECCIONAMIENTO ESTRATÉGICO</v>
      </c>
      <c r="C10" s="99" t="str">
        <f>+'4 - Valor del Riesgo Inherente'!C10</f>
        <v>OFICINA DE PLANEACIÓN</v>
      </c>
      <c r="D10" s="25" t="str">
        <f>+'4 - Valor del Riesgo Inherente'!D10</f>
        <v>R 1</v>
      </c>
      <c r="E10" s="202" t="str">
        <f>+'4 - Valor del Riesgo Inherente'!E10</f>
        <v>Aprobar planes no pertinentes a la entidad</v>
      </c>
      <c r="F10" s="202" t="str">
        <f>+'4 - Valor del Riesgo Inherente'!F10</f>
        <v>Afectación Económica o presupuestal</v>
      </c>
      <c r="G10" s="235" t="str">
        <f>+'4 - Valor del Riesgo Inherente'!G10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0" s="204" t="s">
        <v>1550</v>
      </c>
      <c r="I10" s="244" t="s">
        <v>1546</v>
      </c>
      <c r="J10" s="244" t="s">
        <v>1027</v>
      </c>
      <c r="K10" s="213" t="s">
        <v>407</v>
      </c>
      <c r="L10" s="99" t="str">
        <f t="shared" ref="L10:L41" si="0">IF(OR(K10="Correctivo",K10="Detectivo"),"Impacto",IF(K10="Preventivo","Probabilidad",""))</f>
        <v>Probabilidad</v>
      </c>
      <c r="M10" s="213" t="s">
        <v>412</v>
      </c>
      <c r="N10" s="99" t="str">
        <f t="shared" ref="N10:N41" si="1">IF(AND(K10="Preventivo",M10="Automático"),"50%",IF(AND(K10="Preventivo",M10="Manual"),"40%",IF(AND(K10="Detectivo",M10="Automático"),"40%",IF(AND(K10="Detectivo",M10="Manual"),"30%",IF(AND(K10="Correctivo",M10="Automático"),"35%",IF(AND(K10="Correctivo",M10="Manual"),"25%",""))))))</f>
        <v>40%</v>
      </c>
      <c r="O10" s="213" t="s">
        <v>419</v>
      </c>
      <c r="P10" s="213" t="s">
        <v>421</v>
      </c>
      <c r="Q10" s="213" t="s">
        <v>1038</v>
      </c>
      <c r="R10" s="203">
        <f>+IFERROR(IF(L10="Probabilidad",('4 - Valor del Riesgo Inherente'!J10-(+'4 - Valor del Riesgo Inherente'!J10*N10)),IF(L10="Impacto",'4 - Valor del Riesgo Inherente'!J10,"")),"")</f>
        <v>0.12</v>
      </c>
      <c r="S10" s="186" t="str">
        <f>IFERROR(IF(R10="","",IF(R10&lt;=0.2,"Muy Baja",IF(R10&lt;=0.4,"Baja",IF(R10&lt;=0.6,"Media",IF(R10&lt;=0.8,"Alta","Muy Alta"))))),"")</f>
        <v>Muy Baja</v>
      </c>
      <c r="T10" s="203">
        <f>+IFERROR(IF(L10="Impacto",('4 - Valor del Riesgo Inherente'!M10-(+'4 - Valor del Riesgo Inherente'!M10*N10)),IF(L10="Probabilidad",'4 - Valor del Riesgo Inherente'!M10,"")),"")</f>
        <v>1</v>
      </c>
      <c r="U10" s="186" t="str">
        <f>IFERROR(IF(T10="","",IF(T10&lt;=0.2,"Leve",IF(T10&lt;=0.4,"Menor",IF(T10&lt;=0.6,"Moderado",IF(T10&lt;=0.8,"Mayor","Catastrófico"))))),"")</f>
        <v>Catastrófico</v>
      </c>
      <c r="V10" s="186" t="str">
        <f>IF(OR(AND(S10="Muy Baja",U10="Leve"),AND(S10="Muy Baja",U10="Menor"),AND(S10="Baja",U10="Leve")),"Bajo",IF(OR(AND(S10="Muy baja",U10="Moderado"),AND(S10="Baja",U10="Menor"),AND(S10="Baja",U10="Moderado"),AND(S10="Media",U10="Leve"),AND(S10="Media",U10="Menor"),AND(S10="Media",U10="Moderado"),AND(S10="Alta",U10="Leve"),AND(S10="Alta",U10="Menor")),"Moderado",IF(OR(AND(S10="Muy Baja",U10="Mayor"),AND(S10="Baja",U10="Mayor"),AND(S10="Media",U10="Mayor"),AND(S10="Alta",U10="Moderado"),AND(S10="Alta",U10="Mayor"),AND(S10="Muy Alta",U10="Leve"),AND(S10="Muy Alta",U10="Menor"),AND(S10="Muy Alta",U10="Moderado"),AND(S10="Muy Alta",U10="Mayor")),"Alto",IF(OR(AND(S10="Muy Baja",U10="Catastrófico"),AND(S10="Baja",U10="Catastrófico"),AND(S10="Media",U10="Catastrófico"),AND(S10="Alta",U10="Catastrófico"),AND(S10="Muy Alta",U10="Catastrófico")),"Extremo",""))))</f>
        <v>Extremo</v>
      </c>
      <c r="W10" s="186" t="str">
        <f>_xlfn.IFS(V10="Bajo","Aceptar",V10="Moderado","Reducir",V10="Alto","Reducir",V10="Extremo","Reducir")</f>
        <v>Reducir</v>
      </c>
    </row>
    <row r="11" spans="2:23" ht="150" customHeight="1" x14ac:dyDescent="0.25">
      <c r="B11" s="202" t="str">
        <f>+'4 - Valor del Riesgo Inherente'!B11</f>
        <v>DIRECCIONAMIENTO ESTRATÉGICO</v>
      </c>
      <c r="C11" s="99" t="str">
        <f>+'4 - Valor del Riesgo Inherente'!C11</f>
        <v>OFICINA DE PLANEACIÓN</v>
      </c>
      <c r="D11" s="25" t="str">
        <f>+'4 - Valor del Riesgo Inherente'!D11</f>
        <v>R 1</v>
      </c>
      <c r="E11" s="202" t="str">
        <f>+'4 - Valor del Riesgo Inherente'!E11</f>
        <v>Aprobar planes no pertinentes a la entidad</v>
      </c>
      <c r="F11" s="202" t="str">
        <f>+'4 - Valor del Riesgo Inherente'!F11</f>
        <v>Afectación Económica o presupuestal</v>
      </c>
      <c r="G11" s="235" t="str">
        <f>+'4 - Valor del Riesgo Inherente'!G11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H11" s="204" t="s">
        <v>1551</v>
      </c>
      <c r="I11" s="244" t="s">
        <v>1011</v>
      </c>
      <c r="J11" s="244" t="s">
        <v>1028</v>
      </c>
      <c r="K11" s="213" t="s">
        <v>409</v>
      </c>
      <c r="L11" s="99" t="str">
        <f t="shared" si="0"/>
        <v>Impacto</v>
      </c>
      <c r="M11" s="213" t="s">
        <v>412</v>
      </c>
      <c r="N11" s="99" t="str">
        <f t="shared" si="1"/>
        <v>25%</v>
      </c>
      <c r="O11" s="213" t="s">
        <v>419</v>
      </c>
      <c r="P11" s="213" t="s">
        <v>421</v>
      </c>
      <c r="Q11" s="213" t="s">
        <v>1038</v>
      </c>
      <c r="R11" s="203"/>
      <c r="S11" s="186" t="str">
        <f t="shared" ref="S11:S74" si="2">IFERROR(IF(R11="","",IF(R11&lt;=0.2,"Muy Baja",IF(R11&lt;=0.4,"Baja",IF(R11&lt;=0.6,"Media",IF(R11&lt;=0.8,"Alta","Muy Alta"))))),"")</f>
        <v/>
      </c>
      <c r="T11" s="203"/>
      <c r="U11" s="186" t="str">
        <f t="shared" ref="U11:U74" si="3">IFERROR(IF(T11="","",IF(T11&lt;=0.2,"Leve",IF(T11&lt;=0.4,"Menor",IF(T11&lt;=0.6,"Moderado",IF(T11&lt;=0.8,"Mayor","Catastrófico"))))),"")</f>
        <v/>
      </c>
      <c r="V11" s="186" t="str">
        <f t="shared" ref="V11:V74" si="4">IF(OR(AND(S11="Muy Baja",U11="Leve"),AND(S11="Muy Baja",U11="Menor"),AND(S11="Baja",U11="Leve")),"Bajo",IF(OR(AND(S11="Muy baja",U11="Moderado"),AND(S11="Baja",U11="Menor"),AND(S11="Baja",U11="Moderado"),AND(S11="Media",U11="Leve"),AND(S11="Media",U11="Menor"),AND(S11="Media",U11="Moderado"),AND(S11="Alta",U11="Leve"),AND(S11="Alta",U11="Menor")),"Moderado",IF(OR(AND(S11="Muy Baja",U11="Mayor"),AND(S11="Baja",U11="Mayor"),AND(S11="Media",U11="Mayor"),AND(S11="Alta",U11="Moderado"),AND(S11="Alta",U11="Mayor"),AND(S11="Muy Alta",U11="Leve"),AND(S11="Muy Alta",U11="Menor"),AND(S11="Muy Alta",U11="Moderado"),AND(S11="Muy Alta",U11="Mayor")),"Alto",IF(OR(AND(S11="Muy Baja",U11="Catastrófico"),AND(S11="Baja",U11="Catastrófico"),AND(S11="Media",U11="Catastrófico"),AND(S11="Alta",U11="Catastrófico"),AND(S11="Muy Alta",U11="Catastrófico")),"Extremo",""))))</f>
        <v/>
      </c>
      <c r="W11" s="186" t="e">
        <f t="shared" ref="W11:W74" si="5">_xlfn.IFS(V11="Bajo","Aceptar",V11="Moderado","Reducir",V11="Alto","Reducir",V11="Extremo","Reducir")</f>
        <v>#N/A</v>
      </c>
    </row>
    <row r="12" spans="2:23" ht="150" customHeight="1" x14ac:dyDescent="0.25">
      <c r="B12" s="202" t="str">
        <f>+'4 - Valor del Riesgo Inherente'!B12</f>
        <v>DIRECCIONAMIENTO ESTRATÉGICO</v>
      </c>
      <c r="C12" s="99" t="str">
        <f>+'4 - Valor del Riesgo Inherente'!C12</f>
        <v>OFICINA DE PLANEACIÓN</v>
      </c>
      <c r="D12" s="25" t="str">
        <f>+'4 - Valor del Riesgo Inherente'!D12</f>
        <v>R 2</v>
      </c>
      <c r="E12" s="202" t="str">
        <f>+'4 - Valor del Riesgo Inherente'!E12</f>
        <v>Inscribir proyectos de inversión no adecuados a las necesidades de la entidad</v>
      </c>
      <c r="F12" s="202" t="str">
        <f>+'4 - Valor del Riesgo Inherente'!F12</f>
        <v>Afectación Económica o presupuestal</v>
      </c>
      <c r="G12" s="235" t="str">
        <f>+'4 - Valor del Riesgo Inherente'!G12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2" s="204" t="s">
        <v>1552</v>
      </c>
      <c r="I12" s="244" t="s">
        <v>1011</v>
      </c>
      <c r="J12" s="244" t="s">
        <v>1029</v>
      </c>
      <c r="K12" s="213" t="s">
        <v>407</v>
      </c>
      <c r="L12" s="99" t="str">
        <f t="shared" si="0"/>
        <v>Probabilidad</v>
      </c>
      <c r="M12" s="213" t="s">
        <v>412</v>
      </c>
      <c r="N12" s="99" t="str">
        <f t="shared" si="1"/>
        <v>40%</v>
      </c>
      <c r="O12" s="213" t="s">
        <v>419</v>
      </c>
      <c r="P12" s="213" t="s">
        <v>421</v>
      </c>
      <c r="Q12" s="213" t="s">
        <v>1038</v>
      </c>
      <c r="R12" s="203">
        <f>+IFERROR(IF(L12="Probabilidad",('4 - Valor del Riesgo Inherente'!J12-(+'4 - Valor del Riesgo Inherente'!J12*N12)),IF(L12="Impacto",'4 - Valor del Riesgo Inherente'!J12,"")),"")</f>
        <v>0.12</v>
      </c>
      <c r="S12" s="186" t="str">
        <f t="shared" si="2"/>
        <v>Muy Baja</v>
      </c>
      <c r="T12" s="203">
        <f>+IFERROR(IF(L12="Impacto",('4 - Valor del Riesgo Inherente'!M12-(+'4 - Valor del Riesgo Inherente'!M12*N12)),IF(L12="Probabilidad",'4 - Valor del Riesgo Inherente'!M12,"")),"")</f>
        <v>1</v>
      </c>
      <c r="U12" s="186" t="str">
        <f t="shared" si="3"/>
        <v>Catastrófico</v>
      </c>
      <c r="V12" s="186" t="str">
        <f t="shared" si="4"/>
        <v>Extremo</v>
      </c>
      <c r="W12" s="186" t="str">
        <f t="shared" si="5"/>
        <v>Reducir</v>
      </c>
    </row>
    <row r="13" spans="2:23" ht="150" customHeight="1" x14ac:dyDescent="0.25">
      <c r="B13" s="202" t="str">
        <f>+'4 - Valor del Riesgo Inherente'!B13</f>
        <v>DIRECCIONAMIENTO ESTRATÉGICO</v>
      </c>
      <c r="C13" s="99" t="str">
        <f>+'4 - Valor del Riesgo Inherente'!C13</f>
        <v>OFICINA DE PLANEACIÓN</v>
      </c>
      <c r="D13" s="25" t="str">
        <f>+'4 - Valor del Riesgo Inherente'!D13</f>
        <v>R 2</v>
      </c>
      <c r="E13" s="202" t="str">
        <f>+'4 - Valor del Riesgo Inherente'!E13</f>
        <v>Inscribir proyectos de inversión no adecuados a las necesidades de la entidad</v>
      </c>
      <c r="F13" s="202" t="str">
        <f>+'4 - Valor del Riesgo Inherente'!F13</f>
        <v>Afectación Económica o presupuestal</v>
      </c>
      <c r="G13" s="235" t="str">
        <f>+'4 - Valor del Riesgo Inherente'!G13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3" s="204" t="s">
        <v>1553</v>
      </c>
      <c r="I13" s="244" t="s">
        <v>1011</v>
      </c>
      <c r="J13" s="244" t="s">
        <v>1030</v>
      </c>
      <c r="K13" s="213" t="s">
        <v>407</v>
      </c>
      <c r="L13" s="99" t="str">
        <f t="shared" si="0"/>
        <v>Probabilidad</v>
      </c>
      <c r="M13" s="213" t="s">
        <v>412</v>
      </c>
      <c r="N13" s="99" t="str">
        <f t="shared" si="1"/>
        <v>40%</v>
      </c>
      <c r="O13" s="213" t="s">
        <v>419</v>
      </c>
      <c r="P13" s="213" t="s">
        <v>421</v>
      </c>
      <c r="Q13" s="213" t="s">
        <v>1039</v>
      </c>
      <c r="R13" s="203">
        <f>IFERROR(IF(AND(L12="Probabilidad",L13="Probabilidad"),(R12-(+R12*N13)),IF(L13="Probabilidad",('4 - Valor del Riesgo Inherente'!J12-(+'4 - Valor del Riesgo Inherente'!J12*N13)),IF(L13="Impacto",R12,""))),"")</f>
        <v>7.1999999999999995E-2</v>
      </c>
      <c r="S13" s="186" t="str">
        <f t="shared" si="2"/>
        <v>Muy Baja</v>
      </c>
      <c r="T13" s="203">
        <f>IFERROR(IF(AND(L12="Impacto",L13="Impacto"),(T12-(+T12*N13)),IF(L13="Impacto",('4 - Valor del Riesgo Inherente'!M12-(+'4 - Valor del Riesgo Inherente'!M12*N13)),IF(L13="Probabilidad",T12,""))),"")</f>
        <v>1</v>
      </c>
      <c r="U13" s="186" t="str">
        <f t="shared" si="3"/>
        <v>Catastrófico</v>
      </c>
      <c r="V13" s="186" t="str">
        <f t="shared" si="4"/>
        <v>Extremo</v>
      </c>
      <c r="W13" s="186" t="str">
        <f t="shared" si="5"/>
        <v>Reducir</v>
      </c>
    </row>
    <row r="14" spans="2:23" ht="150" customHeight="1" x14ac:dyDescent="0.25">
      <c r="B14" s="202" t="str">
        <f>+'4 - Valor del Riesgo Inherente'!B14</f>
        <v>DIRECCIONAMIENTO ESTRATÉGICO</v>
      </c>
      <c r="C14" s="99" t="str">
        <f>+'4 - Valor del Riesgo Inherente'!C14</f>
        <v>OFICINA DE PLANEACIÓN</v>
      </c>
      <c r="D14" s="25" t="str">
        <f>+'4 - Valor del Riesgo Inherente'!D14</f>
        <v>R 2</v>
      </c>
      <c r="E14" s="202" t="str">
        <f>+'4 - Valor del Riesgo Inherente'!E14</f>
        <v>Inscribir proyectos de inversión no adecuados a las necesidades de la entidad</v>
      </c>
      <c r="F14" s="202" t="str">
        <f>+'4 - Valor del Riesgo Inherente'!F14</f>
        <v>Afectación Económica o presupuestal</v>
      </c>
      <c r="G14" s="235" t="str">
        <f>+'4 - Valor del Riesgo Inherente'!G14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H14" s="204" t="s">
        <v>1554</v>
      </c>
      <c r="I14" s="244" t="s">
        <v>1011</v>
      </c>
      <c r="J14" s="244" t="s">
        <v>1031</v>
      </c>
      <c r="K14" s="213" t="s">
        <v>409</v>
      </c>
      <c r="L14" s="99" t="str">
        <f t="shared" si="0"/>
        <v>Impacto</v>
      </c>
      <c r="M14" s="213" t="s">
        <v>412</v>
      </c>
      <c r="N14" s="99" t="str">
        <f t="shared" si="1"/>
        <v>25%</v>
      </c>
      <c r="O14" s="213" t="s">
        <v>419</v>
      </c>
      <c r="P14" s="213" t="s">
        <v>421</v>
      </c>
      <c r="Q14" s="213" t="s">
        <v>1038</v>
      </c>
      <c r="R14" s="203"/>
      <c r="S14" s="186" t="str">
        <f t="shared" si="2"/>
        <v/>
      </c>
      <c r="T14" s="203"/>
      <c r="U14" s="186" t="str">
        <f t="shared" si="3"/>
        <v/>
      </c>
      <c r="V14" s="186" t="str">
        <f t="shared" si="4"/>
        <v/>
      </c>
      <c r="W14" s="186" t="e">
        <f t="shared" si="5"/>
        <v>#N/A</v>
      </c>
    </row>
    <row r="15" spans="2:23" ht="150" customHeight="1" x14ac:dyDescent="0.25">
      <c r="B15" s="202" t="str">
        <f>+'4 - Valor del Riesgo Inherente'!B15</f>
        <v>DIRECCIONAMIENTO ESTRATÉGICO</v>
      </c>
      <c r="C15" s="99" t="str">
        <f>+'4 - Valor del Riesgo Inherente'!C15</f>
        <v>OFICINA DE PLANEACIÓN</v>
      </c>
      <c r="D15" s="25" t="str">
        <f>+'4 - Valor del Riesgo Inherente'!D15</f>
        <v>R 3</v>
      </c>
      <c r="E15" s="202" t="str">
        <f>+'4 - Valor del Riesgo Inherente'!E15</f>
        <v>Planeación inoportuna de cada vigencia</v>
      </c>
      <c r="F15" s="202" t="str">
        <f>+'4 - Valor del Riesgo Inherente'!F15</f>
        <v>Pérdida Reputacional</v>
      </c>
      <c r="G15" s="235" t="str">
        <f>+'4 - Valor del Riesgo Inherente'!G15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5" s="204" t="s">
        <v>1555</v>
      </c>
      <c r="I15" s="244" t="s">
        <v>1011</v>
      </c>
      <c r="J15" s="244" t="s">
        <v>1032</v>
      </c>
      <c r="K15" s="213" t="s">
        <v>407</v>
      </c>
      <c r="L15" s="99" t="str">
        <f t="shared" si="0"/>
        <v>Probabilidad</v>
      </c>
      <c r="M15" s="213" t="s">
        <v>412</v>
      </c>
      <c r="N15" s="99" t="str">
        <f t="shared" si="1"/>
        <v>40%</v>
      </c>
      <c r="O15" s="213" t="s">
        <v>419</v>
      </c>
      <c r="P15" s="213" t="s">
        <v>421</v>
      </c>
      <c r="Q15" s="213" t="s">
        <v>1039</v>
      </c>
      <c r="R15" s="203">
        <f>+IFERROR(IF(L15="Probabilidad",('4 - Valor del Riesgo Inherente'!J15-(+'4 - Valor del Riesgo Inherente'!J15*N15)),IF(L15="Impacto",'4 - Valor del Riesgo Inherente'!J15,"")),"")</f>
        <v>0.12</v>
      </c>
      <c r="S15" s="186" t="str">
        <f t="shared" si="2"/>
        <v>Muy Baja</v>
      </c>
      <c r="T15" s="203">
        <f>+IFERROR(IF(L15="Impacto",('4 - Valor del Riesgo Inherente'!M15-(+'4 - Valor del Riesgo Inherente'!M15*N15)),IF(L15="Probabilidad",'4 - Valor del Riesgo Inherente'!M15,"")),"")</f>
        <v>0.6</v>
      </c>
      <c r="U15" s="186" t="str">
        <f t="shared" si="3"/>
        <v>Moderado</v>
      </c>
      <c r="V15" s="186" t="str">
        <f t="shared" si="4"/>
        <v>Moderado</v>
      </c>
      <c r="W15" s="186" t="str">
        <f t="shared" si="5"/>
        <v>Reducir</v>
      </c>
    </row>
    <row r="16" spans="2:23" ht="150" customHeight="1" x14ac:dyDescent="0.25">
      <c r="B16" s="202" t="str">
        <f>+'4 - Valor del Riesgo Inherente'!B16</f>
        <v>DIRECCIONAMIENTO ESTRATÉGICO</v>
      </c>
      <c r="C16" s="99" t="str">
        <f>+'4 - Valor del Riesgo Inherente'!C16</f>
        <v>OFICINA DE PLANEACIÓN</v>
      </c>
      <c r="D16" s="25" t="str">
        <f>+'4 - Valor del Riesgo Inherente'!D16</f>
        <v>R 3</v>
      </c>
      <c r="E16" s="202" t="str">
        <f>+'4 - Valor del Riesgo Inherente'!E16</f>
        <v>Planeación inoportuna de cada vigencia</v>
      </c>
      <c r="F16" s="202" t="str">
        <f>+'4 - Valor del Riesgo Inherente'!F16</f>
        <v>Pérdida Reputacional</v>
      </c>
      <c r="G16" s="235" t="str">
        <f>+'4 - Valor del Riesgo Inherente'!G16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H16" s="204" t="s">
        <v>1556</v>
      </c>
      <c r="I16" s="244" t="s">
        <v>1011</v>
      </c>
      <c r="J16" s="244" t="s">
        <v>1033</v>
      </c>
      <c r="K16" s="213" t="s">
        <v>409</v>
      </c>
      <c r="L16" s="99" t="str">
        <f t="shared" si="0"/>
        <v>Impacto</v>
      </c>
      <c r="M16" s="213" t="s">
        <v>412</v>
      </c>
      <c r="N16" s="99" t="str">
        <f t="shared" si="1"/>
        <v>25%</v>
      </c>
      <c r="O16" s="213" t="s">
        <v>419</v>
      </c>
      <c r="P16" s="213" t="s">
        <v>421</v>
      </c>
      <c r="Q16" s="213" t="s">
        <v>1038</v>
      </c>
      <c r="R16" s="203"/>
      <c r="S16" s="186" t="str">
        <f t="shared" si="2"/>
        <v/>
      </c>
      <c r="T16" s="203"/>
      <c r="U16" s="186" t="str">
        <f t="shared" si="3"/>
        <v/>
      </c>
      <c r="V16" s="186" t="str">
        <f t="shared" si="4"/>
        <v/>
      </c>
      <c r="W16" s="186" t="e">
        <f t="shared" si="5"/>
        <v>#N/A</v>
      </c>
    </row>
    <row r="17" spans="2:23" ht="150" customHeight="1" x14ac:dyDescent="0.25">
      <c r="B17" s="202" t="str">
        <f>+'4 - Valor del Riesgo Inherente'!B17</f>
        <v>DIRECCIONAMIENTO ESTRATÉGICO</v>
      </c>
      <c r="C17" s="99" t="str">
        <f>+'4 - Valor del Riesgo Inherente'!C17</f>
        <v>OFICINA DE PLANEACIÓN</v>
      </c>
      <c r="D17" s="25" t="str">
        <f>+'4 - Valor del Riesgo Inherente'!D17</f>
        <v>R 4</v>
      </c>
      <c r="E17" s="202" t="str">
        <f>+'4 - Valor del Riesgo Inherente'!E17</f>
        <v>Reporte de información no pertinente a las necesidades de la Dirección General</v>
      </c>
      <c r="F17" s="202" t="str">
        <f>+'4 - Valor del Riesgo Inherente'!F17</f>
        <v>Pérdida Reputacional</v>
      </c>
      <c r="G17" s="235" t="str">
        <f>+'4 - Valor del Riesgo Inherente'!G17</f>
        <v>Posibilidad de pérdida reputacional en la imagen institucional debido al desconocimiento de las dependencias en la metodología, roles, responsabilidades y los criterios explícitos para reporte de indicadores, y además tener los Sistemas de información no unificados</v>
      </c>
      <c r="H17" s="204" t="s">
        <v>1557</v>
      </c>
      <c r="I17" s="244" t="s">
        <v>1011</v>
      </c>
      <c r="J17" s="244" t="s">
        <v>1034</v>
      </c>
      <c r="K17" s="213" t="s">
        <v>408</v>
      </c>
      <c r="L17" s="99" t="str">
        <f t="shared" si="0"/>
        <v>Impacto</v>
      </c>
      <c r="M17" s="213" t="s">
        <v>412</v>
      </c>
      <c r="N17" s="99" t="str">
        <f t="shared" si="1"/>
        <v>30%</v>
      </c>
      <c r="O17" s="213" t="s">
        <v>419</v>
      </c>
      <c r="P17" s="213" t="s">
        <v>421</v>
      </c>
      <c r="Q17" s="213" t="s">
        <v>1038</v>
      </c>
      <c r="R17" s="203">
        <f>+IFERROR(IF(L17="Probabilidad",('4 - Valor del Riesgo Inherente'!J17-(+'4 - Valor del Riesgo Inherente'!J17*N17)),IF(L17="Impacto",'4 - Valor del Riesgo Inherente'!J17,"")),"")</f>
        <v>0.6</v>
      </c>
      <c r="S17" s="186" t="str">
        <f t="shared" si="2"/>
        <v>Media</v>
      </c>
      <c r="T17" s="203">
        <f>+IFERROR(IF(L17="Impacto",('4 - Valor del Riesgo Inherente'!M17-(+'4 - Valor del Riesgo Inherente'!M17*N17)),IF(L17="Probabilidad",'4 - Valor del Riesgo Inherente'!M17,"")),"")</f>
        <v>0.42</v>
      </c>
      <c r="U17" s="186" t="str">
        <f t="shared" si="3"/>
        <v>Moderado</v>
      </c>
      <c r="V17" s="186" t="str">
        <f t="shared" si="4"/>
        <v>Moderado</v>
      </c>
      <c r="W17" s="186" t="str">
        <f t="shared" si="5"/>
        <v>Reducir</v>
      </c>
    </row>
    <row r="18" spans="2:23" ht="150" customHeight="1" x14ac:dyDescent="0.25">
      <c r="B18" s="202" t="str">
        <f>+'4 - Valor del Riesgo Inherente'!B18</f>
        <v>DIRECCIONAMIENTO ESTRATÉGICO</v>
      </c>
      <c r="C18" s="99" t="str">
        <f>+'4 - Valor del Riesgo Inherente'!C18</f>
        <v>OFICINA DE PLANEACIÓN</v>
      </c>
      <c r="D18" s="25" t="str">
        <f>+'4 - Valor del Riesgo Inherente'!D18</f>
        <v>R 4</v>
      </c>
      <c r="E18" s="202" t="str">
        <f>+'4 - Valor del Riesgo Inherente'!E18</f>
        <v>Reporte de información no pertinente a las necesidades de la Dirección General</v>
      </c>
      <c r="F18" s="202" t="str">
        <f>+'4 - Valor del Riesgo Inherente'!F18</f>
        <v>Pérdida Reputacional</v>
      </c>
      <c r="G18" s="235" t="str">
        <f>+'4 - Valor del Riesgo Inherente'!G18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H18" s="204" t="s">
        <v>1558</v>
      </c>
      <c r="I18" s="244" t="s">
        <v>1011</v>
      </c>
      <c r="J18" s="244" t="s">
        <v>1035</v>
      </c>
      <c r="K18" s="213" t="s">
        <v>409</v>
      </c>
      <c r="L18" s="99" t="str">
        <f t="shared" si="0"/>
        <v>Impacto</v>
      </c>
      <c r="M18" s="213" t="s">
        <v>412</v>
      </c>
      <c r="N18" s="99" t="str">
        <f t="shared" si="1"/>
        <v>25%</v>
      </c>
      <c r="O18" s="213" t="s">
        <v>419</v>
      </c>
      <c r="P18" s="213" t="s">
        <v>421</v>
      </c>
      <c r="Q18" s="213" t="s">
        <v>1039</v>
      </c>
      <c r="R18" s="203"/>
      <c r="S18" s="186" t="str">
        <f t="shared" si="2"/>
        <v/>
      </c>
      <c r="T18" s="203"/>
      <c r="U18" s="186" t="str">
        <f t="shared" si="3"/>
        <v/>
      </c>
      <c r="V18" s="186" t="str">
        <f t="shared" si="4"/>
        <v/>
      </c>
      <c r="W18" s="186" t="e">
        <f t="shared" si="5"/>
        <v>#N/A</v>
      </c>
    </row>
    <row r="19" spans="2:23" ht="150" customHeight="1" x14ac:dyDescent="0.25">
      <c r="B19" s="202" t="str">
        <f>+'4 - Valor del Riesgo Inherente'!B19</f>
        <v>DIRECCIONAMIENTO ESTRATÉGICO</v>
      </c>
      <c r="C19" s="99" t="str">
        <f>+'4 - Valor del Riesgo Inherente'!C19</f>
        <v>OFICINA DE PLANEACIÓN</v>
      </c>
      <c r="D19" s="25" t="str">
        <f>+'4 - Valor del Riesgo Inherente'!D19</f>
        <v>R 5</v>
      </c>
      <c r="E19" s="202" t="str">
        <f>+'4 - Valor del Riesgo Inherente'!E19</f>
        <v>Planeación y gestión de procesos con inadecuada valoración de riesgos y oportunidades</v>
      </c>
      <c r="F19" s="202" t="str">
        <f>+'4 - Valor del Riesgo Inherente'!F19</f>
        <v>Pérdida Reputacional</v>
      </c>
      <c r="G19" s="235" t="str">
        <f>+'4 - Valor del Riesgo Inherente'!G19</f>
        <v>Posibilidad de pérdida reputacional en la imagen institucional por la inadecuada identificación y control de riesgos que afectan los procesos de la entidad</v>
      </c>
      <c r="H19" s="204" t="s">
        <v>1559</v>
      </c>
      <c r="I19" s="244" t="s">
        <v>1011</v>
      </c>
      <c r="J19" s="244" t="s">
        <v>1036</v>
      </c>
      <c r="K19" s="213" t="s">
        <v>408</v>
      </c>
      <c r="L19" s="99" t="str">
        <f t="shared" si="0"/>
        <v>Impacto</v>
      </c>
      <c r="M19" s="213" t="s">
        <v>412</v>
      </c>
      <c r="N19" s="99" t="str">
        <f t="shared" si="1"/>
        <v>30%</v>
      </c>
      <c r="O19" s="213" t="s">
        <v>419</v>
      </c>
      <c r="P19" s="213" t="s">
        <v>421</v>
      </c>
      <c r="Q19" s="213" t="s">
        <v>1038</v>
      </c>
      <c r="R19" s="203">
        <f>+IFERROR(IF(L19="Probabilidad",('4 - Valor del Riesgo Inherente'!J19-(+'4 - Valor del Riesgo Inherente'!J19*N19)),IF(L19="Impacto",'4 - Valor del Riesgo Inherente'!J19,"")),"")</f>
        <v>0.6</v>
      </c>
      <c r="S19" s="186" t="str">
        <f t="shared" si="2"/>
        <v>Media</v>
      </c>
      <c r="T19" s="203">
        <f>+IFERROR(IF(L19="Impacto",('4 - Valor del Riesgo Inherente'!M19-(+'4 - Valor del Riesgo Inherente'!M19*N19)),IF(L19="Probabilidad",'4 - Valor del Riesgo Inherente'!M19,"")),"")</f>
        <v>0.42</v>
      </c>
      <c r="U19" s="186" t="str">
        <f t="shared" si="3"/>
        <v>Moderado</v>
      </c>
      <c r="V19" s="186" t="str">
        <f t="shared" si="4"/>
        <v>Moderado</v>
      </c>
      <c r="W19" s="186" t="str">
        <f t="shared" si="5"/>
        <v>Reducir</v>
      </c>
    </row>
    <row r="20" spans="2:23" ht="150" customHeight="1" x14ac:dyDescent="0.25">
      <c r="B20" s="202" t="str">
        <f>+'4 - Valor del Riesgo Inherente'!B20</f>
        <v>DIRECCIONAMIENTO ESTRATÉGICO</v>
      </c>
      <c r="C20" s="99" t="str">
        <f>+'4 - Valor del Riesgo Inherente'!C20</f>
        <v>OFICINA DE PLANEACIÓN</v>
      </c>
      <c r="D20" s="25" t="str">
        <f>+'4 - Valor del Riesgo Inherente'!D20</f>
        <v>R 5</v>
      </c>
      <c r="E20" s="202" t="str">
        <f>+'4 - Valor del Riesgo Inherente'!E20</f>
        <v>Planeación y gestión de procesos con inadecuada valoración de riesgos y oportunidades</v>
      </c>
      <c r="F20" s="202" t="str">
        <f>+'4 - Valor del Riesgo Inherente'!F20</f>
        <v>Pérdida Reputacional</v>
      </c>
      <c r="G20" s="235" t="str">
        <f>+'4 - Valor del Riesgo Inherente'!G20</f>
        <v>Posibilidad de pérdida reputacional en la imagen institucional por la inadecuada identificación y control de riesgos que afectan los procesos de la entidad</v>
      </c>
      <c r="H20" s="204" t="s">
        <v>1560</v>
      </c>
      <c r="I20" s="244" t="s">
        <v>1011</v>
      </c>
      <c r="J20" s="244" t="s">
        <v>1037</v>
      </c>
      <c r="K20" s="213" t="s">
        <v>409</v>
      </c>
      <c r="L20" s="99" t="str">
        <f t="shared" si="0"/>
        <v>Impacto</v>
      </c>
      <c r="M20" s="213" t="s">
        <v>412</v>
      </c>
      <c r="N20" s="99" t="str">
        <f t="shared" si="1"/>
        <v>25%</v>
      </c>
      <c r="O20" s="213" t="s">
        <v>419</v>
      </c>
      <c r="P20" s="213" t="s">
        <v>421</v>
      </c>
      <c r="Q20" s="213" t="s">
        <v>1038</v>
      </c>
      <c r="R20" s="203"/>
      <c r="S20" s="186" t="str">
        <f t="shared" si="2"/>
        <v/>
      </c>
      <c r="T20" s="203"/>
      <c r="U20" s="186" t="str">
        <f t="shared" si="3"/>
        <v/>
      </c>
      <c r="V20" s="186" t="str">
        <f t="shared" si="4"/>
        <v/>
      </c>
      <c r="W20" s="186" t="e">
        <f t="shared" si="5"/>
        <v>#N/A</v>
      </c>
    </row>
    <row r="21" spans="2:23" ht="150" customHeight="1" x14ac:dyDescent="0.25">
      <c r="B21" s="202" t="str">
        <f>+'4 - Valor del Riesgo Inherente'!B21</f>
        <v>COMUNICACIÓN Y GESTIÓN CON GRUPOS DE INTERÉS</v>
      </c>
      <c r="C21" s="99" t="str">
        <f>+'4 - Valor del Riesgo Inherente'!C21</f>
        <v>DIRECCIÓN GENERAL (EQUIPO DE COMUNICACIONES)</v>
      </c>
      <c r="D21" s="25" t="str">
        <f>+'4 - Valor del Riesgo Inherente'!D21</f>
        <v>R 6</v>
      </c>
      <c r="E21" s="202" t="str">
        <f>+'4 - Valor del Riesgo Inherente'!E21</f>
        <v>Dar información imprecisa o errónea a la ciudadanía a través de cualquier medio de comunicación por parte de  personas autorizadas y NO autorizadas</v>
      </c>
      <c r="F21" s="202" t="str">
        <f>+'4 - Valor del Riesgo Inherente'!F21</f>
        <v>Pérdida Reputacional</v>
      </c>
      <c r="G21" s="235" t="str">
        <f>+'4 - Valor del Riesgo Inherente'!G21</f>
        <v>Posibilidad de pérdida reputacional en la credibilidad y mala imagen institucional por deficiencia en la información interna y externa de la entidad</v>
      </c>
      <c r="H21" s="204" t="s">
        <v>1561</v>
      </c>
      <c r="I21" s="26" t="s">
        <v>1070</v>
      </c>
      <c r="J21" s="244" t="s">
        <v>1073</v>
      </c>
      <c r="K21" s="213" t="s">
        <v>407</v>
      </c>
      <c r="L21" s="99" t="str">
        <f t="shared" si="0"/>
        <v>Probabilidad</v>
      </c>
      <c r="M21" s="213" t="s">
        <v>412</v>
      </c>
      <c r="N21" s="99" t="str">
        <f t="shared" si="1"/>
        <v>40%</v>
      </c>
      <c r="O21" s="213" t="s">
        <v>1082</v>
      </c>
      <c r="P21" s="213" t="s">
        <v>422</v>
      </c>
      <c r="Q21" s="213" t="s">
        <v>1038</v>
      </c>
      <c r="R21" s="203">
        <f>+IFERROR(IF(L21="Probabilidad",('4 - Valor del Riesgo Inherente'!J21-(+'4 - Valor del Riesgo Inherente'!J21*N21)),IF(L21="Impacto",'4 - Valor del Riesgo Inherente'!J21,"")),"")</f>
        <v>0.6</v>
      </c>
      <c r="S21" s="186" t="str">
        <f t="shared" si="2"/>
        <v>Media</v>
      </c>
      <c r="T21" s="203">
        <f>+IFERROR(IF(L21="Impacto",('4 - Valor del Riesgo Inherente'!M21-(+'4 - Valor del Riesgo Inherente'!M21*N21)),IF(L21="Probabilidad",'4 - Valor del Riesgo Inherente'!M21,"")),"")</f>
        <v>1</v>
      </c>
      <c r="U21" s="186" t="str">
        <f t="shared" si="3"/>
        <v>Catastrófico</v>
      </c>
      <c r="V21" s="186" t="str">
        <f t="shared" si="4"/>
        <v>Extremo</v>
      </c>
      <c r="W21" s="186" t="str">
        <f t="shared" si="5"/>
        <v>Reducir</v>
      </c>
    </row>
    <row r="22" spans="2:23" ht="150" customHeight="1" x14ac:dyDescent="0.25">
      <c r="B22" s="202" t="str">
        <f>+'4 - Valor del Riesgo Inherente'!B22</f>
        <v>COMUNICACIÓN Y GESTIÓN CON GRUPOS DE INTERÉS</v>
      </c>
      <c r="C22" s="99" t="str">
        <f>+'4 - Valor del Riesgo Inherente'!C22</f>
        <v>DIRECCIÓN GENERAL (EQUIPO DE COMUNICACIONES)</v>
      </c>
      <c r="D22" s="25" t="str">
        <f>+'4 - Valor del Riesgo Inherente'!D22</f>
        <v>R 6</v>
      </c>
      <c r="E22" s="202" t="str">
        <f>+'4 - Valor del Riesgo Inherente'!E22</f>
        <v>Dar información imprecisa o errónea a la ciudadanía a través de cualquier medio de comunicación por parte de  personas autorizadas y NO autorizadas</v>
      </c>
      <c r="F22" s="202" t="str">
        <f>+'4 - Valor del Riesgo Inherente'!F22</f>
        <v>Pérdida Reputacional</v>
      </c>
      <c r="G22" s="235" t="str">
        <f>+'4 - Valor del Riesgo Inherente'!G22</f>
        <v>Posibilidad de pérdida reputacional en la credibilidad y mala imagen institucional por deficiencia en la información interna y externa de la entidad</v>
      </c>
      <c r="H22" s="204" t="s">
        <v>1562</v>
      </c>
      <c r="I22" s="26" t="s">
        <v>1070</v>
      </c>
      <c r="J22" s="244" t="s">
        <v>1074</v>
      </c>
      <c r="K22" s="213" t="s">
        <v>409</v>
      </c>
      <c r="L22" s="99" t="str">
        <f t="shared" si="0"/>
        <v>Impacto</v>
      </c>
      <c r="M22" s="213" t="s">
        <v>412</v>
      </c>
      <c r="N22" s="99" t="str">
        <f t="shared" si="1"/>
        <v>25%</v>
      </c>
      <c r="O22" s="213" t="s">
        <v>1082</v>
      </c>
      <c r="P22" s="213" t="s">
        <v>421</v>
      </c>
      <c r="Q22" s="213" t="s">
        <v>1038</v>
      </c>
      <c r="R22" s="203"/>
      <c r="S22" s="186" t="str">
        <f t="shared" si="2"/>
        <v/>
      </c>
      <c r="T22" s="203"/>
      <c r="U22" s="186" t="str">
        <f t="shared" si="3"/>
        <v/>
      </c>
      <c r="V22" s="186" t="str">
        <f t="shared" si="4"/>
        <v/>
      </c>
      <c r="W22" s="186" t="e">
        <f t="shared" si="5"/>
        <v>#N/A</v>
      </c>
    </row>
    <row r="23" spans="2:23" ht="150" customHeight="1" x14ac:dyDescent="0.25">
      <c r="B23" s="202" t="str">
        <f>+'4 - Valor del Riesgo Inherente'!B23</f>
        <v>COMUNICACIÓN Y GESTIÓN CON GRUPOS DE INTERÉS</v>
      </c>
      <c r="C23" s="99" t="str">
        <f>+'4 - Valor del Riesgo Inherente'!C23</f>
        <v>DIRECCIÓN GENERAL (EQUIPO DE COMUNICACIONES)</v>
      </c>
      <c r="D23" s="25" t="str">
        <f>+'4 - Valor del Riesgo Inherente'!D23</f>
        <v>R 6</v>
      </c>
      <c r="E23" s="202" t="str">
        <f>+'4 - Valor del Riesgo Inherente'!E23</f>
        <v>Dar información imprecisa o errónea a la ciudadanía a través de cualquier medio de comunicación por parte de  personas autorizadas y NO autorizadas</v>
      </c>
      <c r="F23" s="202" t="str">
        <f>+'4 - Valor del Riesgo Inherente'!F23</f>
        <v>Pérdida Reputacional</v>
      </c>
      <c r="G23" s="235" t="str">
        <f>+'4 - Valor del Riesgo Inherente'!G23</f>
        <v>Posibilidad de pérdida reputacional en la credibilidad y mala imagen institucional por deficiencia en la información interna y externa de la entidad</v>
      </c>
      <c r="H23" s="204" t="s">
        <v>1563</v>
      </c>
      <c r="I23" s="26" t="s">
        <v>1042</v>
      </c>
      <c r="J23" s="244"/>
      <c r="K23" s="213"/>
      <c r="L23" s="51" t="str">
        <f t="shared" si="0"/>
        <v/>
      </c>
      <c r="M23" s="213"/>
      <c r="N23" s="51" t="str">
        <f t="shared" si="1"/>
        <v/>
      </c>
      <c r="O23" s="213"/>
      <c r="P23" s="213"/>
      <c r="Q23" s="213"/>
      <c r="R23" s="203" t="str">
        <f>+IFERROR(IF(L23="Probabilidad",('4 - Valor del Riesgo Inherente'!J23-(+'4 - Valor del Riesgo Inherente'!J23*N23)),IF(L23="Impacto",'4 - Valor del Riesgo Inherente'!J23,"")),"")</f>
        <v/>
      </c>
      <c r="S23" s="186" t="str">
        <f t="shared" si="2"/>
        <v/>
      </c>
      <c r="T23" s="203" t="str">
        <f>+IFERROR(IF(L23="Impacto",('4 - Valor del Riesgo Inherente'!M23-(+'4 - Valor del Riesgo Inherente'!M23*N23)),IF(L23="Probabilidad",'4 - Valor del Riesgo Inherente'!M23,"")),"")</f>
        <v/>
      </c>
      <c r="U23" s="186" t="str">
        <f t="shared" si="3"/>
        <v/>
      </c>
      <c r="V23" s="186" t="str">
        <f t="shared" si="4"/>
        <v/>
      </c>
      <c r="W23" s="186" t="e">
        <f t="shared" si="5"/>
        <v>#N/A</v>
      </c>
    </row>
    <row r="24" spans="2:23" ht="150" customHeight="1" x14ac:dyDescent="0.25">
      <c r="B24" s="202" t="str">
        <f>+'4 - Valor del Riesgo Inherente'!B24</f>
        <v>COMUNICACIÓN Y GESTIÓN CON GRUPOS DE INTERÉS</v>
      </c>
      <c r="C24" s="99" t="str">
        <f>+'4 - Valor del Riesgo Inherente'!C24</f>
        <v>DIRECCIÓN GENERAL (EQUIPO DE COMUNICACIONES)</v>
      </c>
      <c r="D24" s="25" t="str">
        <f>+'4 - Valor del Riesgo Inherente'!D24</f>
        <v>R 7</v>
      </c>
      <c r="E24" s="202" t="str">
        <f>+'4 - Valor del Riesgo Inherente'!E24</f>
        <v>Inadecuada utilización de la imagen institucional</v>
      </c>
      <c r="F24" s="202" t="str">
        <f>+'4 - Valor del Riesgo Inherente'!F24</f>
        <v>Pérdida Reputacional</v>
      </c>
      <c r="G24" s="235" t="str">
        <f>+'4 - Valor del Riesgo Inherente'!G24</f>
        <v>Posibilidad de pérdida reputacional en la imagen institucional por el manejo inadecuado de la imagen institucional (símbolos, nombre, colores, manual de imagen, entre otros)</v>
      </c>
      <c r="H24" s="204" t="s">
        <v>1564</v>
      </c>
      <c r="I24" s="26" t="s">
        <v>1070</v>
      </c>
      <c r="J24" s="244" t="s">
        <v>1075</v>
      </c>
      <c r="K24" s="213" t="s">
        <v>407</v>
      </c>
      <c r="L24" s="99" t="str">
        <f t="shared" si="0"/>
        <v>Probabilidad</v>
      </c>
      <c r="M24" s="213" t="s">
        <v>412</v>
      </c>
      <c r="N24" s="99" t="str">
        <f t="shared" si="1"/>
        <v>40%</v>
      </c>
      <c r="O24" s="213" t="s">
        <v>419</v>
      </c>
      <c r="P24" s="213" t="s">
        <v>421</v>
      </c>
      <c r="Q24" s="213" t="s">
        <v>1038</v>
      </c>
      <c r="R24" s="203">
        <f>+IFERROR(IF(L24="Probabilidad",('4 - Valor del Riesgo Inherente'!J24-(+'4 - Valor del Riesgo Inherente'!J24*N24)),IF(L24="Impacto",'4 - Valor del Riesgo Inherente'!J24,"")),"")</f>
        <v>0.6</v>
      </c>
      <c r="S24" s="186" t="str">
        <f t="shared" si="2"/>
        <v>Media</v>
      </c>
      <c r="T24" s="203">
        <f>+IFERROR(IF(L24="Impacto",('4 - Valor del Riesgo Inherente'!M24-(+'4 - Valor del Riesgo Inherente'!M24*N24)),IF(L24="Probabilidad",'4 - Valor del Riesgo Inherente'!M24,"")),"")</f>
        <v>0.6</v>
      </c>
      <c r="U24" s="186" t="str">
        <f t="shared" si="3"/>
        <v>Moderado</v>
      </c>
      <c r="V24" s="186" t="str">
        <f t="shared" si="4"/>
        <v>Moderado</v>
      </c>
      <c r="W24" s="186" t="str">
        <f t="shared" si="5"/>
        <v>Reducir</v>
      </c>
    </row>
    <row r="25" spans="2:23" ht="150" customHeight="1" x14ac:dyDescent="0.25">
      <c r="B25" s="202" t="str">
        <f>+'4 - Valor del Riesgo Inherente'!B25</f>
        <v>COMUNICACIÓN Y GESTIÓN CON GRUPOS DE INTERÉS</v>
      </c>
      <c r="C25" s="99" t="str">
        <f>+'4 - Valor del Riesgo Inherente'!C25</f>
        <v>DIRECCIÓN GENERAL (EQUIPO DE COMUNICACIONES)</v>
      </c>
      <c r="D25" s="25" t="str">
        <f>+'4 - Valor del Riesgo Inherente'!D25</f>
        <v>R 7</v>
      </c>
      <c r="E25" s="202" t="str">
        <f>+'4 - Valor del Riesgo Inherente'!E25</f>
        <v>Inadecuada utilización de la imagen institucional</v>
      </c>
      <c r="F25" s="202" t="str">
        <f>+'4 - Valor del Riesgo Inherente'!F25</f>
        <v>Pérdida Reputacional</v>
      </c>
      <c r="G25" s="235" t="str">
        <f>+'4 - Valor del Riesgo Inherente'!G25</f>
        <v>Posibilidad de pérdida reputacional en la imagen institucional por el manejo inadecuado de la imagen institucional (símbolos, nombre, colores, manual de imagen, entre otros)</v>
      </c>
      <c r="H25" s="204" t="s">
        <v>1565</v>
      </c>
      <c r="I25" s="26" t="s">
        <v>1070</v>
      </c>
      <c r="J25" s="244" t="s">
        <v>1076</v>
      </c>
      <c r="K25" s="213" t="s">
        <v>409</v>
      </c>
      <c r="L25" s="99" t="str">
        <f t="shared" si="0"/>
        <v>Impacto</v>
      </c>
      <c r="M25" s="213" t="s">
        <v>412</v>
      </c>
      <c r="N25" s="99" t="str">
        <f t="shared" si="1"/>
        <v>25%</v>
      </c>
      <c r="O25" s="213" t="s">
        <v>1082</v>
      </c>
      <c r="P25" s="213" t="s">
        <v>421</v>
      </c>
      <c r="Q25" s="213" t="s">
        <v>1038</v>
      </c>
      <c r="R25" s="203"/>
      <c r="S25" s="186" t="str">
        <f t="shared" si="2"/>
        <v/>
      </c>
      <c r="T25" s="203"/>
      <c r="U25" s="186" t="str">
        <f t="shared" si="3"/>
        <v/>
      </c>
      <c r="V25" s="186" t="str">
        <f t="shared" si="4"/>
        <v/>
      </c>
      <c r="W25" s="186" t="e">
        <f t="shared" si="5"/>
        <v>#N/A</v>
      </c>
    </row>
    <row r="26" spans="2:23" ht="150" customHeight="1" x14ac:dyDescent="0.25">
      <c r="B26" s="202" t="str">
        <f>+'4 - Valor del Riesgo Inherente'!B26</f>
        <v>COMUNICACIÓN Y GESTIÓN CON GRUPOS DE INTERÉS</v>
      </c>
      <c r="C26" s="99" t="str">
        <f>+'4 - Valor del Riesgo Inherente'!C26</f>
        <v>DIRECCIÓN GENERAL (EQUIPO DE COMUNICACIONES)</v>
      </c>
      <c r="D26" s="25" t="str">
        <f>+'4 - Valor del Riesgo Inherente'!D26</f>
        <v>R 8</v>
      </c>
      <c r="E26" s="202" t="str">
        <f>+'4 - Valor del Riesgo Inherente'!E26</f>
        <v>Información de la ANT no llega al público objetivo</v>
      </c>
      <c r="F26" s="202" t="str">
        <f>+'4 - Valor del Riesgo Inherente'!F26</f>
        <v>Pérdida Reputacional</v>
      </c>
      <c r="G26" s="235" t="str">
        <f>+'4 - Valor del Riesgo Inherente'!G26</f>
        <v>Posibilidad de pérdida reputacional en la imagen institucional en los grupo de interés por que los canales de comunicación no son efectivos y su es limitado</v>
      </c>
      <c r="H26" s="204" t="s">
        <v>1566</v>
      </c>
      <c r="I26" s="244" t="s">
        <v>1071</v>
      </c>
      <c r="J26" s="244" t="s">
        <v>1077</v>
      </c>
      <c r="K26" s="213" t="s">
        <v>407</v>
      </c>
      <c r="L26" s="99" t="str">
        <f t="shared" si="0"/>
        <v>Probabilidad</v>
      </c>
      <c r="M26" s="213" t="s">
        <v>412</v>
      </c>
      <c r="N26" s="99" t="str">
        <f t="shared" si="1"/>
        <v>40%</v>
      </c>
      <c r="O26" s="213" t="s">
        <v>419</v>
      </c>
      <c r="P26" s="213" t="s">
        <v>421</v>
      </c>
      <c r="Q26" s="213" t="s">
        <v>1038</v>
      </c>
      <c r="R26" s="203">
        <f>+IFERROR(IF(L26="Probabilidad",('4 - Valor del Riesgo Inherente'!J26-(+'4 - Valor del Riesgo Inherente'!J26*N26)),IF(L26="Impacto",'4 - Valor del Riesgo Inherente'!J26,"")),"")</f>
        <v>0.6</v>
      </c>
      <c r="S26" s="186" t="str">
        <f t="shared" si="2"/>
        <v>Media</v>
      </c>
      <c r="T26" s="203">
        <f>+IFERROR(IF(L26="Impacto",('4 - Valor del Riesgo Inherente'!M26-(+'4 - Valor del Riesgo Inherente'!M26*N26)),IF(L26="Probabilidad",'4 - Valor del Riesgo Inherente'!M26,"")),"")</f>
        <v>1</v>
      </c>
      <c r="U26" s="186" t="str">
        <f t="shared" si="3"/>
        <v>Catastrófico</v>
      </c>
      <c r="V26" s="186" t="str">
        <f t="shared" si="4"/>
        <v>Extremo</v>
      </c>
      <c r="W26" s="186" t="str">
        <f t="shared" si="5"/>
        <v>Reducir</v>
      </c>
    </row>
    <row r="27" spans="2:23" ht="150" customHeight="1" x14ac:dyDescent="0.25">
      <c r="B27" s="202" t="str">
        <f>+'4 - Valor del Riesgo Inherente'!B27</f>
        <v>COMUNICACIÓN Y GESTIÓN CON GRUPOS DE INTERÉS</v>
      </c>
      <c r="C27" s="99" t="str">
        <f>+'4 - Valor del Riesgo Inherente'!C27</f>
        <v>DIRECCIÓN GENERAL (EQUIPO DE COMUNICACIONES)</v>
      </c>
      <c r="D27" s="25" t="str">
        <f>+'4 - Valor del Riesgo Inherente'!D27</f>
        <v>R 8</v>
      </c>
      <c r="E27" s="202" t="str">
        <f>+'4 - Valor del Riesgo Inherente'!E27</f>
        <v>Información de la ANT no llega al público objetivo</v>
      </c>
      <c r="F27" s="202" t="str">
        <f>+'4 - Valor del Riesgo Inherente'!F27</f>
        <v>Pérdida Reputacional</v>
      </c>
      <c r="G27" s="235" t="str">
        <f>+'4 - Valor del Riesgo Inherente'!G27</f>
        <v>Posibilidad de pérdida reputacional en la imagen institucional en los grupo de interés por que los canales de comunicación no son efectivos y su es limitado</v>
      </c>
      <c r="H27" s="204" t="s">
        <v>1567</v>
      </c>
      <c r="I27" s="244" t="s">
        <v>1070</v>
      </c>
      <c r="J27" s="244" t="s">
        <v>1078</v>
      </c>
      <c r="K27" s="213" t="s">
        <v>408</v>
      </c>
      <c r="L27" s="99" t="str">
        <f t="shared" si="0"/>
        <v>Impacto</v>
      </c>
      <c r="M27" s="213" t="s">
        <v>412</v>
      </c>
      <c r="N27" s="99" t="str">
        <f t="shared" si="1"/>
        <v>30%</v>
      </c>
      <c r="O27" s="213" t="s">
        <v>1082</v>
      </c>
      <c r="P27" s="213" t="s">
        <v>422</v>
      </c>
      <c r="Q27" s="213" t="s">
        <v>1039</v>
      </c>
      <c r="R27" s="203">
        <f>IFERROR(IF(AND(L26="Probabilidad",L27="Probabilidad"),(R26-(+R26*N27)),IF(L27="Probabilidad",('4 - Valor del Riesgo Inherente'!J26-(+'4 - Valor del Riesgo Inherente'!J26*N27)),IF(L27="Impacto",R26,""))),"")</f>
        <v>0.6</v>
      </c>
      <c r="S27" s="186" t="str">
        <f t="shared" si="2"/>
        <v>Media</v>
      </c>
      <c r="T27" s="203">
        <f>IFERROR(IF(AND(L26="Impacto",L27="Impacto"),(T26-(+T26*N27)),IF(L27="Impacto",('4 - Valor del Riesgo Inherente'!M26-(+'4 - Valor del Riesgo Inherente'!M26*N27)),IF(L27="Probabilidad",T26,""))),"")</f>
        <v>0.7</v>
      </c>
      <c r="U27" s="186" t="str">
        <f t="shared" si="3"/>
        <v>Mayor</v>
      </c>
      <c r="V27" s="186" t="str">
        <f t="shared" ref="V27" si="6">IF(OR(AND(S27="Muy Baja",U27="Leve"),AND(S27="Muy Baja",U27="Menor"),AND(S27="Baja",U27="Leve")),"Bajo",IF(OR(AND(S27="Muy baja",U27="Moderado"),AND(S27="Baja",U27="Menor"),AND(S27="Baja",U27="Moderado"),AND(S27="Media",U27="Leve"),AND(S27="Media",U27="Menor"),AND(S27="Media",U27="Moderado"),AND(S27="Alta",U27="Leve"),AND(S27="Alta",U27="Menor")),"Moderado",IF(OR(AND(S27="Muy Baja",U27="Mayor"),AND(S27="Baja",U27="Mayor"),AND(S27="Media",U27="Mayor"),AND(S27="Alta",U27="Moderado"),AND(S27="Alta",U27="Mayor"),AND(S27="Muy Alta",U27="Leve"),AND(S27="Muy Alta",U27="Menor"),AND(S27="Muy Alta",U27="Moderado"),AND(S27="Muy Alta",U27="Mayor")),"Alto",IF(OR(AND(S27="Muy Baja",U27="Catastrófico"),AND(S27="Baja",U27="Catastrófico"),AND(S27="Media",U27="Catastrófico"),AND(S27="Alta",U27="Catastrófico"),AND(S27="Muy Alta",U27="Catastrófico")),"Extremo",""))))</f>
        <v>Alto</v>
      </c>
      <c r="W27" s="186" t="str">
        <f t="shared" si="5"/>
        <v>Reducir</v>
      </c>
    </row>
    <row r="28" spans="2:23" ht="150" customHeight="1" x14ac:dyDescent="0.25">
      <c r="B28" s="202" t="str">
        <f>+'4 - Valor del Riesgo Inherente'!B28</f>
        <v>COMUNICACIÓN Y GESTIÓN CON GRUPOS DE INTERÉS</v>
      </c>
      <c r="C28" s="99" t="str">
        <f>+'4 - Valor del Riesgo Inherente'!C28</f>
        <v>DIRECCIÓN GENERAL (EQUIPO DE COMUNICACIONES)</v>
      </c>
      <c r="D28" s="25" t="str">
        <f>+'4 - Valor del Riesgo Inherente'!D28</f>
        <v>R 8</v>
      </c>
      <c r="E28" s="202" t="str">
        <f>+'4 - Valor del Riesgo Inherente'!E28</f>
        <v>Información de la ANT no llega al público objetivo</v>
      </c>
      <c r="F28" s="202" t="str">
        <f>+'4 - Valor del Riesgo Inherente'!F28</f>
        <v>Pérdida Reputacional</v>
      </c>
      <c r="G28" s="235" t="str">
        <f>+'4 - Valor del Riesgo Inherente'!G28</f>
        <v>Posibilidad de pérdida reputacional en la imagen institucional en los grupo de interés por que los canales de comunicación no son efectivos y su es limitado</v>
      </c>
      <c r="H28" s="204" t="s">
        <v>1568</v>
      </c>
      <c r="I28" s="244" t="s">
        <v>1070</v>
      </c>
      <c r="J28" s="244" t="s">
        <v>1079</v>
      </c>
      <c r="K28" s="213" t="s">
        <v>409</v>
      </c>
      <c r="L28" s="99" t="str">
        <f t="shared" si="0"/>
        <v>Impacto</v>
      </c>
      <c r="M28" s="213" t="s">
        <v>412</v>
      </c>
      <c r="N28" s="99" t="str">
        <f t="shared" si="1"/>
        <v>25%</v>
      </c>
      <c r="O28" s="213" t="s">
        <v>419</v>
      </c>
      <c r="P28" s="213" t="s">
        <v>421</v>
      </c>
      <c r="Q28" s="213" t="s">
        <v>1038</v>
      </c>
      <c r="R28" s="203"/>
      <c r="S28" s="186" t="str">
        <f t="shared" si="2"/>
        <v/>
      </c>
      <c r="T28" s="203"/>
      <c r="U28" s="186" t="str">
        <f t="shared" si="3"/>
        <v/>
      </c>
      <c r="V28" s="186" t="str">
        <f t="shared" si="4"/>
        <v/>
      </c>
      <c r="W28" s="186" t="e">
        <f t="shared" si="5"/>
        <v>#N/A</v>
      </c>
    </row>
    <row r="29" spans="2:23" ht="150" customHeight="1" x14ac:dyDescent="0.25">
      <c r="B29" s="202" t="str">
        <f>+'4 - Valor del Riesgo Inherente'!B29</f>
        <v>COMUNICACIÓN Y GESTIÓN CON GRUPOS DE INTERÉS</v>
      </c>
      <c r="C29" s="99" t="str">
        <f>+'4 - Valor del Riesgo Inherente'!C29</f>
        <v>OFICINA DEL INSPECTOR DE LA GESTIÓN DE TIERRAS</v>
      </c>
      <c r="D29" s="25" t="str">
        <f>+'4 - Valor del Riesgo Inherente'!D29</f>
        <v>R 9</v>
      </c>
      <c r="E29" s="202" t="str">
        <f>+'4 - Valor del Riesgo Inherente'!E29</f>
        <v>Omitir la gestión y/o respuesta  a las denuncias por posibles hechos de corrupción</v>
      </c>
      <c r="F29" s="202" t="str">
        <f>+'4 - Valor del Riesgo Inherente'!F29</f>
        <v>Pérdida Reputacional</v>
      </c>
      <c r="G29" s="235" t="str">
        <f>+'4 - Valor del Riesgo Inherente'!G29</f>
        <v>Posibilidad de pérdida reputacional en la imagen institucional por el desconocimiento en el registro, gestión y tramite de denuncias</v>
      </c>
      <c r="H29" s="204" t="s">
        <v>1569</v>
      </c>
      <c r="I29" s="244" t="s">
        <v>1072</v>
      </c>
      <c r="J29" s="244" t="s">
        <v>1080</v>
      </c>
      <c r="K29" s="213" t="s">
        <v>407</v>
      </c>
      <c r="L29" s="99" t="str">
        <f t="shared" si="0"/>
        <v>Probabilidad</v>
      </c>
      <c r="M29" s="213" t="s">
        <v>412</v>
      </c>
      <c r="N29" s="99" t="str">
        <f t="shared" si="1"/>
        <v>40%</v>
      </c>
      <c r="O29" s="213" t="s">
        <v>419</v>
      </c>
      <c r="P29" s="213" t="s">
        <v>421</v>
      </c>
      <c r="Q29" s="213" t="s">
        <v>1038</v>
      </c>
      <c r="R29" s="203">
        <f>+IFERROR(IF(L29="Probabilidad",('4 - Valor del Riesgo Inherente'!J29-(+'4 - Valor del Riesgo Inherente'!J29*N29)),IF(L29="Impacto",'4 - Valor del Riesgo Inherente'!J29,"")),"")</f>
        <v>0.48</v>
      </c>
      <c r="S29" s="186" t="str">
        <f t="shared" si="2"/>
        <v>Media</v>
      </c>
      <c r="T29" s="203">
        <f>+IFERROR(IF(L29="Impacto",('4 - Valor del Riesgo Inherente'!M29-(+'4 - Valor del Riesgo Inherente'!M29*N29)),IF(L29="Probabilidad",'4 - Valor del Riesgo Inherente'!M29,"")),"")</f>
        <v>1</v>
      </c>
      <c r="U29" s="186" t="str">
        <f t="shared" si="3"/>
        <v>Catastrófico</v>
      </c>
      <c r="V29" s="186" t="str">
        <f t="shared" si="4"/>
        <v>Extremo</v>
      </c>
      <c r="W29" s="186" t="str">
        <f t="shared" si="5"/>
        <v>Reducir</v>
      </c>
    </row>
    <row r="30" spans="2:23" ht="150" customHeight="1" x14ac:dyDescent="0.25">
      <c r="B30" s="202" t="str">
        <f>+'4 - Valor del Riesgo Inherente'!B30</f>
        <v>COMUNICACIÓN Y GESTIÓN CON GRUPOS DE INTERÉS</v>
      </c>
      <c r="C30" s="99" t="str">
        <f>+'4 - Valor del Riesgo Inherente'!C30</f>
        <v>OFICINA DEL INSPECTOR DE LA GESTIÓN DE TIERRAS</v>
      </c>
      <c r="D30" s="25" t="str">
        <f>+'4 - Valor del Riesgo Inherente'!D30</f>
        <v>R 9</v>
      </c>
      <c r="E30" s="202" t="str">
        <f>+'4 - Valor del Riesgo Inherente'!E30</f>
        <v>Omitir la gestión y/o respuesta  a las denuncias por posibles hechos de corrupción</v>
      </c>
      <c r="F30" s="202" t="str">
        <f>+'4 - Valor del Riesgo Inherente'!F30</f>
        <v>Pérdida Reputacional</v>
      </c>
      <c r="G30" s="235" t="str">
        <f>+'4 - Valor del Riesgo Inherente'!G30</f>
        <v>Posibilidad de pérdida reputacional en la imagen institucional por el desconocimiento en el registro, gestión y tramite de denuncias</v>
      </c>
      <c r="H30" s="204" t="s">
        <v>1570</v>
      </c>
      <c r="I30" s="244" t="s">
        <v>1072</v>
      </c>
      <c r="J30" s="244" t="s">
        <v>1081</v>
      </c>
      <c r="K30" s="213" t="s">
        <v>409</v>
      </c>
      <c r="L30" s="99" t="str">
        <f t="shared" si="0"/>
        <v>Impacto</v>
      </c>
      <c r="M30" s="213" t="s">
        <v>412</v>
      </c>
      <c r="N30" s="99" t="str">
        <f t="shared" si="1"/>
        <v>25%</v>
      </c>
      <c r="O30" s="213" t="s">
        <v>419</v>
      </c>
      <c r="P30" s="213" t="s">
        <v>421</v>
      </c>
      <c r="Q30" s="213" t="s">
        <v>1038</v>
      </c>
      <c r="R30" s="203"/>
      <c r="S30" s="186" t="str">
        <f t="shared" si="2"/>
        <v/>
      </c>
      <c r="T30" s="203"/>
      <c r="U30" s="186" t="str">
        <f t="shared" si="3"/>
        <v/>
      </c>
      <c r="V30" s="186" t="str">
        <f t="shared" si="4"/>
        <v/>
      </c>
      <c r="W30" s="186" t="e">
        <f t="shared" si="5"/>
        <v>#N/A</v>
      </c>
    </row>
    <row r="31" spans="2:23" ht="150" customHeight="1" x14ac:dyDescent="0.25">
      <c r="B31" s="202" t="str">
        <f>+'4 - Valor del Riesgo Inherente'!B31</f>
        <v>INTELIGENCIA DE LA INFORMACIÓN</v>
      </c>
      <c r="C31" s="99" t="str">
        <f>+'4 - Valor del Riesgo Inherente'!C31</f>
        <v>OFICINA DE PLANEACIÓN</v>
      </c>
      <c r="D31" s="25" t="str">
        <f>+'4 - Valor del Riesgo Inherente'!D31</f>
        <v>R 10</v>
      </c>
      <c r="E31" s="202" t="str">
        <f>+'4 - Valor del Riesgo Inherente'!E31</f>
        <v>Aprobación y publicación de información documentada no pertinente a los Procesos de la entidad</v>
      </c>
      <c r="F31" s="202" t="str">
        <f>+'4 - Valor del Riesgo Inherente'!F31</f>
        <v>Pérdida Reputacional</v>
      </c>
      <c r="G31" s="235" t="str">
        <f>+'4 - Valor del Riesgo Inherente'!G31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1" s="204" t="s">
        <v>1571</v>
      </c>
      <c r="I31" s="244" t="s">
        <v>1011</v>
      </c>
      <c r="J31" s="244" t="s">
        <v>1240</v>
      </c>
      <c r="K31" s="213" t="s">
        <v>407</v>
      </c>
      <c r="L31" s="99" t="str">
        <f t="shared" si="0"/>
        <v>Probabilidad</v>
      </c>
      <c r="M31" s="213" t="s">
        <v>412</v>
      </c>
      <c r="N31" s="99" t="str">
        <f t="shared" si="1"/>
        <v>40%</v>
      </c>
      <c r="O31" s="213" t="s">
        <v>419</v>
      </c>
      <c r="P31" s="213" t="s">
        <v>421</v>
      </c>
      <c r="Q31" s="213" t="s">
        <v>1038</v>
      </c>
      <c r="R31" s="203">
        <f>+IFERROR(IF(L31="Probabilidad",('4 - Valor del Riesgo Inherente'!J31-(+'4 - Valor del Riesgo Inherente'!J31*N31)),IF(L31="Impacto",'4 - Valor del Riesgo Inherente'!J31,"")),"")</f>
        <v>0.36</v>
      </c>
      <c r="S31" s="186" t="str">
        <f t="shared" si="2"/>
        <v>Baja</v>
      </c>
      <c r="T31" s="203">
        <f>+IFERROR(IF(L31="Impacto",('4 - Valor del Riesgo Inherente'!M31-(+'4 - Valor del Riesgo Inherente'!M31*N31)),IF(L31="Probabilidad",'4 - Valor del Riesgo Inherente'!M31,"")),"")</f>
        <v>0.6</v>
      </c>
      <c r="U31" s="186" t="str">
        <f t="shared" si="3"/>
        <v>Moderado</v>
      </c>
      <c r="V31" s="186" t="str">
        <f t="shared" si="4"/>
        <v>Moderado</v>
      </c>
      <c r="W31" s="186" t="str">
        <f t="shared" si="5"/>
        <v>Reducir</v>
      </c>
    </row>
    <row r="32" spans="2:23" ht="150" customHeight="1" x14ac:dyDescent="0.25">
      <c r="B32" s="202" t="str">
        <f>+'4 - Valor del Riesgo Inherente'!B32</f>
        <v>INTELIGENCIA DE LA INFORMACIÓN</v>
      </c>
      <c r="C32" s="99" t="str">
        <f>+'4 - Valor del Riesgo Inherente'!C32</f>
        <v>OFICINA DE PLANEACIÓN</v>
      </c>
      <c r="D32" s="25" t="str">
        <f>+'4 - Valor del Riesgo Inherente'!D32</f>
        <v>R 10</v>
      </c>
      <c r="E32" s="202" t="str">
        <f>+'4 - Valor del Riesgo Inherente'!E32</f>
        <v>Aprobación y publicación de información documentada no pertinente a los Procesos de la entidad</v>
      </c>
      <c r="F32" s="202" t="str">
        <f>+'4 - Valor del Riesgo Inherente'!F32</f>
        <v>Pérdida Reputacional</v>
      </c>
      <c r="G32" s="235" t="str">
        <f>+'4 - Valor del Riesgo Inherente'!G32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H32" s="204" t="s">
        <v>1572</v>
      </c>
      <c r="I32" s="244" t="s">
        <v>1011</v>
      </c>
      <c r="J32" s="244" t="s">
        <v>1241</v>
      </c>
      <c r="K32" s="213" t="s">
        <v>409</v>
      </c>
      <c r="L32" s="99" t="str">
        <f t="shared" si="0"/>
        <v>Impacto</v>
      </c>
      <c r="M32" s="213" t="s">
        <v>412</v>
      </c>
      <c r="N32" s="99" t="str">
        <f t="shared" si="1"/>
        <v>25%</v>
      </c>
      <c r="O32" s="213" t="s">
        <v>419</v>
      </c>
      <c r="P32" s="213" t="s">
        <v>421</v>
      </c>
      <c r="Q32" s="213" t="s">
        <v>1038</v>
      </c>
      <c r="R32" s="203"/>
      <c r="S32" s="186" t="str">
        <f t="shared" si="2"/>
        <v/>
      </c>
      <c r="T32" s="203"/>
      <c r="U32" s="186" t="str">
        <f t="shared" si="3"/>
        <v/>
      </c>
      <c r="V32" s="186" t="str">
        <f t="shared" si="4"/>
        <v/>
      </c>
      <c r="W32" s="186" t="e">
        <f t="shared" si="5"/>
        <v>#N/A</v>
      </c>
    </row>
    <row r="33" spans="2:23" ht="150" customHeight="1" x14ac:dyDescent="0.25">
      <c r="B33" s="202" t="str">
        <f>+'4 - Valor del Riesgo Inherente'!B33</f>
        <v>INTELIGENCIA DE LA INFORMACIÓN</v>
      </c>
      <c r="C33" s="99" t="str">
        <f>+'4 - Valor del Riesgo Inherente'!C33</f>
        <v>DIRECCIÓN GENERAL / GESTIÓN DEL CONOCIMIENTO</v>
      </c>
      <c r="D33" s="25" t="str">
        <f>+'4 - Valor del Riesgo Inherente'!D33</f>
        <v>R 11</v>
      </c>
      <c r="E33" s="202" t="str">
        <f>+'4 - Valor del Riesgo Inherente'!E33</f>
        <v>Fuga parcial o completa del conocimiento tácito o explicito de la Entidad</v>
      </c>
      <c r="F33" s="202" t="str">
        <f>+'4 - Valor del Riesgo Inherente'!F33</f>
        <v>Pérdida Reputacional</v>
      </c>
      <c r="G33" s="235" t="str">
        <f>+'4 - Valor del Riesgo Inherente'!G33</f>
        <v>Posibilidad de pérdida reputacional en la desaparición del conocimiento organizacional por falta de mecanismos que permitan retener el conocimiento tácito y explícito tanto individual como grupal u organizacional</v>
      </c>
      <c r="H33" s="204" t="s">
        <v>1573</v>
      </c>
      <c r="I33" s="244" t="s">
        <v>1242</v>
      </c>
      <c r="J33" s="244" t="s">
        <v>1243</v>
      </c>
      <c r="K33" s="213" t="s">
        <v>408</v>
      </c>
      <c r="L33" s="99" t="str">
        <f t="shared" si="0"/>
        <v>Impacto</v>
      </c>
      <c r="M33" s="213" t="s">
        <v>412</v>
      </c>
      <c r="N33" s="99" t="str">
        <f t="shared" si="1"/>
        <v>30%</v>
      </c>
      <c r="O33" s="213" t="s">
        <v>419</v>
      </c>
      <c r="P33" s="213" t="s">
        <v>1349</v>
      </c>
      <c r="Q33" s="213" t="s">
        <v>1038</v>
      </c>
      <c r="R33" s="203">
        <f>+IFERROR(IF(L33="Probabilidad",('4 - Valor del Riesgo Inherente'!J33-(+'4 - Valor del Riesgo Inherente'!J33*N33)),IF(L33="Impacto",'4 - Valor del Riesgo Inherente'!J33,"")),"")</f>
        <v>1</v>
      </c>
      <c r="S33" s="186" t="str">
        <f t="shared" si="2"/>
        <v>Muy Alta</v>
      </c>
      <c r="T33" s="203">
        <f>+IFERROR(IF(L33="Impacto",('4 - Valor del Riesgo Inherente'!M33-(+'4 - Valor del Riesgo Inherente'!M33*N33)),IF(L33="Probabilidad",'4 - Valor del Riesgo Inherente'!M33,"")),"")</f>
        <v>0.7</v>
      </c>
      <c r="U33" s="186" t="str">
        <f t="shared" si="3"/>
        <v>Mayor</v>
      </c>
      <c r="V33" s="186" t="str">
        <f t="shared" si="4"/>
        <v>Alto</v>
      </c>
      <c r="W33" s="186" t="str">
        <f t="shared" si="5"/>
        <v>Reducir</v>
      </c>
    </row>
    <row r="34" spans="2:23" ht="150" customHeight="1" x14ac:dyDescent="0.25">
      <c r="B34" s="202" t="str">
        <f>+'4 - Valor del Riesgo Inherente'!B34</f>
        <v>INTELIGENCIA DE LA INFORMACIÓN</v>
      </c>
      <c r="C34" s="99" t="str">
        <f>+'4 - Valor del Riesgo Inherente'!C34</f>
        <v>DIRECCIÓN GENERAL / GESTIÓN DEL CONOCIMIENTO</v>
      </c>
      <c r="D34" s="25" t="str">
        <f>+'4 - Valor del Riesgo Inherente'!D34</f>
        <v>R 11</v>
      </c>
      <c r="E34" s="202" t="str">
        <f>+'4 - Valor del Riesgo Inherente'!E34</f>
        <v>Fuga parcial o completa del conocimiento tácito o explicito de la Entidad</v>
      </c>
      <c r="F34" s="202" t="str">
        <f>+'4 - Valor del Riesgo Inherente'!F34</f>
        <v>Pérdida Reputacional</v>
      </c>
      <c r="G34" s="235" t="str">
        <f>+'4 - Valor del Riesgo Inherente'!G34</f>
        <v>Posibilidad de pérdida reputacional en la desaparición del conocimiento organizacional por falta de mecanismos que permitan retener el conocimiento tácito y explícito tanto individual como grupal u organizacional</v>
      </c>
      <c r="H34" s="204" t="s">
        <v>1574</v>
      </c>
      <c r="I34" s="244" t="s">
        <v>1244</v>
      </c>
      <c r="J34" s="244" t="s">
        <v>1245</v>
      </c>
      <c r="K34" s="213" t="s">
        <v>409</v>
      </c>
      <c r="L34" s="99" t="str">
        <f t="shared" si="0"/>
        <v>Impacto</v>
      </c>
      <c r="M34" s="213" t="s">
        <v>412</v>
      </c>
      <c r="N34" s="99" t="str">
        <f t="shared" si="1"/>
        <v>25%</v>
      </c>
      <c r="O34" s="213" t="s">
        <v>1082</v>
      </c>
      <c r="P34" s="213" t="s">
        <v>1349</v>
      </c>
      <c r="Q34" s="213" t="s">
        <v>1038</v>
      </c>
      <c r="R34" s="203"/>
      <c r="S34" s="186" t="str">
        <f t="shared" si="2"/>
        <v/>
      </c>
      <c r="T34" s="203"/>
      <c r="U34" s="186" t="str">
        <f t="shared" si="3"/>
        <v/>
      </c>
      <c r="V34" s="186" t="str">
        <f t="shared" si="4"/>
        <v/>
      </c>
      <c r="W34" s="186" t="e">
        <f t="shared" si="5"/>
        <v>#N/A</v>
      </c>
    </row>
    <row r="35" spans="2:23" ht="150" customHeight="1" x14ac:dyDescent="0.25">
      <c r="B35" s="202" t="str">
        <f>+'4 - Valor del Riesgo Inherente'!B35</f>
        <v>INTELIGENCIA DE LA INFORMACIÓN</v>
      </c>
      <c r="C35" s="99" t="str">
        <f>+'4 - Valor del Riesgo Inherente'!C35</f>
        <v>SUBDIRECCIÓN DE SISTEMAS DE INFORMACIÓN DE TIERRAS</v>
      </c>
      <c r="D35" s="25" t="str">
        <f>+'4 - Valor del Riesgo Inherente'!D35</f>
        <v>R 12</v>
      </c>
      <c r="E35" s="202" t="str">
        <f>+'4 - Valor del Riesgo Inherente'!E35</f>
        <v>Incumplimiento en la implementación del PETI</v>
      </c>
      <c r="F35" s="202" t="str">
        <f>+'4 - Valor del Riesgo Inherente'!F35</f>
        <v>Afectación Económica o presupuestal</v>
      </c>
      <c r="G35" s="235" t="str">
        <f>+'4 - Valor del Riesgo Inherente'!G35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5" s="204" t="s">
        <v>1575</v>
      </c>
      <c r="I35" s="244" t="s">
        <v>1246</v>
      </c>
      <c r="J35" s="244" t="s">
        <v>1247</v>
      </c>
      <c r="K35" s="213" t="s">
        <v>408</v>
      </c>
      <c r="L35" s="99" t="str">
        <f t="shared" si="0"/>
        <v>Impacto</v>
      </c>
      <c r="M35" s="213" t="s">
        <v>412</v>
      </c>
      <c r="N35" s="99" t="str">
        <f t="shared" si="1"/>
        <v>30%</v>
      </c>
      <c r="O35" s="213" t="s">
        <v>419</v>
      </c>
      <c r="P35" s="213" t="s">
        <v>421</v>
      </c>
      <c r="Q35" s="213" t="s">
        <v>1038</v>
      </c>
      <c r="R35" s="203">
        <f>+IFERROR(IF(L35="Probabilidad",('4 - Valor del Riesgo Inherente'!J35-(+'4 - Valor del Riesgo Inherente'!J35*N35)),IF(L35="Impacto",'4 - Valor del Riesgo Inherente'!J35,"")),"")</f>
        <v>0.2</v>
      </c>
      <c r="S35" s="186" t="str">
        <f t="shared" si="2"/>
        <v>Muy Baja</v>
      </c>
      <c r="T35" s="203">
        <f>+IFERROR(IF(L35="Impacto",('4 - Valor del Riesgo Inherente'!M35-(+'4 - Valor del Riesgo Inherente'!M35*N35)),IF(L35="Probabilidad",'4 - Valor del Riesgo Inherente'!M35,"")),"")</f>
        <v>0.7</v>
      </c>
      <c r="U35" s="186" t="str">
        <f t="shared" si="3"/>
        <v>Mayor</v>
      </c>
      <c r="V35" s="186" t="str">
        <f t="shared" si="4"/>
        <v>Alto</v>
      </c>
      <c r="W35" s="186" t="str">
        <f t="shared" si="5"/>
        <v>Reducir</v>
      </c>
    </row>
    <row r="36" spans="2:23" ht="150" customHeight="1" x14ac:dyDescent="0.25">
      <c r="B36" s="202" t="str">
        <f>+'4 - Valor del Riesgo Inherente'!B36</f>
        <v>INTELIGENCIA DE LA INFORMACIÓN</v>
      </c>
      <c r="C36" s="99" t="str">
        <f>+'4 - Valor del Riesgo Inherente'!C36</f>
        <v>SUBDIRECCIÓN DE SISTEMAS DE INFORMACIÓN DE TIERRAS</v>
      </c>
      <c r="D36" s="25" t="str">
        <f>+'4 - Valor del Riesgo Inherente'!D36</f>
        <v>R 12</v>
      </c>
      <c r="E36" s="202" t="str">
        <f>+'4 - Valor del Riesgo Inherente'!E36</f>
        <v>Incumplimiento en la implementación del PETI</v>
      </c>
      <c r="F36" s="202" t="str">
        <f>+'4 - Valor del Riesgo Inherente'!F36</f>
        <v>Afectación Económica o presupuestal</v>
      </c>
      <c r="G36" s="235" t="str">
        <f>+'4 - Valor del Riesgo Inherente'!G36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H36" s="204" t="s">
        <v>1576</v>
      </c>
      <c r="I36" s="244" t="s">
        <v>1246</v>
      </c>
      <c r="J36" s="244" t="s">
        <v>1248</v>
      </c>
      <c r="K36" s="213" t="s">
        <v>409</v>
      </c>
      <c r="L36" s="99" t="str">
        <f t="shared" si="0"/>
        <v>Impacto</v>
      </c>
      <c r="M36" s="213" t="s">
        <v>412</v>
      </c>
      <c r="N36" s="99" t="str">
        <f t="shared" si="1"/>
        <v>25%</v>
      </c>
      <c r="O36" s="213" t="s">
        <v>419</v>
      </c>
      <c r="P36" s="213" t="s">
        <v>421</v>
      </c>
      <c r="Q36" s="213" t="s">
        <v>1038</v>
      </c>
      <c r="R36" s="203"/>
      <c r="S36" s="186" t="str">
        <f t="shared" si="2"/>
        <v/>
      </c>
      <c r="T36" s="203"/>
      <c r="U36" s="186" t="str">
        <f t="shared" si="3"/>
        <v/>
      </c>
      <c r="V36" s="186" t="str">
        <f t="shared" si="4"/>
        <v/>
      </c>
      <c r="W36" s="186" t="e">
        <f t="shared" si="5"/>
        <v>#N/A</v>
      </c>
    </row>
    <row r="37" spans="2:23" ht="150" customHeight="1" x14ac:dyDescent="0.25">
      <c r="B37" s="202" t="str">
        <f>+'4 - Valor del Riesgo Inherente'!B37</f>
        <v>INTELIGENCIA DE LA INFORMACIÓN</v>
      </c>
      <c r="C37" s="99" t="str">
        <f>+'4 - Valor del Riesgo Inherente'!C37</f>
        <v>SUBDIRECCIÓN DE SISTEMAS DE INFORMACIÓN DE TIERRAS</v>
      </c>
      <c r="D37" s="25" t="str">
        <f>+'4 - Valor del Riesgo Inherente'!D37</f>
        <v>R 13</v>
      </c>
      <c r="E37" s="202" t="str">
        <f>+'4 - Valor del Riesgo Inherente'!E37</f>
        <v>Definición y evolución de la arquitectura empresarial de TI que no responda a las necesidades de la entidad</v>
      </c>
      <c r="F37" s="202" t="str">
        <f>+'4 - Valor del Riesgo Inherente'!F37</f>
        <v>Pérdida Reputacional</v>
      </c>
      <c r="G37" s="235" t="str">
        <f>+'4 - Valor del Riesgo Inherente'!G37</f>
        <v>Posibilidad de pérdida reputacional en la imagen institucional para los usuarios dado el incumplimiento en la misión y visión, afectando la prestación de los servicios debido a un diagnóstico equivocado e incompleto de las necesidades de la entidad y su entorno</v>
      </c>
      <c r="H37" s="204" t="s">
        <v>1577</v>
      </c>
      <c r="I37" s="244" t="s">
        <v>1246</v>
      </c>
      <c r="J37" s="244" t="s">
        <v>1249</v>
      </c>
      <c r="K37" s="213" t="s">
        <v>407</v>
      </c>
      <c r="L37" s="99" t="str">
        <f t="shared" si="0"/>
        <v>Probabilidad</v>
      </c>
      <c r="M37" s="213" t="s">
        <v>412</v>
      </c>
      <c r="N37" s="99" t="str">
        <f t="shared" si="1"/>
        <v>40%</v>
      </c>
      <c r="O37" s="213" t="s">
        <v>419</v>
      </c>
      <c r="P37" s="213" t="s">
        <v>421</v>
      </c>
      <c r="Q37" s="213" t="s">
        <v>1038</v>
      </c>
      <c r="R37" s="203">
        <f>+IFERROR(IF(L37="Probabilidad",('4 - Valor del Riesgo Inherente'!J37-(+'4 - Valor del Riesgo Inherente'!J37*N37)),IF(L37="Impacto",'4 - Valor del Riesgo Inherente'!J37,"")),"")</f>
        <v>0.48</v>
      </c>
      <c r="S37" s="186" t="str">
        <f t="shared" si="2"/>
        <v>Media</v>
      </c>
      <c r="T37" s="203">
        <f>+IFERROR(IF(L37="Impacto",('4 - Valor del Riesgo Inherente'!M37-(+'4 - Valor del Riesgo Inherente'!M37*N37)),IF(L37="Probabilidad",'4 - Valor del Riesgo Inherente'!M37,"")),"")</f>
        <v>0.6</v>
      </c>
      <c r="U37" s="186" t="str">
        <f t="shared" si="3"/>
        <v>Moderado</v>
      </c>
      <c r="V37" s="186" t="str">
        <f t="shared" si="4"/>
        <v>Moderado</v>
      </c>
      <c r="W37" s="186" t="str">
        <f t="shared" si="5"/>
        <v>Reducir</v>
      </c>
    </row>
    <row r="38" spans="2:23" ht="150" customHeight="1" x14ac:dyDescent="0.25">
      <c r="B38" s="202" t="str">
        <f>+'4 - Valor del Riesgo Inherente'!B38</f>
        <v>INTELIGENCIA DE LA INFORMACIÓN</v>
      </c>
      <c r="C38" s="99" t="str">
        <f>+'4 - Valor del Riesgo Inherente'!C38</f>
        <v>SUBDIRECCIÓN DE SISTEMAS DE INFORMACIÓN DE TIERRAS</v>
      </c>
      <c r="D38" s="25" t="str">
        <f>+'4 - Valor del Riesgo Inherente'!D38</f>
        <v>R 13</v>
      </c>
      <c r="E38" s="202" t="str">
        <f>+'4 - Valor del Riesgo Inherente'!E38</f>
        <v>Definición y evolución de la arquitectura empresarial de TI que no responda a las necesidades de la entidad</v>
      </c>
      <c r="F38" s="202" t="str">
        <f>+'4 - Valor del Riesgo Inherente'!F38</f>
        <v>Pérdida Reputacional</v>
      </c>
      <c r="G38" s="235" t="str">
        <f>+'4 - Valor del Riesgo Inherente'!G38</f>
        <v>Posibilidad de pérdida reputacional en la imagen institucional para los usuarios dado el incumplimiento en la misión y visión, afectando la prestación de los servicios debido a un diagnóstico equivocado e incompleto de las necesidades de la entidad y su entorno</v>
      </c>
      <c r="H38" s="204" t="s">
        <v>1578</v>
      </c>
      <c r="I38" s="244" t="s">
        <v>1246</v>
      </c>
      <c r="J38" s="244" t="s">
        <v>1250</v>
      </c>
      <c r="K38" s="213" t="s">
        <v>408</v>
      </c>
      <c r="L38" s="99" t="str">
        <f t="shared" si="0"/>
        <v>Impacto</v>
      </c>
      <c r="M38" s="213" t="s">
        <v>412</v>
      </c>
      <c r="N38" s="99" t="str">
        <f t="shared" si="1"/>
        <v>30%</v>
      </c>
      <c r="O38" s="213" t="s">
        <v>419</v>
      </c>
      <c r="P38" s="213" t="s">
        <v>421</v>
      </c>
      <c r="Q38" s="213" t="s">
        <v>1038</v>
      </c>
      <c r="R38" s="203">
        <f>IFERROR(IF(AND(L37="Probabilidad",L38="Probabilidad"),(R37-(+R37*N38)),IF(L38="Probabilidad",('4 - Valor del Riesgo Inherente'!J37-(+'4 - Valor del Riesgo Inherente'!J37*N38)),IF(L38="Impacto",R37,""))),"")</f>
        <v>0.48</v>
      </c>
      <c r="S38" s="186" t="str">
        <f t="shared" si="2"/>
        <v>Media</v>
      </c>
      <c r="T38" s="203">
        <f>IFERROR(IF(AND(L37="Impacto",L38="Impacto"),(T37-(+T37*N38)),IF(L38="Impacto",('4 - Valor del Riesgo Inherente'!M37-(+'4 - Valor del Riesgo Inherente'!M37*N38)),IF(L38="Probabilidad",T37,""))),"")</f>
        <v>0.42</v>
      </c>
      <c r="U38" s="186" t="str">
        <f t="shared" si="3"/>
        <v>Moderado</v>
      </c>
      <c r="V38" s="186" t="str">
        <f t="shared" ref="V38" si="7">IF(OR(AND(S38="Muy Baja",U38="Leve"),AND(S38="Muy Baja",U38="Menor"),AND(S38="Baja",U38="Leve")),"Bajo",IF(OR(AND(S38="Muy baja",U38="Moderado"),AND(S38="Baja",U38="Menor"),AND(S38="Baja",U38="Moderado"),AND(S38="Media",U38="Leve"),AND(S38="Media",U38="Menor"),AND(S38="Media",U38="Moderado"),AND(S38="Alta",U38="Leve"),AND(S38="Alta",U38="Menor")),"Moderado",IF(OR(AND(S38="Muy Baja",U38="Mayor"),AND(S38="Baja",U38="Mayor"),AND(S38="Media",U38="Mayor"),AND(S38="Alta",U38="Moderado"),AND(S38="Alta",U38="Mayor"),AND(S38="Muy Alta",U38="Leve"),AND(S38="Muy Alta",U38="Menor"),AND(S38="Muy Alta",U38="Moderado"),AND(S38="Muy Alta",U38="Mayor")),"Alto",IF(OR(AND(S38="Muy Baja",U38="Catastrófico"),AND(S38="Baja",U38="Catastrófico"),AND(S38="Media",U38="Catastrófico"),AND(S38="Alta",U38="Catastrófico"),AND(S38="Muy Alta",U38="Catastrófico")),"Extremo",""))))</f>
        <v>Moderado</v>
      </c>
      <c r="W38" s="186" t="str">
        <f t="shared" si="5"/>
        <v>Reducir</v>
      </c>
    </row>
    <row r="39" spans="2:23" ht="150" customHeight="1" x14ac:dyDescent="0.25">
      <c r="B39" s="202" t="str">
        <f>+'4 - Valor del Riesgo Inherente'!B39</f>
        <v>INTELIGENCIA DE LA INFORMACIÓN</v>
      </c>
      <c r="C39" s="99" t="str">
        <f>+'4 - Valor del Riesgo Inherente'!C39</f>
        <v>SUBDIRECCIÓN DE SISTEMAS DE INFORMACIÓN DE TIERRAS</v>
      </c>
      <c r="D39" s="25" t="str">
        <f>+'4 - Valor del Riesgo Inherente'!D39</f>
        <v>R 13</v>
      </c>
      <c r="E39" s="202" t="str">
        <f>+'4 - Valor del Riesgo Inherente'!E39</f>
        <v>Definición y evolución de la arquitectura empresarial de TI que no responda a las necesidades de la entidad</v>
      </c>
      <c r="F39" s="202" t="str">
        <f>+'4 - Valor del Riesgo Inherente'!F39</f>
        <v>Pérdida Reputacional</v>
      </c>
      <c r="G39" s="235" t="str">
        <f>+'4 - Valor del Riesgo Inherente'!G39</f>
        <v>Posibilidad de pérdida reputacional en la imagen institucional para los usuarios dado el incumplimiento en la misión y visión, afectando la prestación de los servicios debido a un diagnóstico equivocado e incompleto de las necesidades de la entidad y su entorno</v>
      </c>
      <c r="H39" s="204" t="s">
        <v>1579</v>
      </c>
      <c r="I39" s="244" t="s">
        <v>1246</v>
      </c>
      <c r="J39" s="244" t="s">
        <v>1251</v>
      </c>
      <c r="K39" s="213" t="s">
        <v>409</v>
      </c>
      <c r="L39" s="99" t="str">
        <f t="shared" si="0"/>
        <v>Impacto</v>
      </c>
      <c r="M39" s="213" t="s">
        <v>412</v>
      </c>
      <c r="N39" s="99" t="str">
        <f t="shared" si="1"/>
        <v>25%</v>
      </c>
      <c r="O39" s="213" t="s">
        <v>419</v>
      </c>
      <c r="P39" s="213" t="s">
        <v>421</v>
      </c>
      <c r="Q39" s="213" t="s">
        <v>1038</v>
      </c>
      <c r="R39" s="203"/>
      <c r="S39" s="186" t="str">
        <f t="shared" si="2"/>
        <v/>
      </c>
      <c r="T39" s="203"/>
      <c r="U39" s="186" t="str">
        <f t="shared" si="3"/>
        <v/>
      </c>
      <c r="V39" s="186" t="str">
        <f t="shared" si="4"/>
        <v/>
      </c>
      <c r="W39" s="186" t="e">
        <f t="shared" si="5"/>
        <v>#N/A</v>
      </c>
    </row>
    <row r="40" spans="2:23" ht="150" customHeight="1" x14ac:dyDescent="0.25">
      <c r="B40" s="202" t="str">
        <f>+'4 - Valor del Riesgo Inherente'!B40</f>
        <v>INTELIGENCIA DE LA INFORMACIÓN</v>
      </c>
      <c r="C40" s="99" t="str">
        <f>+'4 - Valor del Riesgo Inherente'!C40</f>
        <v>SUBDIRECCIÓN DE SISTEMAS DE INFORMACIÓN DE TIERRAS</v>
      </c>
      <c r="D40" s="25" t="str">
        <f>+'4 - Valor del Riesgo Inherente'!D40</f>
        <v>R 14</v>
      </c>
      <c r="E40" s="202" t="str">
        <f>+'4 - Valor del Riesgo Inherente'!E40</f>
        <v>Incumplimiento en la implementación del Modelo de Seguridad y Privacidad  de la información de la estrategia de Gobierno Digital</v>
      </c>
      <c r="F40" s="202" t="str">
        <f>+'4 - Valor del Riesgo Inherente'!F40</f>
        <v>Pérdida Reputacional</v>
      </c>
      <c r="G40" s="235" t="str">
        <f>+'4 - Valor del Riesgo Inherente'!G40</f>
        <v>Posibilidad de pérdida reputacional en la imagen institucional debido a la inadecuada priorización de las tareas necesarias para planificar e implementar el componente de seguridad digital de la estrategia de gobierno digital</v>
      </c>
      <c r="H40" s="204" t="s">
        <v>1580</v>
      </c>
      <c r="I40" s="244" t="s">
        <v>1246</v>
      </c>
      <c r="J40" s="244" t="s">
        <v>1252</v>
      </c>
      <c r="K40" s="213" t="s">
        <v>408</v>
      </c>
      <c r="L40" s="99" t="str">
        <f t="shared" si="0"/>
        <v>Impacto</v>
      </c>
      <c r="M40" s="213" t="s">
        <v>412</v>
      </c>
      <c r="N40" s="99" t="str">
        <f t="shared" si="1"/>
        <v>30%</v>
      </c>
      <c r="O40" s="213" t="s">
        <v>419</v>
      </c>
      <c r="P40" s="213" t="s">
        <v>421</v>
      </c>
      <c r="Q40" s="213" t="s">
        <v>1038</v>
      </c>
      <c r="R40" s="203">
        <f>+IFERROR(IF(L40="Probabilidad",('4 - Valor del Riesgo Inherente'!J40-(+'4 - Valor del Riesgo Inherente'!J40*N40)),IF(L40="Impacto",'4 - Valor del Riesgo Inherente'!J40,"")),"")</f>
        <v>1</v>
      </c>
      <c r="S40" s="186" t="str">
        <f t="shared" si="2"/>
        <v>Muy Alta</v>
      </c>
      <c r="T40" s="203">
        <f>+IFERROR(IF(L40="Impacto",('4 - Valor del Riesgo Inherente'!M40-(+'4 - Valor del Riesgo Inherente'!M40*N40)),IF(L40="Probabilidad",'4 - Valor del Riesgo Inherente'!M40,"")),"")</f>
        <v>0.56000000000000005</v>
      </c>
      <c r="U40" s="186" t="str">
        <f t="shared" si="3"/>
        <v>Moderado</v>
      </c>
      <c r="V40" s="186" t="str">
        <f t="shared" si="4"/>
        <v>Alto</v>
      </c>
      <c r="W40" s="186" t="str">
        <f t="shared" si="5"/>
        <v>Reducir</v>
      </c>
    </row>
    <row r="41" spans="2:23" ht="150" customHeight="1" x14ac:dyDescent="0.25">
      <c r="B41" s="202" t="str">
        <f>+'4 - Valor del Riesgo Inherente'!B41</f>
        <v>INTELIGENCIA DE LA INFORMACIÓN</v>
      </c>
      <c r="C41" s="99" t="str">
        <f>+'4 - Valor del Riesgo Inherente'!C41</f>
        <v>SUBDIRECCIÓN DE SISTEMAS DE INFORMACIÓN DE TIERRAS</v>
      </c>
      <c r="D41" s="25" t="str">
        <f>+'4 - Valor del Riesgo Inherente'!D41</f>
        <v>R 14</v>
      </c>
      <c r="E41" s="202" t="str">
        <f>+'4 - Valor del Riesgo Inherente'!E41</f>
        <v>Incumplimiento en la implementación del Modelo de Seguridad y Privacidad  de la información de la estrategia de Gobierno Digital</v>
      </c>
      <c r="F41" s="202" t="str">
        <f>+'4 - Valor del Riesgo Inherente'!F41</f>
        <v>Pérdida Reputacional</v>
      </c>
      <c r="G41" s="235" t="str">
        <f>+'4 - Valor del Riesgo Inherente'!G41</f>
        <v>Posibilidad de pérdida reputacional en la imagen institucional debido a la inadecuada priorización de las tareas necesarias para planificar e implementar el componente de seguridad digital de la estrategia de gobierno digital</v>
      </c>
      <c r="H41" s="204" t="s">
        <v>1581</v>
      </c>
      <c r="I41" s="244" t="s">
        <v>1246</v>
      </c>
      <c r="J41" s="244" t="s">
        <v>1253</v>
      </c>
      <c r="K41" s="213" t="s">
        <v>409</v>
      </c>
      <c r="L41" s="99" t="str">
        <f t="shared" si="0"/>
        <v>Impacto</v>
      </c>
      <c r="M41" s="213" t="s">
        <v>412</v>
      </c>
      <c r="N41" s="99" t="str">
        <f t="shared" si="1"/>
        <v>25%</v>
      </c>
      <c r="O41" s="213" t="s">
        <v>420</v>
      </c>
      <c r="P41" s="213" t="s">
        <v>421</v>
      </c>
      <c r="Q41" s="213" t="s">
        <v>1038</v>
      </c>
      <c r="R41" s="203"/>
      <c r="S41" s="186" t="str">
        <f t="shared" si="2"/>
        <v/>
      </c>
      <c r="T41" s="203"/>
      <c r="U41" s="186" t="str">
        <f t="shared" si="3"/>
        <v/>
      </c>
      <c r="V41" s="186" t="str">
        <f t="shared" si="4"/>
        <v/>
      </c>
      <c r="W41" s="186" t="e">
        <f t="shared" si="5"/>
        <v>#N/A</v>
      </c>
    </row>
    <row r="42" spans="2:23" ht="150" customHeight="1" x14ac:dyDescent="0.25">
      <c r="B42" s="202" t="str">
        <f>+'4 - Valor del Riesgo Inherente'!B42</f>
        <v>GESTIÓN DEL MODELO DE ATENCIÓN</v>
      </c>
      <c r="C42" s="99" t="str">
        <f>+'4 - Valor del Riesgo Inherente'!C42</f>
        <v>DIRECCIÓN DE GESTIÓN DEL ORDENAMIENTO SOCIAL DE LA PROPIEDAD</v>
      </c>
      <c r="D42" s="25" t="str">
        <f>+'4 - Valor del Riesgo Inherente'!D42</f>
        <v>R 15</v>
      </c>
      <c r="E42" s="202" t="str">
        <f>+'4 - Valor del Riesgo Inherente'!E42</f>
        <v>Programar municipios que posteriormente presenten limitantes para su intervención</v>
      </c>
      <c r="F42" s="202" t="str">
        <f>+'4 - Valor del Riesgo Inherente'!F42</f>
        <v>Afectación Económica o presupuestal</v>
      </c>
      <c r="G42" s="235" t="str">
        <f>+'4 - Valor del Riesgo Inherente'!G42</f>
        <v>Posibilidad de afectación económica en los sobrecostos de la operación debido a las Inconsistencias de la información considerada para la programación de los municipios frente a la situación real del territorio</v>
      </c>
      <c r="H42" s="204" t="s">
        <v>1582</v>
      </c>
      <c r="I42" s="244" t="s">
        <v>1134</v>
      </c>
      <c r="J42" s="244" t="s">
        <v>1254</v>
      </c>
      <c r="K42" s="213" t="s">
        <v>407</v>
      </c>
      <c r="L42" s="99" t="str">
        <f t="shared" ref="L42:L67" si="8">IF(OR(K42="Correctivo",K42="Detectivo"),"Impacto",IF(K42="Preventivo","Probabilidad",""))</f>
        <v>Probabilidad</v>
      </c>
      <c r="M42" s="213" t="s">
        <v>412</v>
      </c>
      <c r="N42" s="99" t="str">
        <f t="shared" ref="N42:N67" si="9">IF(AND(K42="Preventivo",M42="Automático"),"50%",IF(AND(K42="Preventivo",M42="Manual"),"40%",IF(AND(K42="Detectivo",M42="Automático"),"40%",IF(AND(K42="Detectivo",M42="Manual"),"30%",IF(AND(K42="Correctivo",M42="Automático"),"35%",IF(AND(K42="Correctivo",M42="Manual"),"25%",""))))))</f>
        <v>40%</v>
      </c>
      <c r="O42" s="213" t="s">
        <v>419</v>
      </c>
      <c r="P42" s="213" t="s">
        <v>421</v>
      </c>
      <c r="Q42" s="213" t="s">
        <v>1038</v>
      </c>
      <c r="R42" s="203">
        <f>+IFERROR(IF(L42="Probabilidad",('4 - Valor del Riesgo Inherente'!J42-(+'4 - Valor del Riesgo Inherente'!J42*N42)),IF(L42="Impacto",'4 - Valor del Riesgo Inherente'!J42,"")),"")</f>
        <v>0.12</v>
      </c>
      <c r="S42" s="186" t="str">
        <f t="shared" si="2"/>
        <v>Muy Baja</v>
      </c>
      <c r="T42" s="203">
        <f>+IFERROR(IF(L42="Impacto",('4 - Valor del Riesgo Inherente'!M42-(+'4 - Valor del Riesgo Inherente'!M42*N42)),IF(L42="Probabilidad",'4 - Valor del Riesgo Inherente'!M42,"")),"")</f>
        <v>1</v>
      </c>
      <c r="U42" s="186" t="str">
        <f t="shared" si="3"/>
        <v>Catastrófico</v>
      </c>
      <c r="V42" s="186" t="str">
        <f t="shared" si="4"/>
        <v>Extremo</v>
      </c>
      <c r="W42" s="186" t="str">
        <f t="shared" si="5"/>
        <v>Reducir</v>
      </c>
    </row>
    <row r="43" spans="2:23" ht="150" customHeight="1" x14ac:dyDescent="0.25">
      <c r="B43" s="202" t="str">
        <f>+'4 - Valor del Riesgo Inherente'!B43</f>
        <v>GESTIÓN DEL MODELO DE ATENCIÓN</v>
      </c>
      <c r="C43" s="99" t="str">
        <f>+'4 - Valor del Riesgo Inherente'!C43</f>
        <v>DIRECCIÓN DE GESTIÓN DEL ORDENAMIENTO SOCIAL DE LA PROPIEDAD</v>
      </c>
      <c r="D43" s="25" t="str">
        <f>+'4 - Valor del Riesgo Inherente'!D43</f>
        <v>R 15</v>
      </c>
      <c r="E43" s="202" t="str">
        <f>+'4 - Valor del Riesgo Inherente'!E43</f>
        <v>Programar municipios que posteriormente presenten limitantes para su intervención</v>
      </c>
      <c r="F43" s="202" t="str">
        <f>+'4 - Valor del Riesgo Inherente'!F43</f>
        <v>Afectación Económica o presupuestal</v>
      </c>
      <c r="G43" s="235" t="str">
        <f>+'4 - Valor del Riesgo Inherente'!G43</f>
        <v>Posibilidad de afectación económica en los sobrecostos de la operación debido a las Inconsistencias de la información considerada para la programación de los municipios frente a la situación real del territorio</v>
      </c>
      <c r="H43" s="204" t="s">
        <v>1583</v>
      </c>
      <c r="I43" s="244" t="s">
        <v>1134</v>
      </c>
      <c r="J43" s="244" t="s">
        <v>1255</v>
      </c>
      <c r="K43" s="213" t="s">
        <v>409</v>
      </c>
      <c r="L43" s="99" t="str">
        <f t="shared" si="8"/>
        <v>Impacto</v>
      </c>
      <c r="M43" s="213" t="s">
        <v>412</v>
      </c>
      <c r="N43" s="99" t="str">
        <f t="shared" si="9"/>
        <v>25%</v>
      </c>
      <c r="O43" s="213" t="s">
        <v>419</v>
      </c>
      <c r="P43" s="213" t="s">
        <v>421</v>
      </c>
      <c r="Q43" s="213" t="s">
        <v>1038</v>
      </c>
      <c r="R43" s="203"/>
      <c r="S43" s="186" t="str">
        <f t="shared" si="2"/>
        <v/>
      </c>
      <c r="T43" s="203"/>
      <c r="U43" s="186" t="str">
        <f t="shared" si="3"/>
        <v/>
      </c>
      <c r="V43" s="186" t="str">
        <f t="shared" si="4"/>
        <v/>
      </c>
      <c r="W43" s="186" t="e">
        <f t="shared" si="5"/>
        <v>#N/A</v>
      </c>
    </row>
    <row r="44" spans="2:23" ht="150" customHeight="1" x14ac:dyDescent="0.25">
      <c r="B44" s="202" t="str">
        <f>+'4 - Valor del Riesgo Inherente'!B44</f>
        <v>GESTIÓN DEL MODELO DE ATENCIÓN</v>
      </c>
      <c r="C44" s="99" t="str">
        <f>+'4 - Valor del Riesgo Inherente'!C44</f>
        <v>SECRETARÍA GENERAL</v>
      </c>
      <c r="D44" s="25" t="str">
        <f>+'4 - Valor del Riesgo Inherente'!D44</f>
        <v>R 16</v>
      </c>
      <c r="E44" s="202" t="str">
        <f>+'4 - Valor del Riesgo Inherente'!E44</f>
        <v>Respuesta inoportuna a las PQRSD</v>
      </c>
      <c r="F44" s="202" t="str">
        <f>+'4 - Valor del Riesgo Inherente'!F44</f>
        <v>Pérdida Reputacional</v>
      </c>
      <c r="G44" s="235" t="str">
        <f>+'4 - Valor del Riesgo Inherente'!G44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4" s="204" t="s">
        <v>1584</v>
      </c>
      <c r="I44" s="244" t="s">
        <v>1135</v>
      </c>
      <c r="J44" s="244" t="s">
        <v>1256</v>
      </c>
      <c r="K44" s="213" t="s">
        <v>408</v>
      </c>
      <c r="L44" s="99" t="str">
        <f t="shared" si="8"/>
        <v>Impacto</v>
      </c>
      <c r="M44" s="213" t="s">
        <v>412</v>
      </c>
      <c r="N44" s="99" t="str">
        <f t="shared" si="9"/>
        <v>30%</v>
      </c>
      <c r="O44" s="213" t="s">
        <v>419</v>
      </c>
      <c r="P44" s="213" t="s">
        <v>421</v>
      </c>
      <c r="Q44" s="213" t="s">
        <v>1038</v>
      </c>
      <c r="R44" s="203">
        <f>+IFERROR(IF(L44="Probabilidad",('4 - Valor del Riesgo Inherente'!J44-(+'4 - Valor del Riesgo Inherente'!J44*N44)),IF(L44="Impacto",'4 - Valor del Riesgo Inherente'!J44,"")),"")</f>
        <v>1</v>
      </c>
      <c r="S44" s="186" t="str">
        <f t="shared" si="2"/>
        <v>Muy Alta</v>
      </c>
      <c r="T44" s="203">
        <f>+IFERROR(IF(L44="Impacto",('4 - Valor del Riesgo Inherente'!M44-(+'4 - Valor del Riesgo Inherente'!M44*N44)),IF(L44="Probabilidad",'4 - Valor del Riesgo Inherente'!M44,"")),"")</f>
        <v>0.7</v>
      </c>
      <c r="U44" s="186" t="str">
        <f t="shared" si="3"/>
        <v>Mayor</v>
      </c>
      <c r="V44" s="186" t="str">
        <f t="shared" si="4"/>
        <v>Alto</v>
      </c>
      <c r="W44" s="186" t="str">
        <f t="shared" si="5"/>
        <v>Reducir</v>
      </c>
    </row>
    <row r="45" spans="2:23" ht="150" customHeight="1" x14ac:dyDescent="0.25">
      <c r="B45" s="202" t="str">
        <f>+'4 - Valor del Riesgo Inherente'!B45</f>
        <v>GESTIÓN DEL MODELO DE ATENCIÓN</v>
      </c>
      <c r="C45" s="99" t="str">
        <f>+'4 - Valor del Riesgo Inherente'!C45</f>
        <v>SECRETARÍA GENERAL</v>
      </c>
      <c r="D45" s="25" t="str">
        <f>+'4 - Valor del Riesgo Inherente'!D45</f>
        <v>R 16</v>
      </c>
      <c r="E45" s="202" t="str">
        <f>+'4 - Valor del Riesgo Inherente'!E45</f>
        <v>Respuesta inoportuna a las PQRSD</v>
      </c>
      <c r="F45" s="202" t="str">
        <f>+'4 - Valor del Riesgo Inherente'!F45</f>
        <v>Pérdida Reputacional</v>
      </c>
      <c r="G45" s="235" t="str">
        <f>+'4 - Valor del Riesgo Inherente'!G45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5" s="204" t="s">
        <v>1585</v>
      </c>
      <c r="I45" s="244" t="s">
        <v>1135</v>
      </c>
      <c r="J45" s="244" t="s">
        <v>1257</v>
      </c>
      <c r="K45" s="213" t="s">
        <v>408</v>
      </c>
      <c r="L45" s="99" t="str">
        <f t="shared" si="8"/>
        <v>Impacto</v>
      </c>
      <c r="M45" s="213" t="s">
        <v>412</v>
      </c>
      <c r="N45" s="99" t="str">
        <f t="shared" si="9"/>
        <v>30%</v>
      </c>
      <c r="O45" s="213" t="s">
        <v>1082</v>
      </c>
      <c r="P45" s="213" t="s">
        <v>421</v>
      </c>
      <c r="Q45" s="213" t="s">
        <v>1038</v>
      </c>
      <c r="R45" s="203">
        <f>IFERROR(IF(AND(L44="Probabilidad",L45="Probabilidad"),(R44-(+R44*N45)),IF(L45="Probabilidad",('4 - Valor del Riesgo Inherente'!J44-(+'4 - Valor del Riesgo Inherente'!J44*N45)),IF(L45="Impacto",R44,""))),"")</f>
        <v>1</v>
      </c>
      <c r="S45" s="186" t="str">
        <f t="shared" si="2"/>
        <v>Muy Alta</v>
      </c>
      <c r="T45" s="203">
        <f>IFERROR(IF(AND(L44="Impacto",L45="Impacto"),(T44-(+T44*N45)),IF(L45="Impacto",('4 - Valor del Riesgo Inherente'!M44-(+'4 - Valor del Riesgo Inherente'!M44*N45)),IF(L45="Probabilidad",T44,""))),"")</f>
        <v>0.49</v>
      </c>
      <c r="U45" s="186" t="str">
        <f t="shared" si="3"/>
        <v>Moderado</v>
      </c>
      <c r="V45" s="186" t="str">
        <f t="shared" ref="V45" si="10">IF(OR(AND(S45="Muy Baja",U45="Leve"),AND(S45="Muy Baja",U45="Menor"),AND(S45="Baja",U45="Leve")),"Bajo",IF(OR(AND(S45="Muy baja",U45="Moderado"),AND(S45="Baja",U45="Menor"),AND(S45="Baja",U45="Moderado"),AND(S45="Media",U45="Leve"),AND(S45="Media",U45="Menor"),AND(S45="Media",U45="Moderado"),AND(S45="Alta",U45="Leve"),AND(S45="Alta",U45="Menor")),"Moderado",IF(OR(AND(S45="Muy Baja",U45="Mayor"),AND(S45="Baja",U45="Mayor"),AND(S45="Media",U45="Mayor"),AND(S45="Alta",U45="Moderado"),AND(S45="Alta",U45="Mayor"),AND(S45="Muy Alta",U45="Leve"),AND(S45="Muy Alta",U45="Menor"),AND(S45="Muy Alta",U45="Moderado"),AND(S45="Muy Alta",U45="Mayor")),"Alto",IF(OR(AND(S45="Muy Baja",U45="Catastrófico"),AND(S45="Baja",U45="Catastrófico"),AND(S45="Media",U45="Catastrófico"),AND(S45="Alta",U45="Catastrófico"),AND(S45="Muy Alta",U45="Catastrófico")),"Extremo",""))))</f>
        <v>Alto</v>
      </c>
      <c r="W45" s="186" t="str">
        <f t="shared" si="5"/>
        <v>Reducir</v>
      </c>
    </row>
    <row r="46" spans="2:23" ht="150" customHeight="1" x14ac:dyDescent="0.25">
      <c r="B46" s="202" t="str">
        <f>+'4 - Valor del Riesgo Inherente'!B46</f>
        <v>GESTIÓN DEL MODELO DE ATENCIÓN</v>
      </c>
      <c r="C46" s="99" t="str">
        <f>+'4 - Valor del Riesgo Inherente'!C46</f>
        <v>SECRETARÍA GENERAL</v>
      </c>
      <c r="D46" s="25" t="str">
        <f>+'4 - Valor del Riesgo Inherente'!D46</f>
        <v>R 16</v>
      </c>
      <c r="E46" s="202" t="str">
        <f>+'4 - Valor del Riesgo Inherente'!E46</f>
        <v>Respuesta inoportuna a las PQRSD</v>
      </c>
      <c r="F46" s="202" t="str">
        <f>+'4 - Valor del Riesgo Inherente'!F46</f>
        <v>Pérdida Reputacional</v>
      </c>
      <c r="G46" s="235" t="str">
        <f>+'4 - Valor del Riesgo Inherente'!G46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H46" s="204" t="s">
        <v>1586</v>
      </c>
      <c r="I46" s="244" t="s">
        <v>1135</v>
      </c>
      <c r="J46" s="244" t="s">
        <v>1258</v>
      </c>
      <c r="K46" s="213" t="s">
        <v>409</v>
      </c>
      <c r="L46" s="99" t="str">
        <f t="shared" si="8"/>
        <v>Impacto</v>
      </c>
      <c r="M46" s="213" t="s">
        <v>412</v>
      </c>
      <c r="N46" s="99" t="str">
        <f t="shared" si="9"/>
        <v>25%</v>
      </c>
      <c r="O46" s="213" t="s">
        <v>1082</v>
      </c>
      <c r="P46" s="213" t="s">
        <v>421</v>
      </c>
      <c r="Q46" s="213" t="s">
        <v>1038</v>
      </c>
      <c r="R46" s="203"/>
      <c r="S46" s="186" t="str">
        <f t="shared" si="2"/>
        <v/>
      </c>
      <c r="T46" s="203"/>
      <c r="U46" s="186" t="str">
        <f t="shared" si="3"/>
        <v/>
      </c>
      <c r="V46" s="186" t="str">
        <f t="shared" si="4"/>
        <v/>
      </c>
      <c r="W46" s="186" t="e">
        <f t="shared" si="5"/>
        <v>#N/A</v>
      </c>
    </row>
    <row r="47" spans="2:23" ht="150" customHeight="1" x14ac:dyDescent="0.25">
      <c r="B47" s="202" t="str">
        <f>+'4 - Valor del Riesgo Inherente'!B47</f>
        <v>PLANIFICACIÓN DEL ORDENAMIENTO SOCIAL DE LA PROPIEDAD</v>
      </c>
      <c r="C47" s="99" t="str">
        <f>+'4 - Valor del Riesgo Inherente'!C47</f>
        <v>SUBDIRECCIÓN DE SISTEMAS DE INFORMACIÓN DE TIERRAS</v>
      </c>
      <c r="D47" s="25" t="str">
        <f>+'4 - Valor del Riesgo Inherente'!D47</f>
        <v>R 17</v>
      </c>
      <c r="E47" s="202" t="str">
        <f>+'4 - Valor del Riesgo Inherente'!E47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202" t="str">
        <f>+'4 - Valor del Riesgo Inherente'!F47</f>
        <v>Pérdida Reputacional</v>
      </c>
      <c r="G47" s="235" t="str">
        <f>+'4 - Valor del Riesgo Inherente'!G47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7" s="204" t="s">
        <v>1587</v>
      </c>
      <c r="I47" s="244" t="s">
        <v>1246</v>
      </c>
      <c r="J47" s="244" t="s">
        <v>1259</v>
      </c>
      <c r="K47" s="213" t="s">
        <v>407</v>
      </c>
      <c r="L47" s="99" t="str">
        <f t="shared" si="8"/>
        <v>Probabilidad</v>
      </c>
      <c r="M47" s="213" t="s">
        <v>412</v>
      </c>
      <c r="N47" s="99" t="str">
        <f t="shared" si="9"/>
        <v>40%</v>
      </c>
      <c r="O47" s="213" t="s">
        <v>419</v>
      </c>
      <c r="P47" s="213" t="s">
        <v>421</v>
      </c>
      <c r="Q47" s="213" t="s">
        <v>1038</v>
      </c>
      <c r="R47" s="203">
        <f>+IFERROR(IF(L47="Probabilidad",('4 - Valor del Riesgo Inherente'!J47-(+'4 - Valor del Riesgo Inherente'!J47*N47)),IF(L47="Impacto",'4 - Valor del Riesgo Inherente'!J47,"")),"")</f>
        <v>0.6</v>
      </c>
      <c r="S47" s="186" t="str">
        <f t="shared" si="2"/>
        <v>Media</v>
      </c>
      <c r="T47" s="203">
        <f>+IFERROR(IF(L47="Impacto",('4 - Valor del Riesgo Inherente'!M47-(+'4 - Valor del Riesgo Inherente'!M47*N47)),IF(L47="Probabilidad",'4 - Valor del Riesgo Inherente'!M47,"")),"")</f>
        <v>1</v>
      </c>
      <c r="U47" s="186" t="str">
        <f t="shared" si="3"/>
        <v>Catastrófico</v>
      </c>
      <c r="V47" s="186" t="str">
        <f t="shared" si="4"/>
        <v>Extremo</v>
      </c>
      <c r="W47" s="186" t="str">
        <f t="shared" si="5"/>
        <v>Reducir</v>
      </c>
    </row>
    <row r="48" spans="2:23" ht="150" customHeight="1" x14ac:dyDescent="0.25">
      <c r="B48" s="202" t="str">
        <f>+'4 - Valor del Riesgo Inherente'!B48</f>
        <v>PLANIFICACIÓN DEL ORDENAMIENTO SOCIAL DE LA PROPIEDAD</v>
      </c>
      <c r="C48" s="99" t="str">
        <f>+'4 - Valor del Riesgo Inherente'!C48</f>
        <v>SUBDIRECCIÓN DE SISTEMAS DE INFORMACIÓN DE TIERRAS</v>
      </c>
      <c r="D48" s="25" t="str">
        <f>+'4 - Valor del Riesgo Inherente'!D48</f>
        <v>R 17</v>
      </c>
      <c r="E48" s="202" t="str">
        <f>+'4 - Valor del Riesgo Inherente'!E48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202" t="str">
        <f>+'4 - Valor del Riesgo Inherente'!F48</f>
        <v>Pérdida Reputacional</v>
      </c>
      <c r="G48" s="235" t="str">
        <f>+'4 - Valor del Riesgo Inherente'!G48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H48" s="204" t="s">
        <v>1588</v>
      </c>
      <c r="I48" s="244" t="s">
        <v>1246</v>
      </c>
      <c r="J48" s="244" t="s">
        <v>1260</v>
      </c>
      <c r="K48" s="213" t="s">
        <v>409</v>
      </c>
      <c r="L48" s="99" t="str">
        <f t="shared" si="8"/>
        <v>Impacto</v>
      </c>
      <c r="M48" s="213" t="s">
        <v>412</v>
      </c>
      <c r="N48" s="99" t="str">
        <f t="shared" si="9"/>
        <v>25%</v>
      </c>
      <c r="O48" s="213" t="s">
        <v>420</v>
      </c>
      <c r="P48" s="213" t="s">
        <v>421</v>
      </c>
      <c r="Q48" s="213" t="s">
        <v>1038</v>
      </c>
      <c r="R48" s="203"/>
      <c r="S48" s="186" t="str">
        <f t="shared" si="2"/>
        <v/>
      </c>
      <c r="T48" s="203"/>
      <c r="U48" s="186" t="str">
        <f t="shared" si="3"/>
        <v/>
      </c>
      <c r="V48" s="186" t="str">
        <f t="shared" si="4"/>
        <v/>
      </c>
      <c r="W48" s="186" t="e">
        <f t="shared" si="5"/>
        <v>#N/A</v>
      </c>
    </row>
    <row r="49" spans="2:23" ht="150" customHeight="1" x14ac:dyDescent="0.25">
      <c r="B49" s="202" t="str">
        <f>+'4 - Valor del Riesgo Inherente'!B49</f>
        <v>PLANIFICACIÓN DEL ORDENAMIENTO SOCIAL DE LA PROPIEDAD</v>
      </c>
      <c r="C49" s="99" t="str">
        <f>+'4 - Valor del Riesgo Inherente'!C49</f>
        <v>SUBDIRECCIÓN DE PLANEACIÓN OPERATIVA</v>
      </c>
      <c r="D49" s="25" t="str">
        <f>+'4 - Valor del Riesgo Inherente'!D49</f>
        <v>R 18</v>
      </c>
      <c r="E49" s="202" t="str">
        <f>+'4 - Valor del Riesgo Inherente'!E49</f>
        <v>Incumplimiento en la formulación e implementación de los POSPR en los municipios programados por razones técnicas y operativas</v>
      </c>
      <c r="F49" s="202" t="str">
        <f>+'4 - Valor del Riesgo Inherente'!F49</f>
        <v>Afectación Económica o presupuestal</v>
      </c>
      <c r="G49" s="235" t="str">
        <f>+'4 - Valor del Riesgo Inherente'!G49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49" s="204" t="s">
        <v>1589</v>
      </c>
      <c r="I49" s="244" t="s">
        <v>1136</v>
      </c>
      <c r="J49" s="244" t="s">
        <v>1261</v>
      </c>
      <c r="K49" s="213" t="s">
        <v>407</v>
      </c>
      <c r="L49" s="99" t="str">
        <f t="shared" si="8"/>
        <v>Probabilidad</v>
      </c>
      <c r="M49" s="213" t="s">
        <v>412</v>
      </c>
      <c r="N49" s="99" t="str">
        <f t="shared" si="9"/>
        <v>40%</v>
      </c>
      <c r="O49" s="213" t="s">
        <v>419</v>
      </c>
      <c r="P49" s="213" t="s">
        <v>421</v>
      </c>
      <c r="Q49" s="213" t="s">
        <v>1038</v>
      </c>
      <c r="R49" s="203">
        <f>+IFERROR(IF(L49="Probabilidad",('4 - Valor del Riesgo Inherente'!J49-(+'4 - Valor del Riesgo Inherente'!J49*N49)),IF(L49="Impacto",'4 - Valor del Riesgo Inherente'!J49,"")),"")</f>
        <v>0.24</v>
      </c>
      <c r="S49" s="186" t="str">
        <f t="shared" si="2"/>
        <v>Baja</v>
      </c>
      <c r="T49" s="203">
        <f>+IFERROR(IF(L49="Impacto",('4 - Valor del Riesgo Inherente'!M49-(+'4 - Valor del Riesgo Inherente'!M49*N49)),IF(L49="Probabilidad",'4 - Valor del Riesgo Inherente'!M49,"")),"")</f>
        <v>1</v>
      </c>
      <c r="U49" s="186" t="str">
        <f t="shared" si="3"/>
        <v>Catastrófico</v>
      </c>
      <c r="V49" s="186" t="str">
        <f t="shared" si="4"/>
        <v>Extremo</v>
      </c>
      <c r="W49" s="186" t="str">
        <f t="shared" si="5"/>
        <v>Reducir</v>
      </c>
    </row>
    <row r="50" spans="2:23" ht="150" customHeight="1" x14ac:dyDescent="0.25">
      <c r="B50" s="202" t="str">
        <f>+'4 - Valor del Riesgo Inherente'!B50</f>
        <v>PLANIFICACIÓN DEL ORDENAMIENTO SOCIAL DE LA PROPIEDAD</v>
      </c>
      <c r="C50" s="99" t="str">
        <f>+'4 - Valor del Riesgo Inherente'!C50</f>
        <v>SUBDIRECCIÓN DE PLANEACIÓN OPERATIVA</v>
      </c>
      <c r="D50" s="25" t="str">
        <f>+'4 - Valor del Riesgo Inherente'!D50</f>
        <v>R 18</v>
      </c>
      <c r="E50" s="202" t="str">
        <f>+'4 - Valor del Riesgo Inherente'!E50</f>
        <v>Incumplimiento en la formulación e implementación de los POSPR en los municipios programados por razones técnicas y operativas</v>
      </c>
      <c r="F50" s="202" t="str">
        <f>+'4 - Valor del Riesgo Inherente'!F50</f>
        <v>Afectación Económica o presupuestal</v>
      </c>
      <c r="G50" s="235" t="str">
        <f>+'4 - Valor del Riesgo Inherente'!G50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H50" s="204" t="s">
        <v>1590</v>
      </c>
      <c r="I50" s="244" t="s">
        <v>1136</v>
      </c>
      <c r="J50" s="244" t="s">
        <v>1262</v>
      </c>
      <c r="K50" s="213" t="s">
        <v>409</v>
      </c>
      <c r="L50" s="99" t="str">
        <f t="shared" si="8"/>
        <v>Impacto</v>
      </c>
      <c r="M50" s="213" t="s">
        <v>412</v>
      </c>
      <c r="N50" s="99" t="str">
        <f t="shared" si="9"/>
        <v>25%</v>
      </c>
      <c r="O50" s="213" t="s">
        <v>419</v>
      </c>
      <c r="P50" s="213" t="s">
        <v>421</v>
      </c>
      <c r="Q50" s="213" t="s">
        <v>1038</v>
      </c>
      <c r="R50" s="203"/>
      <c r="S50" s="186" t="str">
        <f t="shared" si="2"/>
        <v/>
      </c>
      <c r="T50" s="203"/>
      <c r="U50" s="186" t="str">
        <f t="shared" si="3"/>
        <v/>
      </c>
      <c r="V50" s="186" t="str">
        <f t="shared" si="4"/>
        <v/>
      </c>
      <c r="W50" s="186" t="e">
        <f t="shared" si="5"/>
        <v>#N/A</v>
      </c>
    </row>
    <row r="51" spans="2:23" ht="150" customHeight="1" x14ac:dyDescent="0.25">
      <c r="B51" s="202" t="str">
        <f>+'4 - Valor del Riesgo Inherente'!B51</f>
        <v>PLANIFICACIÓN DEL ORDENAMIENTO SOCIAL DE LA PROPIEDAD</v>
      </c>
      <c r="C51" s="99" t="str">
        <f>+'4 - Valor del Riesgo Inherente'!C51</f>
        <v>SUBDIRECCIÓN DE PLANEACIÓN OPERATIVA</v>
      </c>
      <c r="D51" s="25" t="str">
        <f>+'4 - Valor del Riesgo Inherente'!D51</f>
        <v>R 19</v>
      </c>
      <c r="E51" s="202" t="str">
        <f>+'4 - Valor del Riesgo Inherente'!E51</f>
        <v>Retrasos o suspensión en la formulación e implementación de POSPR en los municipios programados por condiciones de seguridad adversas a la operación</v>
      </c>
      <c r="F51" s="202" t="str">
        <f>+'4 - Valor del Riesgo Inherente'!F51</f>
        <v>Afectación Económica o presupuestal</v>
      </c>
      <c r="G51" s="235" t="str">
        <f>+'4 - Valor del Riesgo Inherente'!G51</f>
        <v>Posibilidad de afectación económica en sobrecostos de operación debido a las situaciones de orden público sobrevinientes, que impidan desarrollar las actividades operativas en la formulación e implementación de POSPR en los municipios programados</v>
      </c>
      <c r="H51" s="204" t="s">
        <v>1591</v>
      </c>
      <c r="I51" s="244" t="s">
        <v>1136</v>
      </c>
      <c r="J51" s="244" t="s">
        <v>1263</v>
      </c>
      <c r="K51" s="213" t="s">
        <v>407</v>
      </c>
      <c r="L51" s="99" t="str">
        <f t="shared" si="8"/>
        <v>Probabilidad</v>
      </c>
      <c r="M51" s="213" t="s">
        <v>412</v>
      </c>
      <c r="N51" s="99" t="str">
        <f t="shared" si="9"/>
        <v>40%</v>
      </c>
      <c r="O51" s="213" t="s">
        <v>419</v>
      </c>
      <c r="P51" s="213" t="s">
        <v>421</v>
      </c>
      <c r="Q51" s="213" t="s">
        <v>1038</v>
      </c>
      <c r="R51" s="203">
        <f>+IFERROR(IF(L51="Probabilidad",('4 - Valor del Riesgo Inherente'!J51-(+'4 - Valor del Riesgo Inherente'!J51*N51)),IF(L51="Impacto",'4 - Valor del Riesgo Inherente'!J51,"")),"")</f>
        <v>0.24</v>
      </c>
      <c r="S51" s="186" t="str">
        <f t="shared" si="2"/>
        <v>Baja</v>
      </c>
      <c r="T51" s="203">
        <f>+IFERROR(IF(L51="Impacto",('4 - Valor del Riesgo Inherente'!M51-(+'4 - Valor del Riesgo Inherente'!M51*N51)),IF(L51="Probabilidad",'4 - Valor del Riesgo Inherente'!M51,"")),"")</f>
        <v>1</v>
      </c>
      <c r="U51" s="186" t="str">
        <f t="shared" si="3"/>
        <v>Catastrófico</v>
      </c>
      <c r="V51" s="186" t="str">
        <f t="shared" si="4"/>
        <v>Extremo</v>
      </c>
      <c r="W51" s="186" t="str">
        <f t="shared" si="5"/>
        <v>Reducir</v>
      </c>
    </row>
    <row r="52" spans="2:23" ht="150" customHeight="1" x14ac:dyDescent="0.25">
      <c r="B52" s="202" t="str">
        <f>+'4 - Valor del Riesgo Inherente'!B52</f>
        <v>PLANIFICACIÓN DEL ORDENAMIENTO SOCIAL DE LA PROPIEDAD</v>
      </c>
      <c r="C52" s="99" t="str">
        <f>+'4 - Valor del Riesgo Inherente'!C52</f>
        <v>SUBDIRECCIÓN DE PLANEACIÓN OPERATIVA</v>
      </c>
      <c r="D52" s="25" t="str">
        <f>+'4 - Valor del Riesgo Inherente'!D52</f>
        <v>R 19</v>
      </c>
      <c r="E52" s="202" t="str">
        <f>+'4 - Valor del Riesgo Inherente'!E52</f>
        <v>Retrasos o suspensión en la formulación e implementación de POSPR en los municipios programados por condiciones de seguridad adversas a la operación</v>
      </c>
      <c r="F52" s="202" t="str">
        <f>+'4 - Valor del Riesgo Inherente'!F52</f>
        <v>Afectación Económica o presupuestal</v>
      </c>
      <c r="G52" s="235" t="str">
        <f>+'4 - Valor del Riesgo Inherente'!G52</f>
        <v>Posibilidad de afectación económica en sobrecostos de operación debido a las situaciones de orden público sobrevinientes, que impidan desarrollar las actividades operativas en la formulación e implementación de POSPR en los municipios programados</v>
      </c>
      <c r="H52" s="204" t="s">
        <v>1592</v>
      </c>
      <c r="I52" s="244" t="s">
        <v>1136</v>
      </c>
      <c r="J52" s="244" t="s">
        <v>1264</v>
      </c>
      <c r="K52" s="213" t="s">
        <v>407</v>
      </c>
      <c r="L52" s="99" t="str">
        <f t="shared" si="8"/>
        <v>Probabilidad</v>
      </c>
      <c r="M52" s="213" t="s">
        <v>412</v>
      </c>
      <c r="N52" s="99" t="str">
        <f t="shared" si="9"/>
        <v>40%</v>
      </c>
      <c r="O52" s="213" t="s">
        <v>419</v>
      </c>
      <c r="P52" s="213" t="s">
        <v>421</v>
      </c>
      <c r="Q52" s="213" t="s">
        <v>1038</v>
      </c>
      <c r="R52" s="203">
        <f>IFERROR(IF(AND(L51="Probabilidad",L52="Probabilidad"),(R51-(+R51*N52)),IF(L52="Probabilidad",('4 - Valor del Riesgo Inherente'!J51-(+'4 - Valor del Riesgo Inherente'!J51*N52)),IF(L52="Impacto",R51,""))),"")</f>
        <v>0.14399999999999999</v>
      </c>
      <c r="S52" s="186" t="str">
        <f t="shared" si="2"/>
        <v>Muy Baja</v>
      </c>
      <c r="T52" s="203">
        <f>IFERROR(IF(AND(L51="Impacto",L52="Impacto"),(T51-(+T51*N52)),IF(L52="Impacto",('4 - Valor del Riesgo Inherente'!M51-(+'4 - Valor del Riesgo Inherente'!M51*N52)),IF(L52="Probabilidad",T51,""))),"")</f>
        <v>1</v>
      </c>
      <c r="U52" s="186" t="str">
        <f t="shared" si="3"/>
        <v>Catastrófico</v>
      </c>
      <c r="V52" s="186" t="str">
        <f t="shared" ref="V52" si="11">IF(OR(AND(S52="Muy Baja",U52="Leve"),AND(S52="Muy Baja",U52="Menor"),AND(S52="Baja",U52="Leve")),"Bajo",IF(OR(AND(S52="Muy baja",U52="Moderado"),AND(S52="Baja",U52="Menor"),AND(S52="Baja",U52="Moderado"),AND(S52="Media",U52="Leve"),AND(S52="Media",U52="Menor"),AND(S52="Media",U52="Moderado"),AND(S52="Alta",U52="Leve"),AND(S52="Alta",U52="Menor")),"Moderado",IF(OR(AND(S52="Muy Baja",U52="Mayor"),AND(S52="Baja",U52="Mayor"),AND(S52="Media",U52="Mayor"),AND(S52="Alta",U52="Moderado"),AND(S52="Alta",U52="Mayor"),AND(S52="Muy Alta",U52="Leve"),AND(S52="Muy Alta",U52="Menor"),AND(S52="Muy Alta",U52="Moderado"),AND(S52="Muy Alta",U52="Mayor")),"Alto",IF(OR(AND(S52="Muy Baja",U52="Catastrófico"),AND(S52="Baja",U52="Catastrófico"),AND(S52="Media",U52="Catastrófico"),AND(S52="Alta",U52="Catastrófico"),AND(S52="Muy Alta",U52="Catastrófico")),"Extremo",""))))</f>
        <v>Extremo</v>
      </c>
      <c r="W52" s="186" t="str">
        <f t="shared" si="5"/>
        <v>Reducir</v>
      </c>
    </row>
    <row r="53" spans="2:23" ht="150" customHeight="1" x14ac:dyDescent="0.25">
      <c r="B53" s="202" t="str">
        <f>+'4 - Valor del Riesgo Inherente'!B53</f>
        <v>PLANIFICACIÓN DEL ORDENAMIENTO SOCIAL DE LA PROPIEDAD</v>
      </c>
      <c r="C53" s="99" t="str">
        <f>+'4 - Valor del Riesgo Inherente'!C53</f>
        <v>SUBDIRECCIÓN DE PLANEACIÓN OPERATIVA</v>
      </c>
      <c r="D53" s="25" t="str">
        <f>+'4 - Valor del Riesgo Inherente'!D53</f>
        <v>R 19</v>
      </c>
      <c r="E53" s="202" t="str">
        <f>+'4 - Valor del Riesgo Inherente'!E53</f>
        <v>Retrasos o suspensión en la formulación e implementación de POSPR en los municipios programados por condiciones de seguridad adversas a la operación</v>
      </c>
      <c r="F53" s="202" t="str">
        <f>+'4 - Valor del Riesgo Inherente'!F53</f>
        <v>Afectación Económica o presupuestal</v>
      </c>
      <c r="G53" s="235" t="str">
        <f>+'4 - Valor del Riesgo Inherente'!G53</f>
        <v>Posibilidad de afectación económica en sobrecostos de operación debido a las situaciones de orden público sobrevinientes, que impidan desarrollar las actividades operativas en la formulación e implementación de POSPR en los municipios programados</v>
      </c>
      <c r="H53" s="204" t="s">
        <v>1593</v>
      </c>
      <c r="I53" s="244" t="s">
        <v>1136</v>
      </c>
      <c r="J53" s="244" t="s">
        <v>1265</v>
      </c>
      <c r="K53" s="213" t="s">
        <v>409</v>
      </c>
      <c r="L53" s="99" t="str">
        <f t="shared" si="8"/>
        <v>Impacto</v>
      </c>
      <c r="M53" s="213" t="s">
        <v>412</v>
      </c>
      <c r="N53" s="99" t="str">
        <f t="shared" si="9"/>
        <v>25%</v>
      </c>
      <c r="O53" s="213" t="s">
        <v>419</v>
      </c>
      <c r="P53" s="213" t="s">
        <v>421</v>
      </c>
      <c r="Q53" s="213" t="s">
        <v>1038</v>
      </c>
      <c r="R53" s="203"/>
      <c r="S53" s="186" t="str">
        <f t="shared" si="2"/>
        <v/>
      </c>
      <c r="T53" s="203"/>
      <c r="U53" s="186" t="str">
        <f t="shared" si="3"/>
        <v/>
      </c>
      <c r="V53" s="186" t="str">
        <f t="shared" si="4"/>
        <v/>
      </c>
      <c r="W53" s="186" t="e">
        <f t="shared" si="5"/>
        <v>#N/A</v>
      </c>
    </row>
    <row r="54" spans="2:23" ht="150" customHeight="1" x14ac:dyDescent="0.25">
      <c r="B54" s="202" t="str">
        <f>+'4 - Valor del Riesgo Inherente'!B54</f>
        <v>PLANIFICACIÓN DEL ORDENAMIENTO SOCIAL DE LA PROPIEDAD</v>
      </c>
      <c r="C54" s="99" t="str">
        <f>+'4 - Valor del Riesgo Inherente'!C54</f>
        <v>SUBDIRECCIÓN DE PLANEACIÓN OPERATIVA</v>
      </c>
      <c r="D54" s="25" t="str">
        <f>+'4 - Valor del Riesgo Inherente'!D54</f>
        <v>R 20</v>
      </c>
      <c r="E54" s="202" t="str">
        <f>+'4 - Valor del Riesgo Inherente'!E54</f>
        <v>Incumplimientos por parte de los socios estratégicos y/u operadores de catastro en la entrega de insumos / productos requeridos para la formulación e implementación de POSPR, en el marco de los convenios celebrados</v>
      </c>
      <c r="F54" s="202" t="str">
        <f>+'4 - Valor del Riesgo Inherente'!F54</f>
        <v>Afectación Económica o presupuestal</v>
      </c>
      <c r="G54" s="235" t="str">
        <f>+'4 - Valor del Riesgo Inherente'!G54</f>
        <v>Posibilidad de afectación económica por multa y sanción del ente regulador debido al inadecuado seguimiento a la ejecución en las actividades desarrolladas por socios estratégicos y/u operadores de catastro en la formulación e implementación de POSPR</v>
      </c>
      <c r="H54" s="204" t="s">
        <v>1594</v>
      </c>
      <c r="I54" s="244" t="s">
        <v>1136</v>
      </c>
      <c r="J54" s="244" t="s">
        <v>1266</v>
      </c>
      <c r="K54" s="213" t="s">
        <v>408</v>
      </c>
      <c r="L54" s="99" t="str">
        <f t="shared" si="8"/>
        <v>Impacto</v>
      </c>
      <c r="M54" s="213" t="s">
        <v>412</v>
      </c>
      <c r="N54" s="99" t="str">
        <f t="shared" si="9"/>
        <v>30%</v>
      </c>
      <c r="O54" s="213" t="s">
        <v>419</v>
      </c>
      <c r="P54" s="213" t="s">
        <v>421</v>
      </c>
      <c r="Q54" s="213" t="s">
        <v>1038</v>
      </c>
      <c r="R54" s="203">
        <f>+IFERROR(IF(L54="Probabilidad",('4 - Valor del Riesgo Inherente'!J54-(+'4 - Valor del Riesgo Inherente'!J54*N54)),IF(L54="Impacto",'4 - Valor del Riesgo Inherente'!J54,"")),"")</f>
        <v>0.6</v>
      </c>
      <c r="S54" s="186" t="str">
        <f t="shared" si="2"/>
        <v>Media</v>
      </c>
      <c r="T54" s="203">
        <f>+IFERROR(IF(L54="Impacto",('4 - Valor del Riesgo Inherente'!M54-(+'4 - Valor del Riesgo Inherente'!M54*N54)),IF(L54="Probabilidad",'4 - Valor del Riesgo Inherente'!M54,"")),"")</f>
        <v>0.7</v>
      </c>
      <c r="U54" s="186" t="str">
        <f t="shared" si="3"/>
        <v>Mayor</v>
      </c>
      <c r="V54" s="186" t="str">
        <f t="shared" si="4"/>
        <v>Alto</v>
      </c>
      <c r="W54" s="186" t="str">
        <f t="shared" si="5"/>
        <v>Reducir</v>
      </c>
    </row>
    <row r="55" spans="2:23" ht="150" customHeight="1" x14ac:dyDescent="0.25">
      <c r="B55" s="202" t="str">
        <f>+'4 - Valor del Riesgo Inherente'!B55</f>
        <v>PLANIFICACIÓN DEL ORDENAMIENTO SOCIAL DE LA PROPIEDAD</v>
      </c>
      <c r="C55" s="99" t="str">
        <f>+'4 - Valor del Riesgo Inherente'!C55</f>
        <v>SUBDIRECCIÓN DE PLANEACIÓN OPERATIVA</v>
      </c>
      <c r="D55" s="25" t="str">
        <f>+'4 - Valor del Riesgo Inherente'!D55</f>
        <v>R 20</v>
      </c>
      <c r="E55" s="202" t="str">
        <f>+'4 - Valor del Riesgo Inherente'!E55</f>
        <v>Incumplimientos por parte de los socios estratégicos y/u operadores de catastro en la entrega de insumos / productos requeridos para la formulación e implementación de POSPR, en el marco de los convenios celebrados</v>
      </c>
      <c r="F55" s="202" t="str">
        <f>+'4 - Valor del Riesgo Inherente'!F55</f>
        <v>Afectación Económica o presupuestal</v>
      </c>
      <c r="G55" s="235" t="str">
        <f>+'4 - Valor del Riesgo Inherente'!G55</f>
        <v>Posibilidad de afectación económica por multa y sanción del ente regulador debido al inadecuado seguimiento a la ejecución en las actividades desarrolladas por socios estratégicos y/u operadores de catastro en la formulación e implementación de POSPR</v>
      </c>
      <c r="H55" s="204" t="s">
        <v>1595</v>
      </c>
      <c r="I55" s="244" t="s">
        <v>1136</v>
      </c>
      <c r="J55" s="244" t="s">
        <v>1267</v>
      </c>
      <c r="K55" s="213" t="s">
        <v>409</v>
      </c>
      <c r="L55" s="99" t="str">
        <f t="shared" si="8"/>
        <v>Impacto</v>
      </c>
      <c r="M55" s="213" t="s">
        <v>412</v>
      </c>
      <c r="N55" s="99" t="str">
        <f t="shared" si="9"/>
        <v>25%</v>
      </c>
      <c r="O55" s="213" t="s">
        <v>419</v>
      </c>
      <c r="P55" s="213" t="s">
        <v>421</v>
      </c>
      <c r="Q55" s="213" t="s">
        <v>1038</v>
      </c>
      <c r="R55" s="203"/>
      <c r="S55" s="186" t="str">
        <f t="shared" si="2"/>
        <v/>
      </c>
      <c r="T55" s="203"/>
      <c r="U55" s="186" t="str">
        <f t="shared" si="3"/>
        <v/>
      </c>
      <c r="V55" s="186" t="str">
        <f t="shared" si="4"/>
        <v/>
      </c>
      <c r="W55" s="186" t="e">
        <f t="shared" si="5"/>
        <v>#N/A</v>
      </c>
    </row>
    <row r="56" spans="2:23" ht="150" customHeight="1" x14ac:dyDescent="0.25">
      <c r="B56" s="202" t="str">
        <f>+'4 - Valor del Riesgo Inherente'!B56</f>
        <v>SEGURIDAD JURÍDICA SOBRE LA TITULARIDAD DE LA TIERRA Y LOS TERRITORIOS</v>
      </c>
      <c r="C56" s="99" t="str">
        <f>+'4 - Valor del Riesgo Inherente'!C56</f>
        <v>DIRECCIÓN DE GESTIÓN JURÍDICA DE TIERRAS</v>
      </c>
      <c r="D56" s="25" t="str">
        <f>+'4 - Valor del Riesgo Inherente'!D56</f>
        <v>R 21</v>
      </c>
      <c r="E56" s="202" t="str">
        <f>+'4 - Valor del Riesgo Inherente'!E56</f>
        <v>Tomar decisiones incorrectas en los procesos agrarios y la formalización de la propiedad privada rural (zonas no focalizadas)</v>
      </c>
      <c r="F56" s="202" t="str">
        <f>+'4 - Valor del Riesgo Inherente'!F56</f>
        <v>Pérdida Reputacional</v>
      </c>
      <c r="G56" s="235" t="str">
        <f>+'4 - Valor del Riesgo Inherente'!G56</f>
        <v>Posibilidad de pérdida reputacional en la credibilidad institucional por la decisión generada erradamente en el acto administrativo para las zonas no focalizadas</v>
      </c>
      <c r="H56" s="204" t="s">
        <v>1596</v>
      </c>
      <c r="I56" s="244" t="s">
        <v>1268</v>
      </c>
      <c r="J56" s="244" t="s">
        <v>1269</v>
      </c>
      <c r="K56" s="213" t="s">
        <v>407</v>
      </c>
      <c r="L56" s="51" t="str">
        <f t="shared" si="8"/>
        <v>Probabilidad</v>
      </c>
      <c r="M56" s="213" t="s">
        <v>412</v>
      </c>
      <c r="N56" s="51" t="str">
        <f t="shared" si="9"/>
        <v>40%</v>
      </c>
      <c r="O56" s="213" t="s">
        <v>419</v>
      </c>
      <c r="P56" s="213" t="s">
        <v>421</v>
      </c>
      <c r="Q56" s="213" t="s">
        <v>1038</v>
      </c>
      <c r="R56" s="203">
        <f>+IFERROR(IF(L56="Probabilidad",('4 - Valor del Riesgo Inherente'!J56-(+'4 - Valor del Riesgo Inherente'!J56*N56)),IF(L56="Impacto",'4 - Valor del Riesgo Inherente'!J56,"")),"")</f>
        <v>0.6</v>
      </c>
      <c r="S56" s="186" t="str">
        <f t="shared" si="2"/>
        <v>Media</v>
      </c>
      <c r="T56" s="203">
        <f>+IFERROR(IF(L56="Impacto",('4 - Valor del Riesgo Inherente'!M56-(+'4 - Valor del Riesgo Inherente'!M56*N56)),IF(L56="Probabilidad",'4 - Valor del Riesgo Inherente'!M56,"")),"")</f>
        <v>0.8</v>
      </c>
      <c r="U56" s="186" t="str">
        <f t="shared" si="3"/>
        <v>Mayor</v>
      </c>
      <c r="V56" s="186" t="str">
        <f t="shared" si="4"/>
        <v>Alto</v>
      </c>
      <c r="W56" s="186" t="str">
        <f t="shared" si="5"/>
        <v>Reducir</v>
      </c>
    </row>
    <row r="57" spans="2:23" ht="150" customHeight="1" x14ac:dyDescent="0.25">
      <c r="B57" s="202" t="str">
        <f>+'4 - Valor del Riesgo Inherente'!B57</f>
        <v>SEGURIDAD JURÍDICA SOBRE LA TITULARIDAD DE LA TIERRA Y LOS TERRITORIOS</v>
      </c>
      <c r="C57" s="99" t="str">
        <f>+'4 - Valor del Riesgo Inherente'!C57</f>
        <v>DIRECCIÓN DE GESTIÓN JURÍDICA DE TIERRAS</v>
      </c>
      <c r="D57" s="25" t="str">
        <f>+'4 - Valor del Riesgo Inherente'!D57</f>
        <v>R 21</v>
      </c>
      <c r="E57" s="202" t="str">
        <f>+'4 - Valor del Riesgo Inherente'!E57</f>
        <v>Tomar decisiones incorrectas en los procesos agrarios y la formalización de la propiedad privada rural (zonas no focalizadas)</v>
      </c>
      <c r="F57" s="202" t="str">
        <f>+'4 - Valor del Riesgo Inherente'!F57</f>
        <v>Pérdida Reputacional</v>
      </c>
      <c r="G57" s="235" t="str">
        <f>+'4 - Valor del Riesgo Inherente'!G57</f>
        <v>Posibilidad de pérdida reputacional en la credibilidad institucional por la decisión generada erradamente en el acto administrativo para las zonas no focalizadas</v>
      </c>
      <c r="H57" s="204" t="s">
        <v>1597</v>
      </c>
      <c r="I57" s="244" t="s">
        <v>1268</v>
      </c>
      <c r="J57" s="244" t="s">
        <v>1270</v>
      </c>
      <c r="K57" s="213" t="s">
        <v>409</v>
      </c>
      <c r="L57" s="51" t="str">
        <f t="shared" si="8"/>
        <v>Impacto</v>
      </c>
      <c r="M57" s="213" t="s">
        <v>412</v>
      </c>
      <c r="N57" s="51" t="str">
        <f t="shared" si="9"/>
        <v>25%</v>
      </c>
      <c r="O57" s="213" t="s">
        <v>1082</v>
      </c>
      <c r="P57" s="213" t="s">
        <v>421</v>
      </c>
      <c r="Q57" s="213" t="s">
        <v>1038</v>
      </c>
      <c r="R57" s="203"/>
      <c r="S57" s="186" t="str">
        <f t="shared" si="2"/>
        <v/>
      </c>
      <c r="T57" s="203"/>
      <c r="U57" s="186" t="str">
        <f t="shared" si="3"/>
        <v/>
      </c>
      <c r="V57" s="186" t="str">
        <f t="shared" si="4"/>
        <v/>
      </c>
      <c r="W57" s="186" t="e">
        <f t="shared" si="5"/>
        <v>#N/A</v>
      </c>
    </row>
    <row r="58" spans="2:23" ht="150" customHeight="1" x14ac:dyDescent="0.25">
      <c r="B58" s="202" t="str">
        <f>+'4 - Valor del Riesgo Inherente'!B58</f>
        <v>SEGURIDAD JURÍDICA SOBRE LA TITULARIDAD DE LA TIERRA Y LOS TERRITORIOS</v>
      </c>
      <c r="C58" s="99" t="str">
        <f>+'4 - Valor del Riesgo Inherente'!C58</f>
        <v>DIRECCIÓN DE GESTIÓN JURÍDICA DE TIERRAS</v>
      </c>
      <c r="D58" s="25" t="str">
        <f>+'4 - Valor del Riesgo Inherente'!D58</f>
        <v>R 22</v>
      </c>
      <c r="E58" s="202" t="str">
        <f>+'4 - Valor del Riesgo Inherente'!E58</f>
        <v>Tomar decisiones incorrectas en los procesos agrarios y la formalización de la propiedad privada rural (zonas focalizadas)</v>
      </c>
      <c r="F58" s="202" t="str">
        <f>+'4 - Valor del Riesgo Inherente'!F58</f>
        <v>Pérdida Reputacional</v>
      </c>
      <c r="G58" s="235" t="str">
        <f>+'4 - Valor del Riesgo Inherente'!G58</f>
        <v>Posibilidad de pérdida reputacional en la credibilidad institucional por la decisión generada erradamente en el acto administrativo para las zonas focalizadas y formalización de la propiedad privada rural</v>
      </c>
      <c r="H58" s="204" t="s">
        <v>1598</v>
      </c>
      <c r="I58" s="244" t="s">
        <v>1271</v>
      </c>
      <c r="J58" s="244" t="s">
        <v>1272</v>
      </c>
      <c r="K58" s="213" t="s">
        <v>407</v>
      </c>
      <c r="L58" s="51" t="str">
        <f t="shared" si="8"/>
        <v>Probabilidad</v>
      </c>
      <c r="M58" s="213" t="s">
        <v>412</v>
      </c>
      <c r="N58" s="51" t="str">
        <f t="shared" si="9"/>
        <v>40%</v>
      </c>
      <c r="O58" s="213" t="s">
        <v>419</v>
      </c>
      <c r="P58" s="213" t="s">
        <v>421</v>
      </c>
      <c r="Q58" s="213" t="s">
        <v>1038</v>
      </c>
      <c r="R58" s="203">
        <f>+IFERROR(IF(L58="Probabilidad",('4 - Valor del Riesgo Inherente'!J58-(+'4 - Valor del Riesgo Inherente'!J58*N58)),IF(L58="Impacto",'4 - Valor del Riesgo Inherente'!J58,"")),"")</f>
        <v>0.6</v>
      </c>
      <c r="S58" s="186" t="str">
        <f t="shared" si="2"/>
        <v>Media</v>
      </c>
      <c r="T58" s="203">
        <f>+IFERROR(IF(L58="Impacto",('4 - Valor del Riesgo Inherente'!M58-(+'4 - Valor del Riesgo Inherente'!M58*N58)),IF(L58="Probabilidad",'4 - Valor del Riesgo Inherente'!M58,"")),"")</f>
        <v>0.8</v>
      </c>
      <c r="U58" s="186" t="str">
        <f t="shared" si="3"/>
        <v>Mayor</v>
      </c>
      <c r="V58" s="186" t="str">
        <f t="shared" si="4"/>
        <v>Alto</v>
      </c>
      <c r="W58" s="186" t="str">
        <f t="shared" si="5"/>
        <v>Reducir</v>
      </c>
    </row>
    <row r="59" spans="2:23" ht="150" customHeight="1" x14ac:dyDescent="0.25">
      <c r="B59" s="202" t="str">
        <f>+'4 - Valor del Riesgo Inherente'!B59</f>
        <v>SEGURIDAD JURÍDICA SOBRE LA TITULARIDAD DE LA TIERRA Y LOS TERRITORIOS</v>
      </c>
      <c r="C59" s="99" t="str">
        <f>+'4 - Valor del Riesgo Inherente'!C59</f>
        <v>DIRECCIÓN DE GESTIÓN JURÍDICA DE TIERRAS</v>
      </c>
      <c r="D59" s="25" t="str">
        <f>+'4 - Valor del Riesgo Inherente'!D59</f>
        <v>R 22</v>
      </c>
      <c r="E59" s="202" t="str">
        <f>+'4 - Valor del Riesgo Inherente'!E59</f>
        <v>Tomar decisiones incorrectas en los procesos agrarios y la formalización de la propiedad privada rural (zonas focalizadas)</v>
      </c>
      <c r="F59" s="202" t="str">
        <f>+'4 - Valor del Riesgo Inherente'!F59</f>
        <v>Pérdida Reputacional</v>
      </c>
      <c r="G59" s="235" t="str">
        <f>+'4 - Valor del Riesgo Inherente'!G59</f>
        <v>Posibilidad de pérdida reputacional en la credibilidad institucional por la decisión generada erradamente en el acto administrativo para las zonas focalizadas y formalización de la propiedad privada rural</v>
      </c>
      <c r="H59" s="204" t="s">
        <v>1599</v>
      </c>
      <c r="I59" s="244" t="s">
        <v>1271</v>
      </c>
      <c r="J59" s="244" t="s">
        <v>1273</v>
      </c>
      <c r="K59" s="213" t="s">
        <v>409</v>
      </c>
      <c r="L59" s="51" t="str">
        <f t="shared" si="8"/>
        <v>Impacto</v>
      </c>
      <c r="M59" s="213" t="s">
        <v>412</v>
      </c>
      <c r="N59" s="51" t="str">
        <f t="shared" si="9"/>
        <v>25%</v>
      </c>
      <c r="O59" s="213" t="s">
        <v>1082</v>
      </c>
      <c r="P59" s="213" t="s">
        <v>421</v>
      </c>
      <c r="Q59" s="213" t="s">
        <v>1038</v>
      </c>
      <c r="R59" s="203"/>
      <c r="S59" s="186" t="str">
        <f t="shared" si="2"/>
        <v/>
      </c>
      <c r="T59" s="203"/>
      <c r="U59" s="186" t="str">
        <f t="shared" si="3"/>
        <v/>
      </c>
      <c r="V59" s="186" t="str">
        <f t="shared" si="4"/>
        <v/>
      </c>
      <c r="W59" s="186" t="e">
        <f t="shared" si="5"/>
        <v>#N/A</v>
      </c>
    </row>
    <row r="60" spans="2:23" ht="150" customHeight="1" x14ac:dyDescent="0.25">
      <c r="B60" s="202" t="str">
        <f>+'4 - Valor del Riesgo Inherente'!B60</f>
        <v>SEGURIDAD JURÍDICA SOBRE LA TITULARIDAD DE LA TIERRA Y LOS TERRITORIOS</v>
      </c>
      <c r="C60" s="99" t="str">
        <f>+'4 - Valor del Riesgo Inherente'!C60</f>
        <v>DIRECCIÓN DE GESTIÓN JURÍDICA DE TIERRAS</v>
      </c>
      <c r="D60" s="25" t="str">
        <f>+'4 - Valor del Riesgo Inherente'!D60</f>
        <v>R 23</v>
      </c>
      <c r="E60" s="202" t="str">
        <f>+'4 - Valor del Riesgo Inherente'!E60</f>
        <v>Incumplimiento de términos para dar respuesta a las nuevas solicitudes de recursos, de decisiones finales de procesos agrarios y formalización de la propiedad privada rural</v>
      </c>
      <c r="F60" s="202" t="str">
        <f>+'4 - Valor del Riesgo Inherente'!F60</f>
        <v>Pérdida Reputacional</v>
      </c>
      <c r="G60" s="235" t="str">
        <f>+'4 - Valor del Riesgo Inherente'!G60</f>
        <v>Posibilidad de pérdida reputacional en la credibilidad institucional por el incumpliendo de los términos para resolver un recurso</v>
      </c>
      <c r="H60" s="204" t="s">
        <v>1600</v>
      </c>
      <c r="I60" s="244" t="s">
        <v>1268</v>
      </c>
      <c r="J60" s="244" t="s">
        <v>1274</v>
      </c>
      <c r="K60" s="213" t="s">
        <v>407</v>
      </c>
      <c r="L60" s="99" t="str">
        <f t="shared" si="8"/>
        <v>Probabilidad</v>
      </c>
      <c r="M60" s="213" t="s">
        <v>412</v>
      </c>
      <c r="N60" s="99" t="str">
        <f t="shared" si="9"/>
        <v>40%</v>
      </c>
      <c r="O60" s="213" t="s">
        <v>419</v>
      </c>
      <c r="P60" s="213" t="s">
        <v>421</v>
      </c>
      <c r="Q60" s="213" t="s">
        <v>1038</v>
      </c>
      <c r="R60" s="203">
        <f>+IFERROR(IF(L60="Probabilidad",('4 - Valor del Riesgo Inherente'!J60-(+'4 - Valor del Riesgo Inherente'!J60*N60)),IF(L60="Impacto",'4 - Valor del Riesgo Inherente'!J60,"")),"")</f>
        <v>0.36</v>
      </c>
      <c r="S60" s="186" t="str">
        <f t="shared" si="2"/>
        <v>Baja</v>
      </c>
      <c r="T60" s="203">
        <f>+IFERROR(IF(L60="Impacto",('4 - Valor del Riesgo Inherente'!M60-(+'4 - Valor del Riesgo Inherente'!M60*N60)),IF(L60="Probabilidad",'4 - Valor del Riesgo Inherente'!M60,"")),"")</f>
        <v>1</v>
      </c>
      <c r="U60" s="186" t="str">
        <f t="shared" si="3"/>
        <v>Catastrófico</v>
      </c>
      <c r="V60" s="186" t="str">
        <f t="shared" si="4"/>
        <v>Extremo</v>
      </c>
      <c r="W60" s="186" t="str">
        <f t="shared" si="5"/>
        <v>Reducir</v>
      </c>
    </row>
    <row r="61" spans="2:23" ht="150" customHeight="1" x14ac:dyDescent="0.25">
      <c r="B61" s="202" t="str">
        <f>+'4 - Valor del Riesgo Inherente'!B61</f>
        <v>SEGURIDAD JURÍDICA SOBRE LA TITULARIDAD DE LA TIERRA Y LOS TERRITORIOS</v>
      </c>
      <c r="C61" s="99" t="str">
        <f>+'4 - Valor del Riesgo Inherente'!C61</f>
        <v>DIRECCIÓN DE GESTIÓN JURÍDICA DE TIERRAS</v>
      </c>
      <c r="D61" s="25" t="str">
        <f>+'4 - Valor del Riesgo Inherente'!D61</f>
        <v>R 23</v>
      </c>
      <c r="E61" s="202" t="str">
        <f>+'4 - Valor del Riesgo Inherente'!E61</f>
        <v>Incumplimiento de términos para dar respuesta a las nuevas solicitudes de recursos, de decisiones finales de procesos agrarios y formalización de la propiedad privada rural</v>
      </c>
      <c r="F61" s="202" t="str">
        <f>+'4 - Valor del Riesgo Inherente'!F61</f>
        <v>Pérdida Reputacional</v>
      </c>
      <c r="G61" s="235" t="str">
        <f>+'4 - Valor del Riesgo Inherente'!G61</f>
        <v>Posibilidad de pérdida reputacional en la credibilidad institucional por el incumpliendo de los términos para resolver un recurso</v>
      </c>
      <c r="H61" s="204" t="s">
        <v>1601</v>
      </c>
      <c r="I61" s="244" t="s">
        <v>1271</v>
      </c>
      <c r="J61" s="244" t="s">
        <v>1275</v>
      </c>
      <c r="K61" s="213" t="s">
        <v>407</v>
      </c>
      <c r="L61" s="99" t="str">
        <f t="shared" si="8"/>
        <v>Probabilidad</v>
      </c>
      <c r="M61" s="213" t="s">
        <v>412</v>
      </c>
      <c r="N61" s="99" t="str">
        <f t="shared" si="9"/>
        <v>40%</v>
      </c>
      <c r="O61" s="213" t="s">
        <v>419</v>
      </c>
      <c r="P61" s="213" t="s">
        <v>421</v>
      </c>
      <c r="Q61" s="213" t="s">
        <v>1038</v>
      </c>
      <c r="R61" s="203">
        <f>IFERROR(IF(AND(L60="Probabilidad",L61="Probabilidad"),(R60-(+R60*N61)),IF(L61="Probabilidad",('4 - Valor del Riesgo Inherente'!J60-(+'4 - Valor del Riesgo Inherente'!J60*N61)),IF(L61="Impacto",R60,""))),"")</f>
        <v>0.216</v>
      </c>
      <c r="S61" s="186" t="str">
        <f t="shared" si="2"/>
        <v>Baja</v>
      </c>
      <c r="T61" s="203">
        <f>IFERROR(IF(AND(L60="Impacto",L61="Impacto"),(T60-(+T60*N61)),IF(L61="Impacto",('4 - Valor del Riesgo Inherente'!M60-(+'4 - Valor del Riesgo Inherente'!M60*N61)),IF(L61="Probabilidad",T60,""))),"")</f>
        <v>1</v>
      </c>
      <c r="U61" s="186" t="str">
        <f t="shared" si="3"/>
        <v>Catastrófico</v>
      </c>
      <c r="V61" s="186" t="str">
        <f t="shared" ref="V61" si="12">IF(OR(AND(S61="Muy Baja",U61="Leve"),AND(S61="Muy Baja",U61="Menor"),AND(S61="Baja",U61="Leve")),"Bajo",IF(OR(AND(S61="Muy baja",U61="Moderado"),AND(S61="Baja",U61="Menor"),AND(S61="Baja",U61="Moderado"),AND(S61="Media",U61="Leve"),AND(S61="Media",U61="Menor"),AND(S61="Media",U61="Moderado"),AND(S61="Alta",U61="Leve"),AND(S61="Alta",U61="Menor")),"Moderado",IF(OR(AND(S61="Muy Baja",U61="Mayor"),AND(S61="Baja",U61="Mayor"),AND(S61="Media",U61="Mayor"),AND(S61="Alta",U61="Moderado"),AND(S61="Alta",U61="Mayor"),AND(S61="Muy Alta",U61="Leve"),AND(S61="Muy Alta",U61="Menor"),AND(S61="Muy Alta",U61="Moderado"),AND(S61="Muy Alta",U61="Mayor")),"Alto",IF(OR(AND(S61="Muy Baja",U61="Catastrófico"),AND(S61="Baja",U61="Catastrófico"),AND(S61="Media",U61="Catastrófico"),AND(S61="Alta",U61="Catastrófico"),AND(S61="Muy Alta",U61="Catastrófico")),"Extremo",""))))</f>
        <v>Extremo</v>
      </c>
      <c r="W61" s="186" t="str">
        <f t="shared" si="5"/>
        <v>Reducir</v>
      </c>
    </row>
    <row r="62" spans="2:23" ht="150" customHeight="1" x14ac:dyDescent="0.25">
      <c r="B62" s="202" t="str">
        <f>+'4 - Valor del Riesgo Inherente'!B62</f>
        <v>SEGURIDAD JURÍDICA SOBRE LA TITULARIDAD DE LA TIERRA Y LOS TERRITORIOS</v>
      </c>
      <c r="C62" s="99" t="str">
        <f>+'4 - Valor del Riesgo Inherente'!C62</f>
        <v>DIRECCIÓN DE GESTIÓN JURÍDICA DE TIERRAS</v>
      </c>
      <c r="D62" s="25" t="str">
        <f>+'4 - Valor del Riesgo Inherente'!D62</f>
        <v>R 23</v>
      </c>
      <c r="E62" s="202" t="str">
        <f>+'4 - Valor del Riesgo Inherente'!E62</f>
        <v>Incumplimiento de términos para dar respuesta a las nuevas solicitudes de recursos, de decisiones finales de procesos agrarios y formalización de la propiedad privada rural</v>
      </c>
      <c r="F62" s="202" t="str">
        <f>+'4 - Valor del Riesgo Inherente'!F62</f>
        <v>Pérdida Reputacional</v>
      </c>
      <c r="G62" s="235" t="str">
        <f>+'4 - Valor del Riesgo Inherente'!G62</f>
        <v>Posibilidad de pérdida reputacional en la credibilidad institucional por el incumpliendo de los términos para resolver un recurso</v>
      </c>
      <c r="H62" s="204" t="s">
        <v>1602</v>
      </c>
      <c r="I62" s="244" t="s">
        <v>1268</v>
      </c>
      <c r="J62" s="244" t="s">
        <v>1276</v>
      </c>
      <c r="K62" s="213" t="s">
        <v>409</v>
      </c>
      <c r="L62" s="99" t="str">
        <f t="shared" si="8"/>
        <v>Impacto</v>
      </c>
      <c r="M62" s="213" t="s">
        <v>412</v>
      </c>
      <c r="N62" s="99" t="str">
        <f t="shared" si="9"/>
        <v>25%</v>
      </c>
      <c r="O62" s="213" t="s">
        <v>419</v>
      </c>
      <c r="P62" s="213" t="s">
        <v>421</v>
      </c>
      <c r="Q62" s="213" t="s">
        <v>1038</v>
      </c>
      <c r="R62" s="203"/>
      <c r="S62" s="186" t="str">
        <f t="shared" si="2"/>
        <v/>
      </c>
      <c r="T62" s="203"/>
      <c r="U62" s="186" t="str">
        <f t="shared" si="3"/>
        <v/>
      </c>
      <c r="V62" s="186" t="str">
        <f t="shared" si="4"/>
        <v/>
      </c>
      <c r="W62" s="186" t="e">
        <f t="shared" si="5"/>
        <v>#N/A</v>
      </c>
    </row>
    <row r="63" spans="2:23" ht="150" customHeight="1" x14ac:dyDescent="0.25">
      <c r="B63" s="202" t="str">
        <f>+'4 - Valor del Riesgo Inherente'!B63</f>
        <v>SEGURIDAD JURÍDICA SOBRE LA TITULARIDAD DE LA TIERRA Y LOS TERRITORIOS</v>
      </c>
      <c r="C63" s="99" t="str">
        <f>+'4 - Valor del Riesgo Inherente'!C63</f>
        <v>DIRECCIÓN DE GESTIÓN JURÍDICA DE TIERRAS</v>
      </c>
      <c r="D63" s="25" t="str">
        <f>+'4 - Valor del Riesgo Inherente'!D63</f>
        <v>R 23</v>
      </c>
      <c r="E63" s="202" t="str">
        <f>+'4 - Valor del Riesgo Inherente'!E63</f>
        <v>Incumplimiento de términos para dar respuesta a las nuevas solicitudes de recursos, de decisiones finales de procesos agrarios y formalización de la propiedad privada rural</v>
      </c>
      <c r="F63" s="202" t="str">
        <f>+'4 - Valor del Riesgo Inherente'!F63</f>
        <v>Pérdida Reputacional</v>
      </c>
      <c r="G63" s="235" t="str">
        <f>+'4 - Valor del Riesgo Inherente'!G63</f>
        <v>Posibilidad de pérdida reputacional en la credibilidad institucional por el incumpliendo de los términos para resolver un recurso</v>
      </c>
      <c r="H63" s="204" t="s">
        <v>1603</v>
      </c>
      <c r="I63" s="244" t="s">
        <v>1268</v>
      </c>
      <c r="J63" s="244" t="s">
        <v>1277</v>
      </c>
      <c r="K63" s="213" t="s">
        <v>409</v>
      </c>
      <c r="L63" s="99" t="str">
        <f t="shared" si="8"/>
        <v>Impacto</v>
      </c>
      <c r="M63" s="213" t="s">
        <v>412</v>
      </c>
      <c r="N63" s="99" t="str">
        <f t="shared" si="9"/>
        <v>25%</v>
      </c>
      <c r="O63" s="213" t="s">
        <v>419</v>
      </c>
      <c r="P63" s="213" t="s">
        <v>421</v>
      </c>
      <c r="Q63" s="213" t="s">
        <v>1038</v>
      </c>
      <c r="R63" s="203"/>
      <c r="S63" s="186" t="str">
        <f t="shared" si="2"/>
        <v/>
      </c>
      <c r="T63" s="203"/>
      <c r="U63" s="186" t="str">
        <f t="shared" si="3"/>
        <v/>
      </c>
      <c r="V63" s="186" t="str">
        <f t="shared" si="4"/>
        <v/>
      </c>
      <c r="W63" s="186" t="e">
        <f t="shared" si="5"/>
        <v>#N/A</v>
      </c>
    </row>
    <row r="64" spans="2:23" ht="150" customHeight="1" x14ac:dyDescent="0.25">
      <c r="B64" s="202" t="str">
        <f>+'4 - Valor del Riesgo Inherente'!B64</f>
        <v>SEGURIDAD JURÍDICA SOBRE LA TITULARIDAD DE LA TIERRA Y LOS TERRITORIOS</v>
      </c>
      <c r="C64" s="99" t="str">
        <f>+'4 - Valor del Riesgo Inherente'!C64</f>
        <v>DIRECCIÓN DE GESTIÓN JURÍDICA DE TIERRAS</v>
      </c>
      <c r="D64" s="25" t="str">
        <f>+'4 - Valor del Riesgo Inherente'!D64</f>
        <v>R 24</v>
      </c>
      <c r="E64" s="202" t="str">
        <f>+'4 - Valor del Riesgo Inherente'!E64</f>
        <v>Realizar el reparto de una solicitud a dos o más, diferentes dependencias</v>
      </c>
      <c r="F64" s="202" t="str">
        <f>+'4 - Valor del Riesgo Inherente'!F64</f>
        <v>Pérdida Reputacional</v>
      </c>
      <c r="G64" s="235" t="str">
        <f>+'4 - Valor del Riesgo Inherente'!G64</f>
        <v>Posibilidad de pérdida reputacional en la credibilidad institucional por falta de bases de datos unificadas y estandarizadas como única matriz de control y seguimiento a respuestas</v>
      </c>
      <c r="H64" s="204" t="s">
        <v>1604</v>
      </c>
      <c r="I64" s="244" t="s">
        <v>1278</v>
      </c>
      <c r="J64" s="244" t="s">
        <v>1279</v>
      </c>
      <c r="K64" s="213" t="s">
        <v>407</v>
      </c>
      <c r="L64" s="51" t="str">
        <f t="shared" si="8"/>
        <v>Probabilidad</v>
      </c>
      <c r="M64" s="213" t="s">
        <v>412</v>
      </c>
      <c r="N64" s="51" t="str">
        <f t="shared" si="9"/>
        <v>40%</v>
      </c>
      <c r="O64" s="213" t="s">
        <v>1082</v>
      </c>
      <c r="P64" s="213" t="s">
        <v>421</v>
      </c>
      <c r="Q64" s="213" t="s">
        <v>1038</v>
      </c>
      <c r="R64" s="203">
        <f>+IFERROR(IF(L64="Probabilidad",('4 - Valor del Riesgo Inherente'!J64-(+'4 - Valor del Riesgo Inherente'!J64*N64)),IF(L64="Impacto",'4 - Valor del Riesgo Inherente'!J64,"")),"")</f>
        <v>0.36</v>
      </c>
      <c r="S64" s="186" t="str">
        <f t="shared" si="2"/>
        <v>Baja</v>
      </c>
      <c r="T64" s="203">
        <f>+IFERROR(IF(L64="Impacto",('4 - Valor del Riesgo Inherente'!M64-(+'4 - Valor del Riesgo Inherente'!M64*N64)),IF(L64="Probabilidad",'4 - Valor del Riesgo Inherente'!M64,"")),"")</f>
        <v>0.6</v>
      </c>
      <c r="U64" s="186" t="str">
        <f t="shared" si="3"/>
        <v>Moderado</v>
      </c>
      <c r="V64" s="186" t="str">
        <f t="shared" si="4"/>
        <v>Moderado</v>
      </c>
      <c r="W64" s="186" t="str">
        <f t="shared" si="5"/>
        <v>Reducir</v>
      </c>
    </row>
    <row r="65" spans="2:23" ht="150" customHeight="1" x14ac:dyDescent="0.25">
      <c r="B65" s="202" t="str">
        <f>+'4 - Valor del Riesgo Inherente'!B65</f>
        <v>SEGURIDAD JURÍDICA SOBRE LA TITULARIDAD DE LA TIERRA Y LOS TERRITORIOS</v>
      </c>
      <c r="C65" s="99" t="str">
        <f>+'4 - Valor del Riesgo Inherente'!C65</f>
        <v>DIRECCIÓN DE GESTIÓN JURÍDICA DE TIERRAS</v>
      </c>
      <c r="D65" s="25" t="str">
        <f>+'4 - Valor del Riesgo Inherente'!D65</f>
        <v>R 24</v>
      </c>
      <c r="E65" s="202" t="str">
        <f>+'4 - Valor del Riesgo Inherente'!E65</f>
        <v>Realizar el reparto de una solicitud a dos o más, diferentes dependencias</v>
      </c>
      <c r="F65" s="202" t="str">
        <f>+'4 - Valor del Riesgo Inherente'!F65</f>
        <v>Pérdida Reputacional</v>
      </c>
      <c r="G65" s="235" t="str">
        <f>+'4 - Valor del Riesgo Inherente'!G65</f>
        <v>Posibilidad de pérdida reputacional en la credibilidad institucional por falta de bases de datos unificadas y estandarizadas como única matriz de control y seguimiento a respuestas</v>
      </c>
      <c r="H65" s="204" t="s">
        <v>1605</v>
      </c>
      <c r="I65" s="244" t="s">
        <v>1280</v>
      </c>
      <c r="J65" s="244" t="s">
        <v>1281</v>
      </c>
      <c r="K65" s="213" t="s">
        <v>407</v>
      </c>
      <c r="L65" s="51" t="str">
        <f t="shared" si="8"/>
        <v>Probabilidad</v>
      </c>
      <c r="M65" s="213" t="s">
        <v>412</v>
      </c>
      <c r="N65" s="51" t="str">
        <f t="shared" si="9"/>
        <v>40%</v>
      </c>
      <c r="O65" s="213" t="s">
        <v>419</v>
      </c>
      <c r="P65" s="213" t="s">
        <v>421</v>
      </c>
      <c r="Q65" s="213" t="s">
        <v>1038</v>
      </c>
      <c r="R65" s="203">
        <f>IFERROR(IF(AND(L64="Probabilidad",L65="Probabilidad"),(R64-(+R64*N65)),IF(L65="Probabilidad",('4 - Valor del Riesgo Inherente'!J64-(+'4 - Valor del Riesgo Inherente'!J64*N65)),IF(L65="Impacto",R64,""))),"")</f>
        <v>0.216</v>
      </c>
      <c r="S65" s="186" t="str">
        <f t="shared" si="2"/>
        <v>Baja</v>
      </c>
      <c r="T65" s="203">
        <f>IFERROR(IF(AND(L64="Impacto",L65="Impacto"),(T64-(+T64*N65)),IF(L65="Impacto",('4 - Valor del Riesgo Inherente'!M64-(+'4 - Valor del Riesgo Inherente'!M64*N65)),IF(L65="Probabilidad",T64,""))),"")</f>
        <v>0.6</v>
      </c>
      <c r="U65" s="186" t="str">
        <f t="shared" si="3"/>
        <v>Moderado</v>
      </c>
      <c r="V65" s="186" t="str">
        <f t="shared" ref="V65" si="13">IF(OR(AND(S65="Muy Baja",U65="Leve"),AND(S65="Muy Baja",U65="Menor"),AND(S65="Baja",U65="Leve")),"Bajo",IF(OR(AND(S65="Muy baja",U65="Moderado"),AND(S65="Baja",U65="Menor"),AND(S65="Baja",U65="Moderado"),AND(S65="Media",U65="Leve"),AND(S65="Media",U65="Menor"),AND(S65="Media",U65="Moderado"),AND(S65="Alta",U65="Leve"),AND(S65="Alta",U65="Menor")),"Moderado",IF(OR(AND(S65="Muy Baja",U65="Mayor"),AND(S65="Baja",U65="Mayor"),AND(S65="Media",U65="Mayor"),AND(S65="Alta",U65="Moderado"),AND(S65="Alta",U65="Mayor"),AND(S65="Muy Alta",U65="Leve"),AND(S65="Muy Alta",U65="Menor"),AND(S65="Muy Alta",U65="Moderado"),AND(S65="Muy Alta",U65="Mayor")),"Alto",IF(OR(AND(S65="Muy Baja",U65="Catastrófico"),AND(S65="Baja",U65="Catastrófico"),AND(S65="Media",U65="Catastrófico"),AND(S65="Alta",U65="Catastrófico"),AND(S65="Muy Alta",U65="Catastrófico")),"Extremo",""))))</f>
        <v>Moderado</v>
      </c>
      <c r="W65" s="186" t="str">
        <f t="shared" si="5"/>
        <v>Reducir</v>
      </c>
    </row>
    <row r="66" spans="2:23" ht="150" customHeight="1" x14ac:dyDescent="0.25">
      <c r="B66" s="202" t="str">
        <f>+'4 - Valor del Riesgo Inherente'!B66</f>
        <v>SEGURIDAD JURÍDICA SOBRE LA TITULARIDAD DE LA TIERRA Y LOS TERRITORIOS</v>
      </c>
      <c r="C66" s="99" t="str">
        <f>+'4 - Valor del Riesgo Inherente'!C66</f>
        <v>DIRECCIÓN DE GESTIÓN JURÍDICA DE TIERRAS</v>
      </c>
      <c r="D66" s="25" t="str">
        <f>+'4 - Valor del Riesgo Inherente'!D66</f>
        <v>R 24</v>
      </c>
      <c r="E66" s="202" t="str">
        <f>+'4 - Valor del Riesgo Inherente'!E66</f>
        <v>Realizar el reparto de una solicitud a dos o más, diferentes dependencias</v>
      </c>
      <c r="F66" s="202" t="str">
        <f>+'4 - Valor del Riesgo Inherente'!F66</f>
        <v>Pérdida Reputacional</v>
      </c>
      <c r="G66" s="235" t="str">
        <f>+'4 - Valor del Riesgo Inherente'!G66</f>
        <v>Posibilidad de pérdida reputacional en la credibilidad institucional por falta de bases de datos unificadas y estandarizadas como única matriz de control y seguimiento a respuestas</v>
      </c>
      <c r="H66" s="204" t="s">
        <v>1606</v>
      </c>
      <c r="I66" s="244" t="s">
        <v>1268</v>
      </c>
      <c r="J66" s="244" t="s">
        <v>1282</v>
      </c>
      <c r="K66" s="213" t="s">
        <v>409</v>
      </c>
      <c r="L66" s="51" t="str">
        <f t="shared" si="8"/>
        <v>Impacto</v>
      </c>
      <c r="M66" s="213" t="s">
        <v>412</v>
      </c>
      <c r="N66" s="51" t="str">
        <f t="shared" si="9"/>
        <v>25%</v>
      </c>
      <c r="O66" s="213" t="s">
        <v>1082</v>
      </c>
      <c r="P66" s="213" t="s">
        <v>421</v>
      </c>
      <c r="Q66" s="213" t="s">
        <v>1038</v>
      </c>
      <c r="R66" s="203"/>
      <c r="S66" s="186" t="str">
        <f t="shared" si="2"/>
        <v/>
      </c>
      <c r="T66" s="203"/>
      <c r="U66" s="186" t="str">
        <f t="shared" si="3"/>
        <v/>
      </c>
      <c r="V66" s="186" t="str">
        <f t="shared" si="4"/>
        <v/>
      </c>
      <c r="W66" s="186" t="e">
        <f t="shared" si="5"/>
        <v>#N/A</v>
      </c>
    </row>
    <row r="67" spans="2:23" ht="150" customHeight="1" x14ac:dyDescent="0.25">
      <c r="B67" s="202" t="str">
        <f>+'4 - Valor del Riesgo Inherente'!B67</f>
        <v>SEGURIDAD JURÍDICA SOBRE LA TITULARIDAD DE LA TIERRA Y LOS TERRITORIOS</v>
      </c>
      <c r="C67" s="99" t="str">
        <f>+'4 - Valor del Riesgo Inherente'!C67</f>
        <v>DIRECCIÓN DE GESTIÓN JURÍDICA DE TIERRAS</v>
      </c>
      <c r="D67" s="25" t="str">
        <f>+'4 - Valor del Riesgo Inherente'!D67</f>
        <v>R 24</v>
      </c>
      <c r="E67" s="202" t="str">
        <f>+'4 - Valor del Riesgo Inherente'!E67</f>
        <v>Realizar el reparto de una solicitud a dos o más, diferentes dependencias</v>
      </c>
      <c r="F67" s="202" t="str">
        <f>+'4 - Valor del Riesgo Inherente'!F67</f>
        <v>Pérdida Reputacional</v>
      </c>
      <c r="G67" s="235" t="str">
        <f>+'4 - Valor del Riesgo Inherente'!G67</f>
        <v>Posibilidad de pérdida reputacional en la credibilidad institucional por falta de bases de datos unificadas y estandarizadas como única matriz de control y seguimiento a respuestas</v>
      </c>
      <c r="H67" s="204" t="s">
        <v>1606</v>
      </c>
      <c r="I67" s="244" t="s">
        <v>1271</v>
      </c>
      <c r="J67" s="244" t="s">
        <v>1283</v>
      </c>
      <c r="K67" s="213" t="s">
        <v>409</v>
      </c>
      <c r="L67" s="51" t="str">
        <f t="shared" si="8"/>
        <v>Impacto</v>
      </c>
      <c r="M67" s="213" t="s">
        <v>412</v>
      </c>
      <c r="N67" s="51" t="str">
        <f t="shared" si="9"/>
        <v>25%</v>
      </c>
      <c r="O67" s="213" t="s">
        <v>1082</v>
      </c>
      <c r="P67" s="213" t="s">
        <v>421</v>
      </c>
      <c r="Q67" s="213" t="s">
        <v>1038</v>
      </c>
      <c r="R67" s="203"/>
      <c r="S67" s="186" t="str">
        <f t="shared" si="2"/>
        <v/>
      </c>
      <c r="T67" s="203"/>
      <c r="U67" s="186" t="str">
        <f t="shared" si="3"/>
        <v/>
      </c>
      <c r="V67" s="186" t="str">
        <f t="shared" si="4"/>
        <v/>
      </c>
      <c r="W67" s="186" t="e">
        <f t="shared" si="5"/>
        <v>#N/A</v>
      </c>
    </row>
    <row r="68" spans="2:23" ht="150" customHeight="1" x14ac:dyDescent="0.25">
      <c r="B68" s="202" t="str">
        <f>+'4 - Valor del Riesgo Inherente'!B68</f>
        <v>ACCESO A LA PROPIEDAD DE LA TIERRA Y LOS TERRITORIOS</v>
      </c>
      <c r="C68" s="99" t="str">
        <f>+'4 - Valor del Riesgo Inherente'!C68</f>
        <v>EQUIPO INICIATIVAS COMUNITARIAS DAE</v>
      </c>
      <c r="D68" s="25" t="str">
        <f>+'4 - Valor del Riesgo Inherente'!D68</f>
        <v>R 25</v>
      </c>
      <c r="E68" s="202" t="str">
        <f>+'4 - Valor del Riesgo Inherente'!E68</f>
        <v>Incumplimiento por parte de los proveedores de servicios e insumos de las Iniciativas Cofinanciadas</v>
      </c>
      <c r="F68" s="202" t="str">
        <f>+'4 - Valor del Riesgo Inherente'!F68</f>
        <v>Afectación Económica o presupuestal</v>
      </c>
      <c r="G68" s="235" t="str">
        <f>+'4 - Valor del Riesgo Inherente'!G68</f>
        <v>Posibilidad de afectación económica  presentando incrementos en los costos por la suspensión de la iniciativa cofinanciada debido a la falta de verificación de la capacidad operativa de los proveedores en la región</v>
      </c>
      <c r="H68" s="204" t="s">
        <v>1607</v>
      </c>
      <c r="I68" s="244" t="s">
        <v>1548</v>
      </c>
      <c r="J68" s="244" t="s">
        <v>1284</v>
      </c>
      <c r="K68" s="213" t="s">
        <v>408</v>
      </c>
      <c r="L68" s="99" t="str">
        <f t="shared" ref="L68:L183" si="14">IF(OR(K68="Correctivo",K68="Detectivo"),"Impacto",IF(K68="Preventivo","Probabilidad",""))</f>
        <v>Impacto</v>
      </c>
      <c r="M68" s="213" t="s">
        <v>412</v>
      </c>
      <c r="N68" s="99" t="str">
        <f t="shared" ref="N68:N183" si="15">IF(AND(K68="Preventivo",M68="Automático"),"50%",IF(AND(K68="Preventivo",M68="Manual"),"40%",IF(AND(K68="Detectivo",M68="Automático"),"40%",IF(AND(K68="Detectivo",M68="Manual"),"30%",IF(AND(K68="Correctivo",M68="Automático"),"35%",IF(AND(K68="Correctivo",M68="Manual"),"25%",""))))))</f>
        <v>30%</v>
      </c>
      <c r="O68" s="186" t="s">
        <v>419</v>
      </c>
      <c r="P68" s="99" t="s">
        <v>421</v>
      </c>
      <c r="Q68" s="186" t="s">
        <v>423</v>
      </c>
      <c r="R68" s="203">
        <f>+IFERROR(IF(L68="Probabilidad",('4 - Valor del Riesgo Inherente'!J68-(+'4 - Valor del Riesgo Inherente'!J68*N68)),IF(L68="Impacto",'4 - Valor del Riesgo Inherente'!J68,"")),"")</f>
        <v>0.4</v>
      </c>
      <c r="S68" s="186" t="str">
        <f t="shared" si="2"/>
        <v>Baja</v>
      </c>
      <c r="T68" s="203">
        <f>+IFERROR(IF(L68="Impacto",('4 - Valor del Riesgo Inherente'!M68-(+'4 - Valor del Riesgo Inherente'!M68*N68)),IF(L68="Probabilidad",'4 - Valor del Riesgo Inherente'!M68,"")),"")</f>
        <v>0.7</v>
      </c>
      <c r="U68" s="186" t="str">
        <f t="shared" si="3"/>
        <v>Mayor</v>
      </c>
      <c r="V68" s="186" t="str">
        <f t="shared" si="4"/>
        <v>Alto</v>
      </c>
      <c r="W68" s="186" t="str">
        <f t="shared" si="5"/>
        <v>Reducir</v>
      </c>
    </row>
    <row r="69" spans="2:23" ht="150" customHeight="1" x14ac:dyDescent="0.25">
      <c r="B69" s="202" t="str">
        <f>+'4 - Valor del Riesgo Inherente'!B69</f>
        <v>ACCESO A LA PROPIEDAD DE LA TIERRA Y LOS TERRITORIOS</v>
      </c>
      <c r="C69" s="99" t="str">
        <f>+'4 - Valor del Riesgo Inherente'!C69</f>
        <v>EQUIPO INICIATIVAS COMUNITARIAS DAE</v>
      </c>
      <c r="D69" s="25" t="str">
        <f>+'4 - Valor del Riesgo Inherente'!D69</f>
        <v>R 25</v>
      </c>
      <c r="E69" s="202" t="str">
        <f>+'4 - Valor del Riesgo Inherente'!E69</f>
        <v>Incumplimiento por parte de los proveedores de servicios e insumos de las Iniciativas Cofinanciadas</v>
      </c>
      <c r="F69" s="202" t="str">
        <f>+'4 - Valor del Riesgo Inherente'!F69</f>
        <v>Afectación Económica o presupuestal</v>
      </c>
      <c r="G69" s="235" t="str">
        <f>+'4 - Valor del Riesgo Inherente'!G69</f>
        <v>Posibilidad de afectación económica  presentando incrementos en los costos por la suspensión de la iniciativa cofinanciada debido a la falta de verificación de la capacidad operativa de los proveedores en la región</v>
      </c>
      <c r="H69" s="204" t="s">
        <v>1608</v>
      </c>
      <c r="I69" s="244" t="s">
        <v>1548</v>
      </c>
      <c r="J69" s="244" t="s">
        <v>1285</v>
      </c>
      <c r="K69" s="213" t="s">
        <v>409</v>
      </c>
      <c r="L69" s="99" t="str">
        <f t="shared" si="14"/>
        <v>Impacto</v>
      </c>
      <c r="M69" s="213" t="s">
        <v>412</v>
      </c>
      <c r="N69" s="99" t="str">
        <f t="shared" si="15"/>
        <v>25%</v>
      </c>
      <c r="O69" s="186" t="s">
        <v>419</v>
      </c>
      <c r="P69" s="99" t="s">
        <v>421</v>
      </c>
      <c r="Q69" s="186" t="s">
        <v>423</v>
      </c>
      <c r="R69" s="203"/>
      <c r="S69" s="186" t="str">
        <f t="shared" si="2"/>
        <v/>
      </c>
      <c r="T69" s="203"/>
      <c r="U69" s="186" t="str">
        <f t="shared" si="3"/>
        <v/>
      </c>
      <c r="V69" s="186" t="str">
        <f t="shared" si="4"/>
        <v/>
      </c>
      <c r="W69" s="186" t="e">
        <f t="shared" si="5"/>
        <v>#N/A</v>
      </c>
    </row>
    <row r="70" spans="2:23" ht="150" customHeight="1" x14ac:dyDescent="0.25">
      <c r="B70" s="202" t="str">
        <f>+'4 - Valor del Riesgo Inherente'!B70</f>
        <v>ACCESO A LA PROPIEDAD DE LA TIERRA Y LOS TERRITORIOS</v>
      </c>
      <c r="C70" s="99" t="str">
        <f>+'4 - Valor del Riesgo Inherente'!C70</f>
        <v>EQUIPO INICIATIVAS COMUNITARIAS DAE</v>
      </c>
      <c r="D70" s="25" t="str">
        <f>+'4 - Valor del Riesgo Inherente'!D70</f>
        <v>R 25</v>
      </c>
      <c r="E70" s="202" t="str">
        <f>+'4 - Valor del Riesgo Inherente'!E70</f>
        <v>Incumplimiento por parte de los proveedores de servicios e insumos de las Iniciativas Cofinanciadas</v>
      </c>
      <c r="F70" s="202" t="str">
        <f>+'4 - Valor del Riesgo Inherente'!F70</f>
        <v>Afectación Económica o presupuestal</v>
      </c>
      <c r="G70" s="235" t="str">
        <f>+'4 - Valor del Riesgo Inherente'!G70</f>
        <v>Posibilidad de afectación económica  presentando incrementos en los costos por la suspensión de la iniciativa cofinanciada debido a la falta de verificación de la capacidad operativa de los proveedores en la región</v>
      </c>
      <c r="H70" s="204" t="s">
        <v>1609</v>
      </c>
      <c r="I70" s="244" t="s">
        <v>1042</v>
      </c>
      <c r="J70" s="244"/>
      <c r="K70" s="213"/>
      <c r="L70" s="99" t="str">
        <f t="shared" si="14"/>
        <v/>
      </c>
      <c r="M70" s="213"/>
      <c r="N70" s="99" t="str">
        <f t="shared" si="15"/>
        <v/>
      </c>
      <c r="O70" s="186"/>
      <c r="P70" s="99"/>
      <c r="Q70" s="186"/>
      <c r="R70" s="203" t="str">
        <f>+IFERROR(IF(L70="Probabilidad",('4 - Valor del Riesgo Inherente'!J70-(+'4 - Valor del Riesgo Inherente'!J70*N70)),IF(L70="Impacto",'4 - Valor del Riesgo Inherente'!J70,"")),"")</f>
        <v/>
      </c>
      <c r="S70" s="186" t="str">
        <f t="shared" si="2"/>
        <v/>
      </c>
      <c r="T70" s="203" t="str">
        <f>+IFERROR(IF(L70="Impacto",('4 - Valor del Riesgo Inherente'!M70-(+'4 - Valor del Riesgo Inherente'!M70*N70)),IF(L70="Probabilidad",'4 - Valor del Riesgo Inherente'!M70,"")),"")</f>
        <v/>
      </c>
      <c r="U70" s="186" t="str">
        <f t="shared" si="3"/>
        <v/>
      </c>
      <c r="V70" s="186" t="str">
        <f t="shared" si="4"/>
        <v/>
      </c>
      <c r="W70" s="186" t="e">
        <f t="shared" si="5"/>
        <v>#N/A</v>
      </c>
    </row>
    <row r="71" spans="2:23" ht="150" customHeight="1" x14ac:dyDescent="0.25">
      <c r="B71" s="202" t="str">
        <f>+'4 - Valor del Riesgo Inherente'!B71</f>
        <v>ACCESO A LA PROPIEDAD DE LA TIERRA Y LOS TERRITORIOS</v>
      </c>
      <c r="C71" s="99" t="str">
        <f>+'4 - Valor del Riesgo Inherente'!C71</f>
        <v>EQUIPO DE ADQUISICIONES DE PREDIOS Y/O MEJORAS DAE</v>
      </c>
      <c r="D71" s="25" t="str">
        <f>+'4 - Valor del Riesgo Inherente'!D71</f>
        <v>R 26</v>
      </c>
      <c r="E71" s="202" t="str">
        <f>+'4 - Valor del Riesgo Inherente'!E71</f>
        <v>Interrupción del proceso de compra directa de un predio y/o mejora</v>
      </c>
      <c r="F71" s="202" t="str">
        <f>+'4 - Valor del Riesgo Inherente'!F71</f>
        <v>Afectación Económica o presupuestal</v>
      </c>
      <c r="G71" s="235" t="str">
        <f>+'4 - Valor del Riesgo Inherente'!G71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1" s="204" t="s">
        <v>1610</v>
      </c>
      <c r="I71" s="244" t="s">
        <v>1139</v>
      </c>
      <c r="J71" s="244" t="s">
        <v>1286</v>
      </c>
      <c r="K71" s="186" t="s">
        <v>407</v>
      </c>
      <c r="L71" s="99" t="str">
        <f t="shared" si="14"/>
        <v>Probabilidad</v>
      </c>
      <c r="M71" s="186" t="s">
        <v>412</v>
      </c>
      <c r="N71" s="99" t="str">
        <f t="shared" si="15"/>
        <v>40%</v>
      </c>
      <c r="O71" s="186" t="s">
        <v>419</v>
      </c>
      <c r="P71" s="99" t="s">
        <v>421</v>
      </c>
      <c r="Q71" s="186" t="s">
        <v>423</v>
      </c>
      <c r="R71" s="203">
        <f>+IFERROR(IF(L71="Probabilidad",('4 - Valor del Riesgo Inherente'!J71-(+'4 - Valor del Riesgo Inherente'!J71*N71)),IF(L71="Impacto",'4 - Valor del Riesgo Inherente'!J71,"")),"")</f>
        <v>0.36</v>
      </c>
      <c r="S71" s="186" t="str">
        <f t="shared" si="2"/>
        <v>Baja</v>
      </c>
      <c r="T71" s="203">
        <f>+IFERROR(IF(L71="Impacto",('4 - Valor del Riesgo Inherente'!M71-(+'4 - Valor del Riesgo Inherente'!M71*N71)),IF(L71="Probabilidad",'4 - Valor del Riesgo Inherente'!M71,"")),"")</f>
        <v>1</v>
      </c>
      <c r="U71" s="186" t="str">
        <f t="shared" si="3"/>
        <v>Catastrófico</v>
      </c>
      <c r="V71" s="186" t="str">
        <f t="shared" si="4"/>
        <v>Extremo</v>
      </c>
      <c r="W71" s="186" t="str">
        <f t="shared" si="5"/>
        <v>Reducir</v>
      </c>
    </row>
    <row r="72" spans="2:23" ht="150" customHeight="1" x14ac:dyDescent="0.25">
      <c r="B72" s="202" t="str">
        <f>+'4 - Valor del Riesgo Inherente'!B72</f>
        <v>ACCESO A LA PROPIEDAD DE LA TIERRA Y LOS TERRITORIOS</v>
      </c>
      <c r="C72" s="99" t="str">
        <f>+'4 - Valor del Riesgo Inherente'!C72</f>
        <v>EQUIPO DE ADQUISICIONES DE PREDIOS Y/O MEJORAS DAE</v>
      </c>
      <c r="D72" s="25" t="str">
        <f>+'4 - Valor del Riesgo Inherente'!D72</f>
        <v>R 26</v>
      </c>
      <c r="E72" s="202" t="str">
        <f>+'4 - Valor del Riesgo Inherente'!E72</f>
        <v>Interrupción del proceso de compra directa de un predio y/o mejora</v>
      </c>
      <c r="F72" s="202" t="str">
        <f>+'4 - Valor del Riesgo Inherente'!F72</f>
        <v>Afectación Económica o presupuestal</v>
      </c>
      <c r="G72" s="235" t="str">
        <f>+'4 - Valor del Riesgo Inherente'!G72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2" s="204" t="s">
        <v>1611</v>
      </c>
      <c r="I72" s="244" t="s">
        <v>1547</v>
      </c>
      <c r="J72" s="244" t="s">
        <v>1287</v>
      </c>
      <c r="K72" s="186" t="s">
        <v>407</v>
      </c>
      <c r="L72" s="99" t="str">
        <f t="shared" si="14"/>
        <v>Probabilidad</v>
      </c>
      <c r="M72" s="186" t="s">
        <v>412</v>
      </c>
      <c r="N72" s="99" t="str">
        <f t="shared" si="15"/>
        <v>40%</v>
      </c>
      <c r="O72" s="186" t="s">
        <v>419</v>
      </c>
      <c r="P72" s="99" t="s">
        <v>421</v>
      </c>
      <c r="Q72" s="186" t="s">
        <v>423</v>
      </c>
      <c r="R72" s="203">
        <f>IFERROR(IF(AND(L71="Probabilidad",L72="Probabilidad"),(R71-(+R71*N72)),IF(L72="Probabilidad",('4 - Valor del Riesgo Inherente'!J71-(+'4 - Valor del Riesgo Inherente'!J71*N72)),IF(L72="Impacto",R71,""))),"")</f>
        <v>0.216</v>
      </c>
      <c r="S72" s="186" t="str">
        <f t="shared" si="2"/>
        <v>Baja</v>
      </c>
      <c r="T72" s="203">
        <f>IFERROR(IF(AND(L71="Impacto",L72="Impacto"),(T71-(+T71*N72)),IF(L72="Impacto",('4 - Valor del Riesgo Inherente'!M71-(+'4 - Valor del Riesgo Inherente'!M71*N72)),IF(L72="Probabilidad",T71,""))),"")</f>
        <v>1</v>
      </c>
      <c r="U72" s="186" t="str">
        <f t="shared" si="3"/>
        <v>Catastrófico</v>
      </c>
      <c r="V72" s="186" t="str">
        <f t="shared" ref="V72" si="16">IF(OR(AND(S72="Muy Baja",U72="Leve"),AND(S72="Muy Baja",U72="Menor"),AND(S72="Baja",U72="Leve")),"Bajo",IF(OR(AND(S72="Muy baja",U72="Moderado"),AND(S72="Baja",U72="Menor"),AND(S72="Baja",U72="Moderado"),AND(S72="Media",U72="Leve"),AND(S72="Media",U72="Menor"),AND(S72="Media",U72="Moderado"),AND(S72="Alta",U72="Leve"),AND(S72="Alta",U72="Menor")),"Moderado",IF(OR(AND(S72="Muy Baja",U72="Mayor"),AND(S72="Baja",U72="Mayor"),AND(S72="Media",U72="Mayor"),AND(S72="Alta",U72="Moderado"),AND(S72="Alta",U72="Mayor"),AND(S72="Muy Alta",U72="Leve"),AND(S72="Muy Alta",U72="Menor"),AND(S72="Muy Alta",U72="Moderado"),AND(S72="Muy Alta",U72="Mayor")),"Alto",IF(OR(AND(S72="Muy Baja",U72="Catastrófico"),AND(S72="Baja",U72="Catastrófico"),AND(S72="Media",U72="Catastrófico"),AND(S72="Alta",U72="Catastrófico"),AND(S72="Muy Alta",U72="Catastrófico")),"Extremo",""))))</f>
        <v>Extremo</v>
      </c>
      <c r="W72" s="186" t="str">
        <f t="shared" si="5"/>
        <v>Reducir</v>
      </c>
    </row>
    <row r="73" spans="2:23" ht="150" customHeight="1" x14ac:dyDescent="0.25">
      <c r="B73" s="202" t="str">
        <f>+'4 - Valor del Riesgo Inherente'!B73</f>
        <v>ACCESO A LA PROPIEDAD DE LA TIERRA Y LOS TERRITORIOS</v>
      </c>
      <c r="C73" s="99" t="str">
        <f>+'4 - Valor del Riesgo Inherente'!C73</f>
        <v>EQUIPO DE ADQUISICIONES DE PREDIOS Y/O MEJORAS DAE</v>
      </c>
      <c r="D73" s="25" t="str">
        <f>+'4 - Valor del Riesgo Inherente'!D73</f>
        <v>R 26</v>
      </c>
      <c r="E73" s="202" t="str">
        <f>+'4 - Valor del Riesgo Inherente'!E73</f>
        <v>Interrupción del proceso de compra directa de un predio y/o mejora</v>
      </c>
      <c r="F73" s="202" t="str">
        <f>+'4 - Valor del Riesgo Inherente'!F73</f>
        <v>Afectación Económica o presupuestal</v>
      </c>
      <c r="G73" s="235" t="str">
        <f>+'4 - Valor del Riesgo Inherente'!G73</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H73" s="204" t="s">
        <v>1612</v>
      </c>
      <c r="I73" s="244" t="s">
        <v>1547</v>
      </c>
      <c r="J73" s="244" t="s">
        <v>1288</v>
      </c>
      <c r="K73" s="186" t="s">
        <v>409</v>
      </c>
      <c r="L73" s="99" t="str">
        <f t="shared" si="14"/>
        <v>Impacto</v>
      </c>
      <c r="M73" s="213" t="s">
        <v>412</v>
      </c>
      <c r="N73" s="99" t="str">
        <f t="shared" si="15"/>
        <v>25%</v>
      </c>
      <c r="O73" s="186" t="s">
        <v>419</v>
      </c>
      <c r="P73" s="213" t="s">
        <v>421</v>
      </c>
      <c r="Q73" s="213" t="s">
        <v>423</v>
      </c>
      <c r="R73" s="203"/>
      <c r="S73" s="186" t="str">
        <f t="shared" si="2"/>
        <v/>
      </c>
      <c r="T73" s="203"/>
      <c r="U73" s="186" t="str">
        <f t="shared" si="3"/>
        <v/>
      </c>
      <c r="V73" s="186" t="str">
        <f t="shared" si="4"/>
        <v/>
      </c>
      <c r="W73" s="186" t="e">
        <f t="shared" si="5"/>
        <v>#N/A</v>
      </c>
    </row>
    <row r="74" spans="2:23" ht="150" customHeight="1" x14ac:dyDescent="0.25">
      <c r="B74" s="202" t="str">
        <f>+'4 - Valor del Riesgo Inherente'!B74</f>
        <v>ACCESO A LA PROPIEDAD DE LA TIERRA Y LOS TERRITORIOS</v>
      </c>
      <c r="C74" s="99" t="str">
        <f>+'4 - Valor del Riesgo Inherente'!C74</f>
        <v>EQUIPO SISTEMAS DE INFORMACIÓN DAE</v>
      </c>
      <c r="D74" s="25" t="str">
        <f>+'4 - Valor del Riesgo Inherente'!D74</f>
        <v>R 27</v>
      </c>
      <c r="E74" s="202" t="str">
        <f>+'4 - Valor del Riesgo Inherente'!E74</f>
        <v>Falta de unificación en la información reportada</v>
      </c>
      <c r="F74" s="202" t="str">
        <f>+'4 - Valor del Riesgo Inherente'!F74</f>
        <v>Pérdida Reputacional</v>
      </c>
      <c r="G74" s="235" t="str">
        <f>+'4 - Valor del Riesgo Inherente'!G74</f>
        <v>Posibilidad de Pérdida Reputacional por reporte de información imprecisa y variada debido a las diferentes archivos de datos para almacenamiento de la información y las distintas fuentes finales para el envío de la información</v>
      </c>
      <c r="H74" s="204" t="s">
        <v>1613</v>
      </c>
      <c r="I74" s="244" t="s">
        <v>1140</v>
      </c>
      <c r="J74" s="244" t="s">
        <v>1289</v>
      </c>
      <c r="K74" s="213" t="s">
        <v>408</v>
      </c>
      <c r="L74" s="99" t="str">
        <f t="shared" si="14"/>
        <v>Impacto</v>
      </c>
      <c r="M74" s="213" t="s">
        <v>412</v>
      </c>
      <c r="N74" s="99" t="str">
        <f t="shared" si="15"/>
        <v>30%</v>
      </c>
      <c r="O74" s="213" t="s">
        <v>420</v>
      </c>
      <c r="P74" s="213" t="s">
        <v>421</v>
      </c>
      <c r="Q74" s="213" t="s">
        <v>423</v>
      </c>
      <c r="R74" s="203">
        <f>+IFERROR(IF(L74="Probabilidad",('4 - Valor del Riesgo Inherente'!J74-(+'4 - Valor del Riesgo Inherente'!J74*N74)),IF(L74="Impacto",'4 - Valor del Riesgo Inherente'!J74,"")),"")</f>
        <v>0.4</v>
      </c>
      <c r="S74" s="186" t="str">
        <f t="shared" si="2"/>
        <v>Baja</v>
      </c>
      <c r="T74" s="203">
        <f>+IFERROR(IF(L74="Impacto",('4 - Valor del Riesgo Inherente'!M74-(+'4 - Valor del Riesgo Inherente'!M74*N74)),IF(L74="Probabilidad",'4 - Valor del Riesgo Inherente'!M74,"")),"")</f>
        <v>0.42</v>
      </c>
      <c r="U74" s="186" t="str">
        <f t="shared" si="3"/>
        <v>Moderado</v>
      </c>
      <c r="V74" s="186" t="str">
        <f t="shared" si="4"/>
        <v>Moderado</v>
      </c>
      <c r="W74" s="186" t="str">
        <f t="shared" si="5"/>
        <v>Reducir</v>
      </c>
    </row>
    <row r="75" spans="2:23" ht="150" customHeight="1" x14ac:dyDescent="0.25">
      <c r="B75" s="202" t="str">
        <f>+'4 - Valor del Riesgo Inherente'!B75</f>
        <v>ACCESO A LA PROPIEDAD DE LA TIERRA Y LOS TERRITORIOS</v>
      </c>
      <c r="C75" s="99" t="str">
        <f>+'4 - Valor del Riesgo Inherente'!C75</f>
        <v>EQUIPO SISTEMAS DE INFORMACIÓN DAE</v>
      </c>
      <c r="D75" s="25" t="str">
        <f>+'4 - Valor del Riesgo Inherente'!D75</f>
        <v>R 27</v>
      </c>
      <c r="E75" s="202" t="str">
        <f>+'4 - Valor del Riesgo Inherente'!E75</f>
        <v>Falta de unificación en la información reportada</v>
      </c>
      <c r="F75" s="202" t="str">
        <f>+'4 - Valor del Riesgo Inherente'!F75</f>
        <v>Pérdida Reputacional</v>
      </c>
      <c r="G75" s="235" t="str">
        <f>+'4 - Valor del Riesgo Inherente'!G75</f>
        <v>Posibilidad de Pérdida Reputacional por reporte de información imprecisa y variada debido a las diferentes archivos de datos para almacenamiento de la información y las distintas fuentes finales para el envío de la información</v>
      </c>
      <c r="H75" s="204" t="s">
        <v>1614</v>
      </c>
      <c r="I75" s="244" t="s">
        <v>1140</v>
      </c>
      <c r="J75" s="244" t="s">
        <v>1290</v>
      </c>
      <c r="K75" s="213" t="s">
        <v>409</v>
      </c>
      <c r="L75" s="99" t="str">
        <f t="shared" si="14"/>
        <v>Impacto</v>
      </c>
      <c r="M75" s="213" t="s">
        <v>412</v>
      </c>
      <c r="N75" s="99" t="str">
        <f t="shared" si="15"/>
        <v>25%</v>
      </c>
      <c r="O75" s="213" t="s">
        <v>420</v>
      </c>
      <c r="P75" s="213" t="s">
        <v>421</v>
      </c>
      <c r="Q75" s="213" t="s">
        <v>423</v>
      </c>
      <c r="R75" s="203"/>
      <c r="S75" s="186" t="str">
        <f t="shared" ref="S75:S138" si="17">IFERROR(IF(R75="","",IF(R75&lt;=0.2,"Muy Baja",IF(R75&lt;=0.4,"Baja",IF(R75&lt;=0.6,"Media",IF(R75&lt;=0.8,"Alta","Muy Alta"))))),"")</f>
        <v/>
      </c>
      <c r="T75" s="203"/>
      <c r="U75" s="186" t="str">
        <f t="shared" ref="U75:U138" si="18">IFERROR(IF(T75="","",IF(T75&lt;=0.2,"Leve",IF(T75&lt;=0.4,"Menor",IF(T75&lt;=0.6,"Moderado",IF(T75&lt;=0.8,"Mayor","Catastrófico"))))),"")</f>
        <v/>
      </c>
      <c r="V75" s="186" t="str">
        <f t="shared" ref="V75:V138" si="19">IF(OR(AND(S75="Muy Baja",U75="Leve"),AND(S75="Muy Baja",U75="Menor"),AND(S75="Baja",U75="Leve")),"Bajo",IF(OR(AND(S75="Muy baja",U75="Moderado"),AND(S75="Baja",U75="Menor"),AND(S75="Baja",U75="Moderado"),AND(S75="Media",U75="Leve"),AND(S75="Media",U75="Menor"),AND(S75="Media",U75="Moderado"),AND(S75="Alta",U75="Leve"),AND(S75="Alta",U75="Menor")),"Moderado",IF(OR(AND(S75="Muy Baja",U75="Mayor"),AND(S75="Baja",U75="Mayor"),AND(S75="Media",U75="Mayor"),AND(S75="Alta",U75="Moderado"),AND(S75="Alta",U75="Mayor"),AND(S75="Muy Alta",U75="Leve"),AND(S75="Muy Alta",U75="Menor"),AND(S75="Muy Alta",U75="Moderado"),AND(S75="Muy Alta",U75="Mayor")),"Alto",IF(OR(AND(S75="Muy Baja",U75="Catastrófico"),AND(S75="Baja",U75="Catastrófico"),AND(S75="Media",U75="Catastrófico"),AND(S75="Alta",U75="Catastrófico"),AND(S75="Muy Alta",U75="Catastrófico")),"Extremo",""))))</f>
        <v/>
      </c>
      <c r="W75" s="186" t="e">
        <f t="shared" ref="W75:W138" si="20">_xlfn.IFS(V75="Bajo","Aceptar",V75="Moderado","Reducir",V75="Alto","Reducir",V75="Extremo","Reducir")</f>
        <v>#N/A</v>
      </c>
    </row>
    <row r="76" spans="2:23" ht="150" customHeight="1" x14ac:dyDescent="0.25">
      <c r="B76" s="202" t="str">
        <f>+'4 - Valor del Riesgo Inherente'!B76</f>
        <v>ACCESO A LA PROPIEDAD DE LA TIERRA Y LOS TERRITORIOS</v>
      </c>
      <c r="C76" s="99" t="str">
        <f>+'4 - Valor del Riesgo Inherente'!C76</f>
        <v>EQUIPO SISTEMAS DE INFORMACIÓN DAE</v>
      </c>
      <c r="D76" s="25" t="str">
        <f>+'4 - Valor del Riesgo Inherente'!D76</f>
        <v>R 28</v>
      </c>
      <c r="E76" s="202" t="str">
        <f>+'4 - Valor del Riesgo Inherente'!E76</f>
        <v>Demora en la revisión de las diferentes peticiones presentadas por las comunidades étnicas a cargo de la DAE</v>
      </c>
      <c r="F76" s="202" t="str">
        <f>+'4 - Valor del Riesgo Inherente'!F76</f>
        <v>Pérdida Reputacional</v>
      </c>
      <c r="G76" s="235" t="str">
        <f>+'4 - Valor del Riesgo Inherente'!G76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6" s="204" t="s">
        <v>1615</v>
      </c>
      <c r="I76" s="244" t="s">
        <v>1140</v>
      </c>
      <c r="J76" s="244" t="s">
        <v>1291</v>
      </c>
      <c r="K76" s="213" t="s">
        <v>407</v>
      </c>
      <c r="L76" s="99" t="str">
        <f t="shared" si="14"/>
        <v>Probabilidad</v>
      </c>
      <c r="M76" s="213" t="s">
        <v>412</v>
      </c>
      <c r="N76" s="99" t="str">
        <f t="shared" si="15"/>
        <v>40%</v>
      </c>
      <c r="O76" s="186" t="s">
        <v>419</v>
      </c>
      <c r="P76" s="99" t="s">
        <v>421</v>
      </c>
      <c r="Q76" s="186" t="s">
        <v>423</v>
      </c>
      <c r="R76" s="203">
        <f>+IFERROR(IF(L76="Probabilidad",('4 - Valor del Riesgo Inherente'!J76-(+'4 - Valor del Riesgo Inherente'!J76*N76)),IF(L76="Impacto",'4 - Valor del Riesgo Inherente'!J76,"")),"")</f>
        <v>0.36</v>
      </c>
      <c r="S76" s="186" t="str">
        <f t="shared" si="17"/>
        <v>Baja</v>
      </c>
      <c r="T76" s="203">
        <f>+IFERROR(IF(L76="Impacto",('4 - Valor del Riesgo Inherente'!M76-(+'4 - Valor del Riesgo Inherente'!M76*N76)),IF(L76="Probabilidad",'4 - Valor del Riesgo Inherente'!M76,"")),"")</f>
        <v>1</v>
      </c>
      <c r="U76" s="186" t="str">
        <f t="shared" si="18"/>
        <v>Catastrófico</v>
      </c>
      <c r="V76" s="186" t="str">
        <f t="shared" si="19"/>
        <v>Extremo</v>
      </c>
      <c r="W76" s="186" t="str">
        <f t="shared" si="20"/>
        <v>Reducir</v>
      </c>
    </row>
    <row r="77" spans="2:23" ht="150" customHeight="1" x14ac:dyDescent="0.25">
      <c r="B77" s="202" t="str">
        <f>+'4 - Valor del Riesgo Inherente'!B77</f>
        <v>ACCESO A LA PROPIEDAD DE LA TIERRA Y LOS TERRITORIOS</v>
      </c>
      <c r="C77" s="99" t="str">
        <f>+'4 - Valor del Riesgo Inherente'!C77</f>
        <v>EQUIPO SISTEMAS DE INFORMACIÓN DAE</v>
      </c>
      <c r="D77" s="25" t="str">
        <f>+'4 - Valor del Riesgo Inherente'!D77</f>
        <v>R 28</v>
      </c>
      <c r="E77" s="202" t="str">
        <f>+'4 - Valor del Riesgo Inherente'!E77</f>
        <v>Demora en la revisión de las diferentes peticiones presentadas por las comunidades étnicas a cargo de la DAE</v>
      </c>
      <c r="F77" s="202" t="str">
        <f>+'4 - Valor del Riesgo Inherente'!F77</f>
        <v>Pérdida Reputacional</v>
      </c>
      <c r="G77" s="235" t="str">
        <f>+'4 - Valor del Riesgo Inherente'!G77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H77" s="204" t="s">
        <v>1616</v>
      </c>
      <c r="I77" s="244" t="s">
        <v>1140</v>
      </c>
      <c r="J77" s="244" t="s">
        <v>1292</v>
      </c>
      <c r="K77" s="213" t="s">
        <v>409</v>
      </c>
      <c r="L77" s="99" t="str">
        <f t="shared" si="14"/>
        <v>Impacto</v>
      </c>
      <c r="M77" s="213" t="s">
        <v>412</v>
      </c>
      <c r="N77" s="99" t="str">
        <f t="shared" si="15"/>
        <v>25%</v>
      </c>
      <c r="O77" s="186" t="s">
        <v>419</v>
      </c>
      <c r="P77" s="99" t="s">
        <v>421</v>
      </c>
      <c r="Q77" s="186" t="s">
        <v>423</v>
      </c>
      <c r="R77" s="203"/>
      <c r="S77" s="186" t="str">
        <f t="shared" si="17"/>
        <v/>
      </c>
      <c r="T77" s="203"/>
      <c r="U77" s="186" t="str">
        <f t="shared" si="18"/>
        <v/>
      </c>
      <c r="V77" s="186" t="str">
        <f t="shared" si="19"/>
        <v/>
      </c>
      <c r="W77" s="186" t="e">
        <f t="shared" si="20"/>
        <v>#N/A</v>
      </c>
    </row>
    <row r="78" spans="2:23" ht="150" customHeight="1" x14ac:dyDescent="0.25">
      <c r="B78" s="202" t="str">
        <f>+'4 - Valor del Riesgo Inherente'!B78</f>
        <v>ACCESO A LA PROPIEDAD DE LA TIERRA Y LOS TERRITORIOS</v>
      </c>
      <c r="C78" s="99" t="str">
        <f>+'4 - Valor del Riesgo Inherente'!C78</f>
        <v>DIRECCIÓN DE ACCESO A TIERRAS</v>
      </c>
      <c r="D78" s="25" t="str">
        <f>+'4 - Valor del Riesgo Inherente'!D78</f>
        <v>R 29</v>
      </c>
      <c r="E78" s="202" t="str">
        <f>+'4 - Valor del Riesgo Inherente'!E78</f>
        <v>Incumplimiento  de adquisición de predios en el marco de Políticas del Gobierno</v>
      </c>
      <c r="F78" s="202" t="str">
        <f>+'4 - Valor del Riesgo Inherente'!F78</f>
        <v>Pérdida Reputacional</v>
      </c>
      <c r="G78" s="235" t="str">
        <f>+'4 - Valor del Riesgo Inherente'!G78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8" s="204" t="s">
        <v>1617</v>
      </c>
      <c r="I78" s="244" t="s">
        <v>1141</v>
      </c>
      <c r="J78" s="244" t="s">
        <v>1293</v>
      </c>
      <c r="K78" s="213" t="s">
        <v>407</v>
      </c>
      <c r="L78" s="99" t="str">
        <f t="shared" ref="L78:L95" si="21">IF(OR(K78="Correctivo",K78="Detectivo"),"Impacto",IF(K78="Preventivo","Probabilidad",""))</f>
        <v>Probabilidad</v>
      </c>
      <c r="M78" s="213" t="s">
        <v>412</v>
      </c>
      <c r="N78" s="99" t="str">
        <f t="shared" ref="N78:N95" si="22">IF(AND(K78="Preventivo",M78="Automático"),"50%",IF(AND(K78="Preventivo",M78="Manual"),"40%",IF(AND(K78="Detectivo",M78="Automático"),"40%",IF(AND(K78="Detectivo",M78="Manual"),"30%",IF(AND(K78="Correctivo",M78="Automático"),"35%",IF(AND(K78="Correctivo",M78="Manual"),"25%",""))))))</f>
        <v>40%</v>
      </c>
      <c r="O78" s="213" t="s">
        <v>419</v>
      </c>
      <c r="P78" s="213" t="s">
        <v>421</v>
      </c>
      <c r="Q78" s="213" t="s">
        <v>1038</v>
      </c>
      <c r="R78" s="203">
        <f>+IFERROR(IF(L78="Probabilidad",('4 - Valor del Riesgo Inherente'!J78-(+'4 - Valor del Riesgo Inherente'!J78*N78)),IF(L78="Impacto",'4 - Valor del Riesgo Inherente'!J78,"")),"")</f>
        <v>0.48</v>
      </c>
      <c r="S78" s="186" t="str">
        <f t="shared" si="17"/>
        <v>Media</v>
      </c>
      <c r="T78" s="203">
        <f>+IFERROR(IF(L78="Impacto",('4 - Valor del Riesgo Inherente'!M78-(+'4 - Valor del Riesgo Inherente'!M78*N78)),IF(L78="Probabilidad",'4 - Valor del Riesgo Inherente'!M78,"")),"")</f>
        <v>1</v>
      </c>
      <c r="U78" s="186" t="str">
        <f t="shared" si="18"/>
        <v>Catastrófico</v>
      </c>
      <c r="V78" s="186" t="str">
        <f t="shared" si="19"/>
        <v>Extremo</v>
      </c>
      <c r="W78" s="186" t="str">
        <f t="shared" si="20"/>
        <v>Reducir</v>
      </c>
    </row>
    <row r="79" spans="2:23" ht="150" customHeight="1" x14ac:dyDescent="0.25">
      <c r="B79" s="202" t="str">
        <f>+'4 - Valor del Riesgo Inherente'!B79</f>
        <v>ACCESO A LA PROPIEDAD DE LA TIERRA Y LOS TERRITORIOS</v>
      </c>
      <c r="C79" s="99" t="str">
        <f>+'4 - Valor del Riesgo Inherente'!C79</f>
        <v>DIRECCIÓN DE ACCESO A TIERRAS</v>
      </c>
      <c r="D79" s="25" t="str">
        <f>+'4 - Valor del Riesgo Inherente'!D79</f>
        <v>R 29</v>
      </c>
      <c r="E79" s="202" t="str">
        <f>+'4 - Valor del Riesgo Inherente'!E79</f>
        <v>Incumplimiento  de adquisición de predios en el marco de Políticas del Gobierno</v>
      </c>
      <c r="F79" s="202" t="str">
        <f>+'4 - Valor del Riesgo Inherente'!F79</f>
        <v>Pérdida Reputacional</v>
      </c>
      <c r="G79" s="235" t="str">
        <f>+'4 - Valor del Riesgo Inherente'!G79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79" s="204" t="s">
        <v>1618</v>
      </c>
      <c r="I79" s="244" t="s">
        <v>1141</v>
      </c>
      <c r="J79" s="244" t="s">
        <v>2074</v>
      </c>
      <c r="K79" s="213" t="s">
        <v>407</v>
      </c>
      <c r="L79" s="99" t="str">
        <f t="shared" si="21"/>
        <v>Probabilidad</v>
      </c>
      <c r="M79" s="213" t="s">
        <v>412</v>
      </c>
      <c r="N79" s="99" t="str">
        <f t="shared" si="22"/>
        <v>40%</v>
      </c>
      <c r="O79" s="213" t="s">
        <v>419</v>
      </c>
      <c r="P79" s="213" t="s">
        <v>421</v>
      </c>
      <c r="Q79" s="213" t="s">
        <v>1038</v>
      </c>
      <c r="R79" s="203">
        <f>IFERROR(IF(AND(L78="Probabilidad",L79="Probabilidad"),(R78-(+R78*N79)),IF(L79="Probabilidad",('4 - Valor del Riesgo Inherente'!J78-(+'4 - Valor del Riesgo Inherente'!J78*N79)),IF(L79="Impacto",R78,""))),"")</f>
        <v>0.28799999999999998</v>
      </c>
      <c r="S79" s="186" t="str">
        <f t="shared" si="17"/>
        <v>Baja</v>
      </c>
      <c r="T79" s="203">
        <f>IFERROR(IF(AND(L78="Impacto",L79="Impacto"),(T78-(+T78*N79)),IF(L79="Impacto",('4 - Valor del Riesgo Inherente'!M78-(+'4 - Valor del Riesgo Inherente'!M78*N79)),IF(L79="Probabilidad",T78,""))),"")</f>
        <v>1</v>
      </c>
      <c r="U79" s="186" t="str">
        <f t="shared" si="18"/>
        <v>Catastrófico</v>
      </c>
      <c r="V79" s="186" t="str">
        <f t="shared" si="19"/>
        <v>Extremo</v>
      </c>
      <c r="W79" s="186" t="str">
        <f t="shared" si="20"/>
        <v>Reducir</v>
      </c>
    </row>
    <row r="80" spans="2:23" ht="150" customHeight="1" x14ac:dyDescent="0.25">
      <c r="B80" s="202" t="str">
        <f>+'4 - Valor del Riesgo Inherente'!B80</f>
        <v>ACCESO A LA PROPIEDAD DE LA TIERRA Y LOS TERRITORIOS</v>
      </c>
      <c r="C80" s="99" t="str">
        <f>+'4 - Valor del Riesgo Inherente'!C80</f>
        <v>DIRECCIÓN DE ACCESO A TIERRAS</v>
      </c>
      <c r="D80" s="25" t="str">
        <f>+'4 - Valor del Riesgo Inherente'!D80</f>
        <v>R 29</v>
      </c>
      <c r="E80" s="202" t="str">
        <f>+'4 - Valor del Riesgo Inherente'!E80</f>
        <v>Incumplimiento  de adquisición de predios en el marco de Políticas del Gobierno</v>
      </c>
      <c r="F80" s="202" t="str">
        <f>+'4 - Valor del Riesgo Inherente'!F80</f>
        <v>Pérdida Reputacional</v>
      </c>
      <c r="G80" s="235" t="str">
        <f>+'4 - Valor del Riesgo Inherente'!G80</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H80" s="204" t="s">
        <v>1619</v>
      </c>
      <c r="I80" s="244" t="s">
        <v>1141</v>
      </c>
      <c r="J80" s="244" t="s">
        <v>2075</v>
      </c>
      <c r="K80" s="213" t="s">
        <v>409</v>
      </c>
      <c r="L80" s="99" t="str">
        <f t="shared" si="21"/>
        <v>Impacto</v>
      </c>
      <c r="M80" s="213" t="s">
        <v>412</v>
      </c>
      <c r="N80" s="99" t="str">
        <f t="shared" si="22"/>
        <v>25%</v>
      </c>
      <c r="O80" s="213" t="s">
        <v>419</v>
      </c>
      <c r="P80" s="213" t="s">
        <v>421</v>
      </c>
      <c r="Q80" s="213" t="s">
        <v>1038</v>
      </c>
      <c r="R80" s="203"/>
      <c r="S80" s="186" t="str">
        <f t="shared" si="17"/>
        <v/>
      </c>
      <c r="T80" s="203"/>
      <c r="U80" s="186" t="str">
        <f t="shared" si="18"/>
        <v/>
      </c>
      <c r="V80" s="186" t="str">
        <f t="shared" si="19"/>
        <v/>
      </c>
      <c r="W80" s="186" t="e">
        <f t="shared" si="20"/>
        <v>#N/A</v>
      </c>
    </row>
    <row r="81" spans="2:23" ht="150" customHeight="1" x14ac:dyDescent="0.25">
      <c r="B81" s="202" t="str">
        <f>+'4 - Valor del Riesgo Inherente'!B81</f>
        <v>ACCESO A LA PROPIEDAD DE LA TIERRA Y LOS TERRITORIOS</v>
      </c>
      <c r="C81" s="99" t="str">
        <f>+'4 - Valor del Riesgo Inherente'!C81</f>
        <v>SUBDIRECCIÓN DE ACCESO A TIERRAS EN ZONAS FOCALIZADAS</v>
      </c>
      <c r="D81" s="25" t="str">
        <f>+'4 - Valor del Riesgo Inherente'!D81</f>
        <v>R 30</v>
      </c>
      <c r="E81" s="202" t="str">
        <f>+'4 - Valor del Riesgo Inherente'!E81</f>
        <v>Materializar un subsidio que no cumpla con los requisitos establecidos</v>
      </c>
      <c r="F81" s="202" t="str">
        <f>+'4 - Valor del Riesgo Inherente'!F81</f>
        <v>Afectación Económica o presupuestal</v>
      </c>
      <c r="G81" s="235" t="str">
        <f>+'4 - Valor del Riesgo Inherente'!G81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1" s="204" t="s">
        <v>1620</v>
      </c>
      <c r="I81" s="244" t="s">
        <v>1142</v>
      </c>
      <c r="J81" s="244" t="s">
        <v>2076</v>
      </c>
      <c r="K81" s="213" t="s">
        <v>407</v>
      </c>
      <c r="L81" s="99" t="str">
        <f t="shared" si="21"/>
        <v>Probabilidad</v>
      </c>
      <c r="M81" s="213" t="s">
        <v>412</v>
      </c>
      <c r="N81" s="99" t="str">
        <f t="shared" si="22"/>
        <v>40%</v>
      </c>
      <c r="O81" s="213" t="s">
        <v>419</v>
      </c>
      <c r="P81" s="213" t="s">
        <v>422</v>
      </c>
      <c r="Q81" s="213" t="s">
        <v>1038</v>
      </c>
      <c r="R81" s="203">
        <f>+IFERROR(IF(L81="Probabilidad",('4 - Valor del Riesgo Inherente'!J81-(+'4 - Valor del Riesgo Inherente'!J81*N81)),IF(L81="Impacto",'4 - Valor del Riesgo Inherente'!J81,"")),"")</f>
        <v>0.36</v>
      </c>
      <c r="S81" s="186" t="str">
        <f t="shared" si="17"/>
        <v>Baja</v>
      </c>
      <c r="T81" s="203">
        <f>+IFERROR(IF(L81="Impacto",('4 - Valor del Riesgo Inherente'!M81-(+'4 - Valor del Riesgo Inherente'!M81*N81)),IF(L81="Probabilidad",'4 - Valor del Riesgo Inherente'!M81,"")),"")</f>
        <v>1</v>
      </c>
      <c r="U81" s="186" t="str">
        <f t="shared" si="18"/>
        <v>Catastrófico</v>
      </c>
      <c r="V81" s="186" t="str">
        <f t="shared" si="19"/>
        <v>Extremo</v>
      </c>
      <c r="W81" s="186" t="str">
        <f t="shared" si="20"/>
        <v>Reducir</v>
      </c>
    </row>
    <row r="82" spans="2:23" ht="150" customHeight="1" x14ac:dyDescent="0.25">
      <c r="B82" s="202" t="str">
        <f>+'4 - Valor del Riesgo Inherente'!B82</f>
        <v>ACCESO A LA PROPIEDAD DE LA TIERRA Y LOS TERRITORIOS</v>
      </c>
      <c r="C82" s="99" t="str">
        <f>+'4 - Valor del Riesgo Inherente'!C82</f>
        <v>SUBDIRECCIÓN DE ACCESO A TIERRAS EN ZONAS FOCALIZADAS</v>
      </c>
      <c r="D82" s="25" t="str">
        <f>+'4 - Valor del Riesgo Inherente'!D82</f>
        <v>R 30</v>
      </c>
      <c r="E82" s="202" t="str">
        <f>+'4 - Valor del Riesgo Inherente'!E82</f>
        <v>Materializar un subsidio que no cumpla con los requisitos establecidos</v>
      </c>
      <c r="F82" s="202" t="str">
        <f>+'4 - Valor del Riesgo Inherente'!F82</f>
        <v>Afectación Económica o presupuestal</v>
      </c>
      <c r="G82" s="235" t="str">
        <f>+'4 - Valor del Riesgo Inherente'!G82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2" s="204" t="s">
        <v>1621</v>
      </c>
      <c r="I82" s="244" t="s">
        <v>1142</v>
      </c>
      <c r="J82" s="244" t="s">
        <v>2077</v>
      </c>
      <c r="K82" s="213" t="s">
        <v>407</v>
      </c>
      <c r="L82" s="99" t="str">
        <f t="shared" si="21"/>
        <v>Probabilidad</v>
      </c>
      <c r="M82" s="213" t="s">
        <v>412</v>
      </c>
      <c r="N82" s="99" t="str">
        <f t="shared" si="22"/>
        <v>40%</v>
      </c>
      <c r="O82" s="213" t="s">
        <v>419</v>
      </c>
      <c r="P82" s="213" t="s">
        <v>422</v>
      </c>
      <c r="Q82" s="213" t="s">
        <v>1038</v>
      </c>
      <c r="R82" s="203">
        <f>IFERROR(IF(AND(L81="Probabilidad",L82="Probabilidad"),(R81-(+R81*N82)),IF(L82="Probabilidad",('4 - Valor del Riesgo Inherente'!J81-(+'4 - Valor del Riesgo Inherente'!J81*N82)),IF(L82="Impacto",R81,""))),"")</f>
        <v>0.216</v>
      </c>
      <c r="S82" s="186" t="str">
        <f t="shared" si="17"/>
        <v>Baja</v>
      </c>
      <c r="T82" s="203">
        <f>IFERROR(IF(AND(L81="Impacto",L82="Impacto"),(T81-(+T81*N82)),IF(L82="Impacto",('4 - Valor del Riesgo Inherente'!M81-(+'4 - Valor del Riesgo Inherente'!M81*N82)),IF(L82="Probabilidad",T81,""))),"")</f>
        <v>1</v>
      </c>
      <c r="U82" s="186" t="str">
        <f t="shared" si="18"/>
        <v>Catastrófico</v>
      </c>
      <c r="V82" s="186" t="str">
        <f t="shared" si="19"/>
        <v>Extremo</v>
      </c>
      <c r="W82" s="186" t="str">
        <f t="shared" si="20"/>
        <v>Reducir</v>
      </c>
    </row>
    <row r="83" spans="2:23" ht="150" customHeight="1" x14ac:dyDescent="0.25">
      <c r="B83" s="202" t="str">
        <f>+'4 - Valor del Riesgo Inherente'!B83</f>
        <v>ACCESO A LA PROPIEDAD DE LA TIERRA Y LOS TERRITORIOS</v>
      </c>
      <c r="C83" s="99" t="str">
        <f>+'4 - Valor del Riesgo Inherente'!C83</f>
        <v>SUBDIRECCIÓN DE ACCESO A TIERRAS EN ZONAS FOCALIZADAS</v>
      </c>
      <c r="D83" s="25" t="str">
        <f>+'4 - Valor del Riesgo Inherente'!D83</f>
        <v>R 30</v>
      </c>
      <c r="E83" s="202" t="str">
        <f>+'4 - Valor del Riesgo Inherente'!E83</f>
        <v>Materializar un subsidio que no cumpla con los requisitos establecidos</v>
      </c>
      <c r="F83" s="202" t="str">
        <f>+'4 - Valor del Riesgo Inherente'!F83</f>
        <v>Afectación Económica o presupuestal</v>
      </c>
      <c r="G83" s="235" t="str">
        <f>+'4 - Valor del Riesgo Inherente'!G83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3" s="204" t="s">
        <v>1622</v>
      </c>
      <c r="I83" s="244" t="s">
        <v>1142</v>
      </c>
      <c r="J83" s="244" t="s">
        <v>1294</v>
      </c>
      <c r="K83" s="213" t="s">
        <v>408</v>
      </c>
      <c r="L83" s="99" t="str">
        <f t="shared" si="21"/>
        <v>Impacto</v>
      </c>
      <c r="M83" s="213" t="s">
        <v>412</v>
      </c>
      <c r="N83" s="99" t="str">
        <f t="shared" si="22"/>
        <v>30%</v>
      </c>
      <c r="O83" s="213" t="s">
        <v>419</v>
      </c>
      <c r="P83" s="213" t="s">
        <v>422</v>
      </c>
      <c r="Q83" s="213" t="s">
        <v>1038</v>
      </c>
      <c r="R83" s="203">
        <f>IFERROR(IF(AND(L82="Probabilidad",L83="Probabilidad"),(R82-(+R82*N83)),IF(L83="Probabilidad",('4 - Valor del Riesgo Inherente'!J82-(+'4 - Valor del Riesgo Inherente'!J82*N83)),IF(L83="Impacto",R82,""))),"")</f>
        <v>0.216</v>
      </c>
      <c r="S83" s="186" t="str">
        <f t="shared" si="17"/>
        <v>Baja</v>
      </c>
      <c r="T83" s="203">
        <f>IFERROR(IF(AND(L82="Impacto",L83="Impacto"),(T82-(+T82*N83)),IF(L83="Impacto",('4 - Valor del Riesgo Inherente'!M82-(+'4 - Valor del Riesgo Inherente'!M82*N83)),IF(L83="Probabilidad",T82,""))),"")</f>
        <v>0.7</v>
      </c>
      <c r="U83" s="186" t="str">
        <f t="shared" si="18"/>
        <v>Mayor</v>
      </c>
      <c r="V83" s="186" t="str">
        <f t="shared" si="19"/>
        <v>Alto</v>
      </c>
      <c r="W83" s="186" t="str">
        <f t="shared" si="20"/>
        <v>Reducir</v>
      </c>
    </row>
    <row r="84" spans="2:23" ht="150" customHeight="1" x14ac:dyDescent="0.25">
      <c r="B84" s="202" t="str">
        <f>+'4 - Valor del Riesgo Inherente'!B84</f>
        <v>ACCESO A LA PROPIEDAD DE LA TIERRA Y LOS TERRITORIOS</v>
      </c>
      <c r="C84" s="99" t="str">
        <f>+'4 - Valor del Riesgo Inherente'!C84</f>
        <v>SUBDIRECCIÓN DE ACCESO A TIERRAS EN ZONAS FOCALIZADAS</v>
      </c>
      <c r="D84" s="25" t="str">
        <f>+'4 - Valor del Riesgo Inherente'!D84</f>
        <v>R 30</v>
      </c>
      <c r="E84" s="202" t="str">
        <f>+'4 - Valor del Riesgo Inherente'!E84</f>
        <v>Materializar un subsidio que no cumpla con los requisitos establecidos</v>
      </c>
      <c r="F84" s="202" t="str">
        <f>+'4 - Valor del Riesgo Inherente'!F84</f>
        <v>Afectación Económica o presupuestal</v>
      </c>
      <c r="G84" s="235" t="str">
        <f>+'4 - Valor del Riesgo Inherente'!G84</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H84" s="204" t="s">
        <v>1623</v>
      </c>
      <c r="I84" s="244" t="s">
        <v>1142</v>
      </c>
      <c r="J84" s="244" t="s">
        <v>1295</v>
      </c>
      <c r="K84" s="213" t="s">
        <v>409</v>
      </c>
      <c r="L84" s="99" t="str">
        <f t="shared" si="21"/>
        <v>Impacto</v>
      </c>
      <c r="M84" s="213" t="s">
        <v>412</v>
      </c>
      <c r="N84" s="99" t="str">
        <f t="shared" si="22"/>
        <v>25%</v>
      </c>
      <c r="O84" s="213" t="s">
        <v>419</v>
      </c>
      <c r="P84" s="213" t="s">
        <v>421</v>
      </c>
      <c r="Q84" s="213" t="s">
        <v>1038</v>
      </c>
      <c r="R84" s="203"/>
      <c r="S84" s="186" t="str">
        <f t="shared" si="17"/>
        <v/>
      </c>
      <c r="T84" s="203"/>
      <c r="U84" s="186" t="str">
        <f t="shared" si="18"/>
        <v/>
      </c>
      <c r="V84" s="186" t="str">
        <f t="shared" si="19"/>
        <v/>
      </c>
      <c r="W84" s="186" t="e">
        <f t="shared" si="20"/>
        <v>#N/A</v>
      </c>
    </row>
    <row r="85" spans="2:23" ht="150" customHeight="1" x14ac:dyDescent="0.25">
      <c r="B85" s="202" t="str">
        <f>+'4 - Valor del Riesgo Inherente'!B85</f>
        <v>ACCESO A LA PROPIEDAD DE LA TIERRA Y LOS TERRITORIOS</v>
      </c>
      <c r="C85" s="99" t="str">
        <f>+'4 - Valor del Riesgo Inherente'!C85</f>
        <v>SUBDIRECCIÓN DE ACCESO A TIERRAS EN ZONAS FOCALIZADAS</v>
      </c>
      <c r="D85" s="25" t="str">
        <f>+'4 - Valor del Riesgo Inherente'!D85</f>
        <v>R 31</v>
      </c>
      <c r="E85" s="202" t="str">
        <f>+'4 - Valor del Riesgo Inherente'!E85</f>
        <v>Adjudicación de baldíos a persona natural, sin el cumplimiento de requisitos jurídicos, agronómicos y catastrales en los municipios focalizados</v>
      </c>
      <c r="F85" s="202" t="str">
        <f>+'4 - Valor del Riesgo Inherente'!F85</f>
        <v>Pérdida Reputacional</v>
      </c>
      <c r="G85" s="235" t="str">
        <f>+'4 - Valor del Riesgo Inherente'!G85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5" s="204" t="s">
        <v>1624</v>
      </c>
      <c r="I85" s="244" t="s">
        <v>1142</v>
      </c>
      <c r="J85" s="244" t="s">
        <v>2078</v>
      </c>
      <c r="K85" s="213" t="s">
        <v>407</v>
      </c>
      <c r="L85" s="99" t="str">
        <f t="shared" si="21"/>
        <v>Probabilidad</v>
      </c>
      <c r="M85" s="213" t="s">
        <v>412</v>
      </c>
      <c r="N85" s="99" t="str">
        <f t="shared" si="22"/>
        <v>40%</v>
      </c>
      <c r="O85" s="213" t="s">
        <v>419</v>
      </c>
      <c r="P85" s="213" t="s">
        <v>421</v>
      </c>
      <c r="Q85" s="213" t="s">
        <v>1038</v>
      </c>
      <c r="R85" s="203">
        <f>+IFERROR(IF(L85="Probabilidad",('4 - Valor del Riesgo Inherente'!J85-(+'4 - Valor del Riesgo Inherente'!J85*N85)),IF(L85="Impacto",'4 - Valor del Riesgo Inherente'!J85,"")),"")</f>
        <v>0.48</v>
      </c>
      <c r="S85" s="186" t="str">
        <f t="shared" si="17"/>
        <v>Media</v>
      </c>
      <c r="T85" s="203">
        <f>+IFERROR(IF(L85="Impacto",('4 - Valor del Riesgo Inherente'!M85-(+'4 - Valor del Riesgo Inherente'!M85*N85)),IF(L85="Probabilidad",'4 - Valor del Riesgo Inherente'!M85,"")),"")</f>
        <v>1</v>
      </c>
      <c r="U85" s="186" t="str">
        <f t="shared" si="18"/>
        <v>Catastrófico</v>
      </c>
      <c r="V85" s="186" t="str">
        <f t="shared" si="19"/>
        <v>Extremo</v>
      </c>
      <c r="W85" s="186" t="str">
        <f t="shared" si="20"/>
        <v>Reducir</v>
      </c>
    </row>
    <row r="86" spans="2:23" ht="150" customHeight="1" x14ac:dyDescent="0.25">
      <c r="B86" s="202" t="str">
        <f>+'4 - Valor del Riesgo Inherente'!B86</f>
        <v>ACCESO A LA PROPIEDAD DE LA TIERRA Y LOS TERRITORIOS</v>
      </c>
      <c r="C86" s="99" t="str">
        <f>+'4 - Valor del Riesgo Inherente'!C86</f>
        <v>SUBDIRECCIÓN DE ACCESO A TIERRAS EN ZONAS FOCALIZADAS</v>
      </c>
      <c r="D86" s="25" t="str">
        <f>+'4 - Valor del Riesgo Inherente'!D86</f>
        <v>R 31</v>
      </c>
      <c r="E86" s="202" t="str">
        <f>+'4 - Valor del Riesgo Inherente'!E86</f>
        <v>Adjudicación de baldíos a persona natural, sin el cumplimiento de requisitos jurídicos, agronómicos y catastrales en los municipios focalizados</v>
      </c>
      <c r="F86" s="202" t="str">
        <f>+'4 - Valor del Riesgo Inherente'!F86</f>
        <v>Pérdida Reputacional</v>
      </c>
      <c r="G86" s="235" t="str">
        <f>+'4 - Valor del Riesgo Inherente'!G86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6" s="204" t="s">
        <v>1625</v>
      </c>
      <c r="I86" s="244" t="s">
        <v>1142</v>
      </c>
      <c r="J86" s="244" t="s">
        <v>2079</v>
      </c>
      <c r="K86" s="213" t="s">
        <v>407</v>
      </c>
      <c r="L86" s="99" t="str">
        <f t="shared" si="21"/>
        <v>Probabilidad</v>
      </c>
      <c r="M86" s="213" t="s">
        <v>412</v>
      </c>
      <c r="N86" s="99" t="str">
        <f t="shared" si="22"/>
        <v>40%</v>
      </c>
      <c r="O86" s="213" t="s">
        <v>419</v>
      </c>
      <c r="P86" s="213" t="s">
        <v>421</v>
      </c>
      <c r="Q86" s="213" t="s">
        <v>1038</v>
      </c>
      <c r="R86" s="203">
        <f>IFERROR(IF(AND(L85="Probabilidad",L86="Probabilidad"),(R85-(+R85*N86)),IF(L86="Probabilidad",('4 - Valor del Riesgo Inherente'!J85-(+'4 - Valor del Riesgo Inherente'!J85*N86)),IF(L86="Impacto",R85,""))),"")</f>
        <v>0.28799999999999998</v>
      </c>
      <c r="S86" s="186" t="str">
        <f t="shared" si="17"/>
        <v>Baja</v>
      </c>
      <c r="T86" s="203">
        <f>IFERROR(IF(AND(L85="Impacto",L86="Impacto"),(T85-(+T85*N86)),IF(L86="Impacto",('4 - Valor del Riesgo Inherente'!M85-(+'4 - Valor del Riesgo Inherente'!M85*N86)),IF(L86="Probabilidad",T85,""))),"")</f>
        <v>1</v>
      </c>
      <c r="U86" s="186" t="str">
        <f t="shared" si="18"/>
        <v>Catastrófico</v>
      </c>
      <c r="V86" s="186" t="str">
        <f t="shared" si="19"/>
        <v>Extremo</v>
      </c>
      <c r="W86" s="186" t="str">
        <f t="shared" si="20"/>
        <v>Reducir</v>
      </c>
    </row>
    <row r="87" spans="2:23" ht="150" customHeight="1" x14ac:dyDescent="0.25">
      <c r="B87" s="202" t="str">
        <f>+'4 - Valor del Riesgo Inherente'!B87</f>
        <v>ACCESO A LA PROPIEDAD DE LA TIERRA Y LOS TERRITORIOS</v>
      </c>
      <c r="C87" s="99" t="str">
        <f>+'4 - Valor del Riesgo Inherente'!C87</f>
        <v>SUBDIRECCIÓN DE ACCESO A TIERRAS EN ZONAS FOCALIZADAS</v>
      </c>
      <c r="D87" s="25" t="str">
        <f>+'4 - Valor del Riesgo Inherente'!D87</f>
        <v>R 31</v>
      </c>
      <c r="E87" s="202" t="str">
        <f>+'4 - Valor del Riesgo Inherente'!E87</f>
        <v>Adjudicación de baldíos a persona natural, sin el cumplimiento de requisitos jurídicos, agronómicos y catastrales en los municipios focalizados</v>
      </c>
      <c r="F87" s="202" t="str">
        <f>+'4 - Valor del Riesgo Inherente'!F87</f>
        <v>Pérdida Reputacional</v>
      </c>
      <c r="G87" s="235" t="str">
        <f>+'4 - Valor del Riesgo Inherente'!G87</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H87" s="204" t="s">
        <v>1626</v>
      </c>
      <c r="I87" s="244" t="s">
        <v>1142</v>
      </c>
      <c r="J87" s="244" t="s">
        <v>2080</v>
      </c>
      <c r="K87" s="213" t="s">
        <v>409</v>
      </c>
      <c r="L87" s="99" t="str">
        <f t="shared" si="21"/>
        <v>Impacto</v>
      </c>
      <c r="M87" s="213" t="s">
        <v>412</v>
      </c>
      <c r="N87" s="99" t="str">
        <f t="shared" si="22"/>
        <v>25%</v>
      </c>
      <c r="O87" s="213" t="s">
        <v>419</v>
      </c>
      <c r="P87" s="213" t="s">
        <v>421</v>
      </c>
      <c r="Q87" s="213" t="s">
        <v>1038</v>
      </c>
      <c r="R87" s="203"/>
      <c r="S87" s="186" t="str">
        <f t="shared" si="17"/>
        <v/>
      </c>
      <c r="T87" s="203"/>
      <c r="U87" s="186" t="str">
        <f t="shared" si="18"/>
        <v/>
      </c>
      <c r="V87" s="186" t="str">
        <f t="shared" si="19"/>
        <v/>
      </c>
      <c r="W87" s="186" t="e">
        <f t="shared" si="20"/>
        <v>#N/A</v>
      </c>
    </row>
    <row r="88" spans="2:23" ht="150" customHeight="1" x14ac:dyDescent="0.25">
      <c r="B88" s="202" t="str">
        <f>+'4 - Valor del Riesgo Inherente'!B88</f>
        <v>ACCESO A LA PROPIEDAD DE LA TIERRA Y LOS TERRITORIOS</v>
      </c>
      <c r="C88" s="99" t="str">
        <f>+'4 - Valor del Riesgo Inherente'!C88</f>
        <v>SUBDIRECCIÓN DE ACCESO A TIERRAS POR DEMANDA Y DESCONGESTIÓN</v>
      </c>
      <c r="D88" s="25" t="str">
        <f>+'4 - Valor del Riesgo Inherente'!D88</f>
        <v>R 32</v>
      </c>
      <c r="E88" s="202" t="str">
        <f>+'4 - Valor del Riesgo Inherente'!E88</f>
        <v xml:space="preserve">Demoras en ejecutar las etapas propias del procedimiento por causas internas de revocatoria de predios no focalizados </v>
      </c>
      <c r="F88" s="202" t="str">
        <f>+'4 - Valor del Riesgo Inherente'!F88</f>
        <v>Pérdida Reputacional</v>
      </c>
      <c r="G88" s="235" t="str">
        <f>+'4 - Valor del Riesgo Inherente'!G88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8" s="204" t="s">
        <v>1627</v>
      </c>
      <c r="I88" s="244" t="s">
        <v>1143</v>
      </c>
      <c r="J88" s="244" t="s">
        <v>2081</v>
      </c>
      <c r="K88" s="213" t="s">
        <v>407</v>
      </c>
      <c r="L88" s="99" t="str">
        <f t="shared" si="21"/>
        <v>Probabilidad</v>
      </c>
      <c r="M88" s="213" t="s">
        <v>412</v>
      </c>
      <c r="N88" s="99" t="str">
        <f t="shared" si="22"/>
        <v>40%</v>
      </c>
      <c r="O88" s="213" t="s">
        <v>419</v>
      </c>
      <c r="P88" s="213" t="s">
        <v>421</v>
      </c>
      <c r="Q88" s="213" t="s">
        <v>1038</v>
      </c>
      <c r="R88" s="203">
        <f>+IFERROR(IF(L88="Probabilidad",('4 - Valor del Riesgo Inherente'!J88-(+'4 - Valor del Riesgo Inherente'!J88*N88)),IF(L88="Impacto",'4 - Valor del Riesgo Inherente'!J88,"")),"")</f>
        <v>0.48</v>
      </c>
      <c r="S88" s="186" t="str">
        <f t="shared" si="17"/>
        <v>Media</v>
      </c>
      <c r="T88" s="203">
        <f>+IFERROR(IF(L88="Impacto",('4 - Valor del Riesgo Inherente'!M88-(+'4 - Valor del Riesgo Inherente'!M88*N88)),IF(L88="Probabilidad",'4 - Valor del Riesgo Inherente'!M88,"")),"")</f>
        <v>1</v>
      </c>
      <c r="U88" s="186" t="str">
        <f t="shared" si="18"/>
        <v>Catastrófico</v>
      </c>
      <c r="V88" s="186" t="str">
        <f t="shared" si="19"/>
        <v>Extremo</v>
      </c>
      <c r="W88" s="186" t="str">
        <f t="shared" si="20"/>
        <v>Reducir</v>
      </c>
    </row>
    <row r="89" spans="2:23" ht="150" customHeight="1" x14ac:dyDescent="0.25">
      <c r="B89" s="202" t="str">
        <f>+'4 - Valor del Riesgo Inherente'!B89</f>
        <v>ACCESO A LA PROPIEDAD DE LA TIERRA Y LOS TERRITORIOS</v>
      </c>
      <c r="C89" s="99" t="str">
        <f>+'4 - Valor del Riesgo Inherente'!C89</f>
        <v>SUBDIRECCIÓN DE ACCESO A TIERRAS POR DEMANDA Y DESCONGESTIÓN</v>
      </c>
      <c r="D89" s="25" t="str">
        <f>+'4 - Valor del Riesgo Inherente'!D89</f>
        <v>R 32</v>
      </c>
      <c r="E89" s="202" t="str">
        <f>+'4 - Valor del Riesgo Inherente'!E89</f>
        <v xml:space="preserve">Demoras en ejecutar las etapas propias del procedimiento por causas internas de revocatoria de predios no focalizados </v>
      </c>
      <c r="F89" s="202" t="str">
        <f>+'4 - Valor del Riesgo Inherente'!F89</f>
        <v>Pérdida Reputacional</v>
      </c>
      <c r="G89" s="235" t="str">
        <f>+'4 - Valor del Riesgo Inherente'!G89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89" s="204" t="s">
        <v>1628</v>
      </c>
      <c r="I89" s="244" t="s">
        <v>1143</v>
      </c>
      <c r="J89" s="244" t="s">
        <v>1296</v>
      </c>
      <c r="K89" s="213" t="s">
        <v>408</v>
      </c>
      <c r="L89" s="99" t="str">
        <f t="shared" si="21"/>
        <v>Impacto</v>
      </c>
      <c r="M89" s="213" t="s">
        <v>412</v>
      </c>
      <c r="N89" s="99" t="str">
        <f t="shared" si="22"/>
        <v>30%</v>
      </c>
      <c r="O89" s="213" t="s">
        <v>419</v>
      </c>
      <c r="P89" s="213" t="s">
        <v>421</v>
      </c>
      <c r="Q89" s="213" t="s">
        <v>1038</v>
      </c>
      <c r="R89" s="203">
        <f>IFERROR(IF(AND(L88="Probabilidad",L89="Probabilidad"),(R88-(+R88*N89)),IF(L89="Probabilidad",('4 - Valor del Riesgo Inherente'!J88-(+'4 - Valor del Riesgo Inherente'!J88*N89)),IF(L89="Impacto",R88,""))),"")</f>
        <v>0.48</v>
      </c>
      <c r="S89" s="186" t="str">
        <f t="shared" si="17"/>
        <v>Media</v>
      </c>
      <c r="T89" s="203">
        <f>IFERROR(IF(AND(L88="Impacto",L89="Impacto"),(T88-(+T88*N89)),IF(L89="Impacto",('4 - Valor del Riesgo Inherente'!M88-(+'4 - Valor del Riesgo Inherente'!M88*N89)),IF(L89="Probabilidad",T88,""))),"")</f>
        <v>0.7</v>
      </c>
      <c r="U89" s="186" t="str">
        <f t="shared" si="18"/>
        <v>Mayor</v>
      </c>
      <c r="V89" s="186" t="str">
        <f t="shared" si="19"/>
        <v>Alto</v>
      </c>
      <c r="W89" s="186" t="str">
        <f t="shared" si="20"/>
        <v>Reducir</v>
      </c>
    </row>
    <row r="90" spans="2:23" ht="150" customHeight="1" x14ac:dyDescent="0.25">
      <c r="B90" s="202" t="str">
        <f>+'4 - Valor del Riesgo Inherente'!B90</f>
        <v>ACCESO A LA PROPIEDAD DE LA TIERRA Y LOS TERRITORIOS</v>
      </c>
      <c r="C90" s="99" t="str">
        <f>+'4 - Valor del Riesgo Inherente'!C90</f>
        <v>SUBDIRECCIÓN DE ACCESO A TIERRAS POR DEMANDA Y DESCONGESTIÓN</v>
      </c>
      <c r="D90" s="25" t="str">
        <f>+'4 - Valor del Riesgo Inherente'!D90</f>
        <v>R 32</v>
      </c>
      <c r="E90" s="202" t="str">
        <f>+'4 - Valor del Riesgo Inherente'!E90</f>
        <v xml:space="preserve">Demoras en ejecutar las etapas propias del procedimiento por causas internas de revocatoria de predios no focalizados </v>
      </c>
      <c r="F90" s="202" t="str">
        <f>+'4 - Valor del Riesgo Inherente'!F90</f>
        <v>Pérdida Reputacional</v>
      </c>
      <c r="G90" s="235" t="str">
        <f>+'4 - Valor del Riesgo Inherente'!G90</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H90" s="204" t="s">
        <v>1629</v>
      </c>
      <c r="I90" s="244" t="s">
        <v>1143</v>
      </c>
      <c r="J90" s="244" t="s">
        <v>2082</v>
      </c>
      <c r="K90" s="213" t="s">
        <v>409</v>
      </c>
      <c r="L90" s="99" t="str">
        <f t="shared" si="21"/>
        <v>Impacto</v>
      </c>
      <c r="M90" s="213" t="s">
        <v>412</v>
      </c>
      <c r="N90" s="99" t="str">
        <f t="shared" si="22"/>
        <v>25%</v>
      </c>
      <c r="O90" s="213" t="s">
        <v>419</v>
      </c>
      <c r="P90" s="213" t="s">
        <v>421</v>
      </c>
      <c r="Q90" s="213" t="s">
        <v>1038</v>
      </c>
      <c r="R90" s="203"/>
      <c r="S90" s="186" t="str">
        <f t="shared" si="17"/>
        <v/>
      </c>
      <c r="T90" s="203"/>
      <c r="U90" s="186" t="str">
        <f t="shared" si="18"/>
        <v/>
      </c>
      <c r="V90" s="186" t="str">
        <f t="shared" si="19"/>
        <v/>
      </c>
      <c r="W90" s="186" t="e">
        <f t="shared" si="20"/>
        <v>#N/A</v>
      </c>
    </row>
    <row r="91" spans="2:23" ht="150" customHeight="1" x14ac:dyDescent="0.25">
      <c r="B91" s="202" t="str">
        <f>+'4 - Valor del Riesgo Inherente'!B91</f>
        <v>ACCESO A LA PROPIEDAD DE LA TIERRA Y LOS TERRITORIOS</v>
      </c>
      <c r="C91" s="99" t="str">
        <f>+'4 - Valor del Riesgo Inherente'!C91</f>
        <v>SUBDIRECCIÓN DE ACCESO A TIERRAS EN ZONAS FOCALIZADAS</v>
      </c>
      <c r="D91" s="25" t="str">
        <f>+'4 - Valor del Riesgo Inherente'!D91</f>
        <v>R 33</v>
      </c>
      <c r="E91" s="202" t="str">
        <f>+'4 - Valor del Riesgo Inherente'!E91</f>
        <v xml:space="preserve">Demoras en ejecutar las etapas propias del procedimiento por causas internas de revocatoria de predios focalizados </v>
      </c>
      <c r="F91" s="202" t="str">
        <f>+'4 - Valor del Riesgo Inherente'!F91</f>
        <v>Pérdida Reputacional</v>
      </c>
      <c r="G91" s="235" t="str">
        <f>+'4 - Valor del Riesgo Inherente'!G91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1" s="204" t="s">
        <v>1630</v>
      </c>
      <c r="I91" s="244" t="s">
        <v>1142</v>
      </c>
      <c r="J91" s="244" t="s">
        <v>2083</v>
      </c>
      <c r="K91" s="213" t="s">
        <v>407</v>
      </c>
      <c r="L91" s="99" t="str">
        <f t="shared" si="21"/>
        <v>Probabilidad</v>
      </c>
      <c r="M91" s="213" t="s">
        <v>412</v>
      </c>
      <c r="N91" s="99" t="str">
        <f t="shared" si="22"/>
        <v>40%</v>
      </c>
      <c r="O91" s="213" t="s">
        <v>419</v>
      </c>
      <c r="P91" s="213" t="s">
        <v>421</v>
      </c>
      <c r="Q91" s="213" t="s">
        <v>1038</v>
      </c>
      <c r="R91" s="203">
        <f>+IFERROR(IF(L91="Probabilidad",('4 - Valor del Riesgo Inherente'!J91-(+'4 - Valor del Riesgo Inherente'!J91*N91)),IF(L91="Impacto",'4 - Valor del Riesgo Inherente'!J91,"")),"")</f>
        <v>0.48</v>
      </c>
      <c r="S91" s="186" t="str">
        <f t="shared" si="17"/>
        <v>Media</v>
      </c>
      <c r="T91" s="203">
        <f>+IFERROR(IF(L91="Impacto",('4 - Valor del Riesgo Inherente'!M91-(+'4 - Valor del Riesgo Inherente'!M91*N91)),IF(L91="Probabilidad",'4 - Valor del Riesgo Inherente'!M91,"")),"")</f>
        <v>1</v>
      </c>
      <c r="U91" s="186" t="str">
        <f t="shared" si="18"/>
        <v>Catastrófico</v>
      </c>
      <c r="V91" s="186" t="str">
        <f t="shared" si="19"/>
        <v>Extremo</v>
      </c>
      <c r="W91" s="186" t="str">
        <f t="shared" si="20"/>
        <v>Reducir</v>
      </c>
    </row>
    <row r="92" spans="2:23" ht="150" customHeight="1" x14ac:dyDescent="0.25">
      <c r="B92" s="202" t="str">
        <f>+'4 - Valor del Riesgo Inherente'!B92</f>
        <v>ACCESO A LA PROPIEDAD DE LA TIERRA Y LOS TERRITORIOS</v>
      </c>
      <c r="C92" s="99" t="str">
        <f>+'4 - Valor del Riesgo Inherente'!C92</f>
        <v>SUBDIRECCIÓN DE ACCESO A TIERRAS EN ZONAS FOCALIZADAS</v>
      </c>
      <c r="D92" s="25" t="str">
        <f>+'4 - Valor del Riesgo Inherente'!D92</f>
        <v>R 33</v>
      </c>
      <c r="E92" s="202" t="str">
        <f>+'4 - Valor del Riesgo Inherente'!E92</f>
        <v xml:space="preserve">Demoras en ejecutar las etapas propias del procedimiento por causas internas de revocatoria de predios focalizados </v>
      </c>
      <c r="F92" s="202" t="str">
        <f>+'4 - Valor del Riesgo Inherente'!F92</f>
        <v>Pérdida Reputacional</v>
      </c>
      <c r="G92" s="235" t="str">
        <f>+'4 - Valor del Riesgo Inherente'!G92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2" s="204" t="s">
        <v>1631</v>
      </c>
      <c r="I92" s="244" t="s">
        <v>1142</v>
      </c>
      <c r="J92" s="244" t="s">
        <v>1297</v>
      </c>
      <c r="K92" s="213" t="s">
        <v>408</v>
      </c>
      <c r="L92" s="99" t="str">
        <f t="shared" si="21"/>
        <v>Impacto</v>
      </c>
      <c r="M92" s="213" t="s">
        <v>412</v>
      </c>
      <c r="N92" s="99" t="str">
        <f t="shared" si="22"/>
        <v>30%</v>
      </c>
      <c r="O92" s="213" t="s">
        <v>419</v>
      </c>
      <c r="P92" s="213" t="s">
        <v>421</v>
      </c>
      <c r="Q92" s="213" t="s">
        <v>1038</v>
      </c>
      <c r="R92" s="203">
        <f>IFERROR(IF(AND(L91="Probabilidad",L92="Probabilidad"),(R91-(+R91*N92)),IF(L92="Probabilidad",('4 - Valor del Riesgo Inherente'!J91-(+'4 - Valor del Riesgo Inherente'!J91*N92)),IF(L92="Impacto",R91,""))),"")</f>
        <v>0.48</v>
      </c>
      <c r="S92" s="186" t="str">
        <f t="shared" si="17"/>
        <v>Media</v>
      </c>
      <c r="T92" s="203">
        <f>IFERROR(IF(AND(L91="Impacto",L92="Impacto"),(T91-(+T91*N92)),IF(L92="Impacto",('4 - Valor del Riesgo Inherente'!M91-(+'4 - Valor del Riesgo Inherente'!M91*N92)),IF(L92="Probabilidad",T91,""))),"")</f>
        <v>0.7</v>
      </c>
      <c r="U92" s="186" t="str">
        <f t="shared" si="18"/>
        <v>Mayor</v>
      </c>
      <c r="V92" s="186" t="str">
        <f t="shared" si="19"/>
        <v>Alto</v>
      </c>
      <c r="W92" s="186" t="str">
        <f t="shared" si="20"/>
        <v>Reducir</v>
      </c>
    </row>
    <row r="93" spans="2:23" ht="150" customHeight="1" x14ac:dyDescent="0.25">
      <c r="B93" s="202" t="str">
        <f>+'4 - Valor del Riesgo Inherente'!B93</f>
        <v>ACCESO A LA PROPIEDAD DE LA TIERRA Y LOS TERRITORIOS</v>
      </c>
      <c r="C93" s="99" t="str">
        <f>+'4 - Valor del Riesgo Inherente'!C93</f>
        <v>SUBDIRECCIÓN DE ACCESO A TIERRAS EN ZONAS FOCALIZADAS</v>
      </c>
      <c r="D93" s="25" t="str">
        <f>+'4 - Valor del Riesgo Inherente'!D93</f>
        <v>R 33</v>
      </c>
      <c r="E93" s="202" t="str">
        <f>+'4 - Valor del Riesgo Inherente'!E93</f>
        <v xml:space="preserve">Demoras en ejecutar las etapas propias del procedimiento por causas internas de revocatoria de predios focalizados </v>
      </c>
      <c r="F93" s="202" t="str">
        <f>+'4 - Valor del Riesgo Inherente'!F93</f>
        <v>Pérdida Reputacional</v>
      </c>
      <c r="G93" s="235" t="str">
        <f>+'4 - Valor del Riesgo Inherente'!G93</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H93" s="204" t="s">
        <v>1632</v>
      </c>
      <c r="I93" s="244" t="s">
        <v>1142</v>
      </c>
      <c r="J93" s="244" t="s">
        <v>2084</v>
      </c>
      <c r="K93" s="213" t="s">
        <v>409</v>
      </c>
      <c r="L93" s="99" t="str">
        <f t="shared" si="21"/>
        <v>Impacto</v>
      </c>
      <c r="M93" s="213" t="s">
        <v>412</v>
      </c>
      <c r="N93" s="99" t="str">
        <f t="shared" si="22"/>
        <v>25%</v>
      </c>
      <c r="O93" s="213" t="s">
        <v>419</v>
      </c>
      <c r="P93" s="213" t="s">
        <v>421</v>
      </c>
      <c r="Q93" s="213" t="s">
        <v>1038</v>
      </c>
      <c r="R93" s="203"/>
      <c r="S93" s="186" t="str">
        <f t="shared" si="17"/>
        <v/>
      </c>
      <c r="T93" s="203"/>
      <c r="U93" s="186" t="str">
        <f t="shared" si="18"/>
        <v/>
      </c>
      <c r="V93" s="186" t="str">
        <f t="shared" si="19"/>
        <v/>
      </c>
      <c r="W93" s="186" t="e">
        <f t="shared" si="20"/>
        <v>#N/A</v>
      </c>
    </row>
    <row r="94" spans="2:23" ht="150" customHeight="1" x14ac:dyDescent="0.25">
      <c r="B94" s="202" t="str">
        <f>+'4 - Valor del Riesgo Inherente'!B94</f>
        <v>ACCESO A LA PROPIEDAD DE LA TIERRA Y LOS TERRITORIOS</v>
      </c>
      <c r="C94" s="99" t="str">
        <f>+'4 - Valor del Riesgo Inherente'!C94</f>
        <v>DIRECCIÓN DE ACCESO A TIERRAS</v>
      </c>
      <c r="D94" s="25" t="str">
        <f>+'4 - Valor del Riesgo Inherente'!D94</f>
        <v>R 34</v>
      </c>
      <c r="E94" s="202" t="str">
        <f>+'4 - Valor del Riesgo Inherente'!E94</f>
        <v>Redireccionamiento equivocado de las solicitudes que ingresan a la DAT</v>
      </c>
      <c r="F94" s="202" t="str">
        <f>+'4 - Valor del Riesgo Inherente'!F94</f>
        <v>Pérdida Reputacional</v>
      </c>
      <c r="G94" s="235" t="str">
        <f>+'4 - Valor del Riesgo Inherente'!G94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4" s="204" t="s">
        <v>1633</v>
      </c>
      <c r="I94" s="244" t="s">
        <v>1141</v>
      </c>
      <c r="J94" s="244" t="s">
        <v>2085</v>
      </c>
      <c r="K94" s="213" t="s">
        <v>407</v>
      </c>
      <c r="L94" s="99" t="str">
        <f t="shared" si="21"/>
        <v>Probabilidad</v>
      </c>
      <c r="M94" s="213" t="s">
        <v>412</v>
      </c>
      <c r="N94" s="99" t="str">
        <f t="shared" si="22"/>
        <v>40%</v>
      </c>
      <c r="O94" s="213" t="s">
        <v>419</v>
      </c>
      <c r="P94" s="213" t="s">
        <v>421</v>
      </c>
      <c r="Q94" s="213" t="s">
        <v>1038</v>
      </c>
      <c r="R94" s="203">
        <f>+IFERROR(IF(L94="Probabilidad",('4 - Valor del Riesgo Inherente'!J94-(+'4 - Valor del Riesgo Inherente'!J94*N94)),IF(L94="Impacto",'4 - Valor del Riesgo Inherente'!J94,"")),"")</f>
        <v>0.6</v>
      </c>
      <c r="S94" s="186" t="str">
        <f t="shared" si="17"/>
        <v>Media</v>
      </c>
      <c r="T94" s="203">
        <f>+IFERROR(IF(L94="Impacto",('4 - Valor del Riesgo Inherente'!M94-(+'4 - Valor del Riesgo Inherente'!M94*N94)),IF(L94="Probabilidad",'4 - Valor del Riesgo Inherente'!M94,"")),"")</f>
        <v>1</v>
      </c>
      <c r="U94" s="186" t="str">
        <f t="shared" si="18"/>
        <v>Catastrófico</v>
      </c>
      <c r="V94" s="186" t="str">
        <f t="shared" si="19"/>
        <v>Extremo</v>
      </c>
      <c r="W94" s="186" t="str">
        <f t="shared" si="20"/>
        <v>Reducir</v>
      </c>
    </row>
    <row r="95" spans="2:23" ht="150" customHeight="1" x14ac:dyDescent="0.25">
      <c r="B95" s="202" t="str">
        <f>+'4 - Valor del Riesgo Inherente'!B95</f>
        <v>ACCESO A LA PROPIEDAD DE LA TIERRA Y LOS TERRITORIOS</v>
      </c>
      <c r="C95" s="99" t="str">
        <f>+'4 - Valor del Riesgo Inherente'!C95</f>
        <v>DIRECCIÓN DE ACCESO A TIERRAS</v>
      </c>
      <c r="D95" s="25" t="str">
        <f>+'4 - Valor del Riesgo Inherente'!D95</f>
        <v>R 34</v>
      </c>
      <c r="E95" s="202" t="str">
        <f>+'4 - Valor del Riesgo Inherente'!E95</f>
        <v>Redireccionamiento equivocado de las solicitudes que ingresan a la DAT</v>
      </c>
      <c r="F95" s="202" t="str">
        <f>+'4 - Valor del Riesgo Inherente'!F95</f>
        <v>Pérdida Reputacional</v>
      </c>
      <c r="G95" s="235" t="str">
        <f>+'4 - Valor del Riesgo Inherente'!G95</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H95" s="204" t="s">
        <v>1634</v>
      </c>
      <c r="I95" s="244" t="s">
        <v>1141</v>
      </c>
      <c r="J95" s="244" t="s">
        <v>2086</v>
      </c>
      <c r="K95" s="213" t="s">
        <v>409</v>
      </c>
      <c r="L95" s="99" t="str">
        <f t="shared" si="21"/>
        <v>Impacto</v>
      </c>
      <c r="M95" s="213" t="s">
        <v>412</v>
      </c>
      <c r="N95" s="99" t="str">
        <f t="shared" si="22"/>
        <v>25%</v>
      </c>
      <c r="O95" s="213" t="s">
        <v>419</v>
      </c>
      <c r="P95" s="213" t="s">
        <v>421</v>
      </c>
      <c r="Q95" s="213" t="s">
        <v>1038</v>
      </c>
      <c r="R95" s="203"/>
      <c r="S95" s="186" t="str">
        <f t="shared" si="17"/>
        <v/>
      </c>
      <c r="T95" s="203"/>
      <c r="U95" s="186" t="str">
        <f t="shared" si="18"/>
        <v/>
      </c>
      <c r="V95" s="186" t="str">
        <f t="shared" si="19"/>
        <v/>
      </c>
      <c r="W95" s="186" t="e">
        <f t="shared" si="20"/>
        <v>#N/A</v>
      </c>
    </row>
    <row r="96" spans="2:23" ht="150" customHeight="1" x14ac:dyDescent="0.25">
      <c r="B96" s="202" t="str">
        <f>+'4 - Valor del Riesgo Inherente'!B96</f>
        <v>ADMINISTRACIÓN DE TIERRAS</v>
      </c>
      <c r="C96" s="99" t="str">
        <f>+'4 - Valor del Riesgo Inherente'!C96</f>
        <v>EQUIPO SISTEMAS DE INFORMACIÓN DAE</v>
      </c>
      <c r="D96" s="25" t="str">
        <f>+'4 - Valor del Riesgo Inherente'!D96</f>
        <v>R 35</v>
      </c>
      <c r="E96" s="202" t="str">
        <f>+'4 - Valor del Riesgo Inherente'!E96</f>
        <v>Demora en la revisión de las diferentes peticiones presentadas por las comunidades y/o resguardos indígenas a cargo de la DAE</v>
      </c>
      <c r="F96" s="202" t="str">
        <f>+'4 - Valor del Riesgo Inherente'!F96</f>
        <v>Pérdida Reputacional</v>
      </c>
      <c r="G96" s="235" t="str">
        <f>+'4 - Valor del Riesgo Inherente'!G96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6" s="204" t="s">
        <v>1635</v>
      </c>
      <c r="I96" s="244" t="s">
        <v>1140</v>
      </c>
      <c r="J96" s="244" t="s">
        <v>1298</v>
      </c>
      <c r="K96" s="213" t="s">
        <v>407</v>
      </c>
      <c r="L96" s="99" t="str">
        <f t="shared" si="14"/>
        <v>Probabilidad</v>
      </c>
      <c r="M96" s="213" t="s">
        <v>412</v>
      </c>
      <c r="N96" s="99" t="str">
        <f t="shared" si="15"/>
        <v>40%</v>
      </c>
      <c r="O96" s="213" t="s">
        <v>419</v>
      </c>
      <c r="P96" s="213" t="s">
        <v>421</v>
      </c>
      <c r="Q96" s="213" t="s">
        <v>423</v>
      </c>
      <c r="R96" s="203">
        <f>+IFERROR(IF(L96="Probabilidad",('4 - Valor del Riesgo Inherente'!J96-(+'4 - Valor del Riesgo Inherente'!J96*N96)),IF(L96="Impacto",'4 - Valor del Riesgo Inherente'!J96,"")),"")</f>
        <v>0.36</v>
      </c>
      <c r="S96" s="186" t="str">
        <f t="shared" si="17"/>
        <v>Baja</v>
      </c>
      <c r="T96" s="203">
        <f>+IFERROR(IF(L96="Impacto",('4 - Valor del Riesgo Inherente'!M96-(+'4 - Valor del Riesgo Inherente'!M96*N96)),IF(L96="Probabilidad",'4 - Valor del Riesgo Inherente'!M96,"")),"")</f>
        <v>1</v>
      </c>
      <c r="U96" s="186" t="str">
        <f t="shared" si="18"/>
        <v>Catastrófico</v>
      </c>
      <c r="V96" s="186" t="str">
        <f t="shared" si="19"/>
        <v>Extremo</v>
      </c>
      <c r="W96" s="186" t="str">
        <f t="shared" si="20"/>
        <v>Reducir</v>
      </c>
    </row>
    <row r="97" spans="2:23" ht="150" customHeight="1" x14ac:dyDescent="0.25">
      <c r="B97" s="202" t="str">
        <f>+'4 - Valor del Riesgo Inherente'!B97</f>
        <v>ADMINISTRACIÓN DE TIERRAS</v>
      </c>
      <c r="C97" s="99" t="str">
        <f>+'4 - Valor del Riesgo Inherente'!C97</f>
        <v>EQUIPO SISTEMAS DE INFORMACIÓN DAE</v>
      </c>
      <c r="D97" s="25" t="str">
        <f>+'4 - Valor del Riesgo Inherente'!D97</f>
        <v>R 35</v>
      </c>
      <c r="E97" s="202" t="str">
        <f>+'4 - Valor del Riesgo Inherente'!E97</f>
        <v>Demora en la revisión de las diferentes peticiones presentadas por las comunidades y/o resguardos indígenas a cargo de la DAE</v>
      </c>
      <c r="F97" s="202" t="str">
        <f>+'4 - Valor del Riesgo Inherente'!F97</f>
        <v>Pérdida Reputacional</v>
      </c>
      <c r="G97" s="235" t="str">
        <f>+'4 - Valor del Riesgo Inherente'!G97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H97" s="204" t="s">
        <v>1636</v>
      </c>
      <c r="I97" s="244" t="s">
        <v>1140</v>
      </c>
      <c r="J97" s="244" t="s">
        <v>1299</v>
      </c>
      <c r="K97" s="213" t="s">
        <v>409</v>
      </c>
      <c r="L97" s="99" t="str">
        <f t="shared" si="14"/>
        <v>Impacto</v>
      </c>
      <c r="M97" s="213" t="s">
        <v>412</v>
      </c>
      <c r="N97" s="99" t="str">
        <f t="shared" si="15"/>
        <v>25%</v>
      </c>
      <c r="O97" s="213" t="s">
        <v>419</v>
      </c>
      <c r="P97" s="213" t="s">
        <v>421</v>
      </c>
      <c r="Q97" s="213" t="s">
        <v>423</v>
      </c>
      <c r="R97" s="203"/>
      <c r="S97" s="186" t="str">
        <f t="shared" si="17"/>
        <v/>
      </c>
      <c r="T97" s="203"/>
      <c r="U97" s="186" t="str">
        <f t="shared" si="18"/>
        <v/>
      </c>
      <c r="V97" s="186" t="str">
        <f t="shared" si="19"/>
        <v/>
      </c>
      <c r="W97" s="186" t="e">
        <f t="shared" si="20"/>
        <v>#N/A</v>
      </c>
    </row>
    <row r="98" spans="2:23" ht="150" customHeight="1" x14ac:dyDescent="0.25">
      <c r="B98" s="202" t="str">
        <f>+'4 - Valor del Riesgo Inherente'!B98</f>
        <v>ADMINISTRACIÓN DE TIERRAS</v>
      </c>
      <c r="C98" s="99" t="str">
        <f>+'4 - Valor del Riesgo Inherente'!C98</f>
        <v>SUBDIRECCIÓN DE ADMINISTRACIÓN DE TIERRAS DE LA NACIÓN</v>
      </c>
      <c r="D98" s="25" t="str">
        <f>+'4 - Valor del Riesgo Inherente'!D98</f>
        <v>R 36</v>
      </c>
      <c r="E98" s="202" t="str">
        <f>+'4 - Valor del Riesgo Inherente'!E98</f>
        <v>Inventario de predios desactualizado de Fondo de Tierras para la Reforma Rural Integral</v>
      </c>
      <c r="F98" s="202" t="str">
        <f>+'4 - Valor del Riesgo Inherente'!F98</f>
        <v>Pérdida Reputacional</v>
      </c>
      <c r="G98" s="235" t="str">
        <f>+'4 - Valor del Riesgo Inherente'!G98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8" s="204" t="s">
        <v>1637</v>
      </c>
      <c r="I98" s="244" t="s">
        <v>1144</v>
      </c>
      <c r="J98" s="244" t="s">
        <v>2087</v>
      </c>
      <c r="K98" s="213" t="s">
        <v>408</v>
      </c>
      <c r="L98" s="99" t="str">
        <f t="shared" ref="L98:L116" si="23">IF(OR(K98="Correctivo",K98="Detectivo"),"Impacto",IF(K98="Preventivo","Probabilidad",""))</f>
        <v>Impacto</v>
      </c>
      <c r="M98" s="213" t="s">
        <v>412</v>
      </c>
      <c r="N98" s="99" t="str">
        <f t="shared" ref="N98:N116" si="24">IF(AND(K98="Preventivo",M98="Automático"),"50%",IF(AND(K98="Preventivo",M98="Manual"),"40%",IF(AND(K98="Detectivo",M98="Automático"),"40%",IF(AND(K98="Detectivo",M98="Manual"),"30%",IF(AND(K98="Correctivo",M98="Automático"),"35%",IF(AND(K98="Correctivo",M98="Manual"),"25%",""))))))</f>
        <v>30%</v>
      </c>
      <c r="O98" s="213" t="s">
        <v>419</v>
      </c>
      <c r="P98" s="213" t="s">
        <v>421</v>
      </c>
      <c r="Q98" s="213" t="s">
        <v>1038</v>
      </c>
      <c r="R98" s="203">
        <f>+IFERROR(IF(L98="Probabilidad",('4 - Valor del Riesgo Inherente'!J98-(+'4 - Valor del Riesgo Inherente'!J98*N98)),IF(L98="Impacto",'4 - Valor del Riesgo Inherente'!J98,"")),"")</f>
        <v>0.8</v>
      </c>
      <c r="S98" s="186" t="str">
        <f t="shared" si="17"/>
        <v>Alta</v>
      </c>
      <c r="T98" s="203">
        <f>+IFERROR(IF(L98="Impacto",('4 - Valor del Riesgo Inherente'!M98-(+'4 - Valor del Riesgo Inherente'!M98*N98)),IF(L98="Probabilidad",'4 - Valor del Riesgo Inherente'!M98,"")),"")</f>
        <v>0.7</v>
      </c>
      <c r="U98" s="186" t="str">
        <f t="shared" si="18"/>
        <v>Mayor</v>
      </c>
      <c r="V98" s="186" t="str">
        <f t="shared" si="19"/>
        <v>Alto</v>
      </c>
      <c r="W98" s="186" t="str">
        <f t="shared" si="20"/>
        <v>Reducir</v>
      </c>
    </row>
    <row r="99" spans="2:23" ht="150" customHeight="1" x14ac:dyDescent="0.25">
      <c r="B99" s="202" t="str">
        <f>+'4 - Valor del Riesgo Inherente'!B99</f>
        <v>ADMINISTRACIÓN DE TIERRAS</v>
      </c>
      <c r="C99" s="99" t="str">
        <f>+'4 - Valor del Riesgo Inherente'!C99</f>
        <v>SUBDIRECCIÓN DE ADMINISTRACIÓN DE TIERRAS DE LA NACIÓN</v>
      </c>
      <c r="D99" s="25" t="str">
        <f>+'4 - Valor del Riesgo Inherente'!D99</f>
        <v>R 36</v>
      </c>
      <c r="E99" s="202" t="str">
        <f>+'4 - Valor del Riesgo Inherente'!E99</f>
        <v>Inventario de predios desactualizado de Fondo de Tierras para la Reforma Rural Integral</v>
      </c>
      <c r="F99" s="202" t="str">
        <f>+'4 - Valor del Riesgo Inherente'!F99</f>
        <v>Pérdida Reputacional</v>
      </c>
      <c r="G99" s="235" t="str">
        <f>+'4 - Valor del Riesgo Inherente'!G99</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H99" s="204" t="s">
        <v>1638</v>
      </c>
      <c r="I99" s="244" t="s">
        <v>1144</v>
      </c>
      <c r="J99" s="244" t="s">
        <v>1300</v>
      </c>
      <c r="K99" s="213" t="s">
        <v>409</v>
      </c>
      <c r="L99" s="99" t="str">
        <f t="shared" si="23"/>
        <v>Impacto</v>
      </c>
      <c r="M99" s="213" t="s">
        <v>412</v>
      </c>
      <c r="N99" s="99" t="str">
        <f t="shared" si="24"/>
        <v>25%</v>
      </c>
      <c r="O99" s="213" t="s">
        <v>419</v>
      </c>
      <c r="P99" s="213" t="s">
        <v>421</v>
      </c>
      <c r="Q99" s="213" t="s">
        <v>1038</v>
      </c>
      <c r="R99" s="203"/>
      <c r="S99" s="186" t="str">
        <f t="shared" si="17"/>
        <v/>
      </c>
      <c r="T99" s="203"/>
      <c r="U99" s="186" t="str">
        <f t="shared" si="18"/>
        <v/>
      </c>
      <c r="V99" s="186" t="str">
        <f t="shared" si="19"/>
        <v/>
      </c>
      <c r="W99" s="186" t="e">
        <f t="shared" si="20"/>
        <v>#N/A</v>
      </c>
    </row>
    <row r="100" spans="2:23" ht="150" customHeight="1" x14ac:dyDescent="0.25">
      <c r="B100" s="202" t="str">
        <f>+'4 - Valor del Riesgo Inherente'!B100</f>
        <v>GESTIÓN DE LA INFORMACIÓN</v>
      </c>
      <c r="C100" s="99" t="str">
        <f>+'4 - Valor del Riesgo Inherente'!C100</f>
        <v>DIRECCIÓN GENERAL - GEOGRAFÍA, TOPOGRAFÍA Y CATASTRO</v>
      </c>
      <c r="D100" s="25" t="str">
        <f>+'4 - Valor del Riesgo Inherente'!D100</f>
        <v>R 37</v>
      </c>
      <c r="E100" s="202" t="str">
        <f>+'4 - Valor del Riesgo Inherente'!E100</f>
        <v>Entrega de información Topográfica fuera de los tiempos requeridos</v>
      </c>
      <c r="F100" s="202" t="str">
        <f>+'4 - Valor del Riesgo Inherente'!F100</f>
        <v>Pérdida Reputacional</v>
      </c>
      <c r="G100" s="235" t="str">
        <f>+'4 - Valor del Riesgo Inherente'!G100</f>
        <v>Posibilidad de pérdida reputacional en la imagen de la entidad de manera interna o externa por falta de planeación del área misional en la entrega de información para validación</v>
      </c>
      <c r="H100" s="204" t="s">
        <v>1639</v>
      </c>
      <c r="I100" s="244" t="s">
        <v>1301</v>
      </c>
      <c r="J100" s="244" t="s">
        <v>1302</v>
      </c>
      <c r="K100" s="213" t="s">
        <v>407</v>
      </c>
      <c r="L100" s="99" t="str">
        <f t="shared" si="23"/>
        <v>Probabilidad</v>
      </c>
      <c r="M100" s="213" t="s">
        <v>412</v>
      </c>
      <c r="N100" s="99" t="str">
        <f t="shared" si="24"/>
        <v>40%</v>
      </c>
      <c r="O100" s="213" t="s">
        <v>419</v>
      </c>
      <c r="P100" s="213" t="s">
        <v>421</v>
      </c>
      <c r="Q100" s="213" t="s">
        <v>1038</v>
      </c>
      <c r="R100" s="203">
        <f>+IFERROR(IF(L100="Probabilidad",('4 - Valor del Riesgo Inherente'!J100-(+'4 - Valor del Riesgo Inherente'!J100*N100)),IF(L100="Impacto",'4 - Valor del Riesgo Inherente'!J100,"")),"")</f>
        <v>0.48</v>
      </c>
      <c r="S100" s="186" t="str">
        <f t="shared" si="17"/>
        <v>Media</v>
      </c>
      <c r="T100" s="203">
        <f>+IFERROR(IF(L100="Impacto",('4 - Valor del Riesgo Inherente'!M100-(+'4 - Valor del Riesgo Inherente'!M100*N100)),IF(L100="Probabilidad",'4 - Valor del Riesgo Inherente'!M100,"")),"")</f>
        <v>0.6</v>
      </c>
      <c r="U100" s="186" t="str">
        <f t="shared" si="18"/>
        <v>Moderado</v>
      </c>
      <c r="V100" s="186" t="str">
        <f t="shared" si="19"/>
        <v>Moderado</v>
      </c>
      <c r="W100" s="186" t="str">
        <f t="shared" si="20"/>
        <v>Reducir</v>
      </c>
    </row>
    <row r="101" spans="2:23" ht="150" customHeight="1" x14ac:dyDescent="0.25">
      <c r="B101" s="202" t="str">
        <f>+'4 - Valor del Riesgo Inherente'!B101</f>
        <v>GESTIÓN DE LA INFORMACIÓN</v>
      </c>
      <c r="C101" s="99" t="str">
        <f>+'4 - Valor del Riesgo Inherente'!C101</f>
        <v>DIRECCIÓN GENERAL - GEOGRAFÍA, TOPOGRAFÍA Y CATASTRO</v>
      </c>
      <c r="D101" s="25" t="str">
        <f>+'4 - Valor del Riesgo Inherente'!D101</f>
        <v>R 37</v>
      </c>
      <c r="E101" s="202" t="str">
        <f>+'4 - Valor del Riesgo Inherente'!E101</f>
        <v>Entrega de información Topográfica fuera de los tiempos requeridos</v>
      </c>
      <c r="F101" s="202" t="str">
        <f>+'4 - Valor del Riesgo Inherente'!F101</f>
        <v>Pérdida Reputacional</v>
      </c>
      <c r="G101" s="235" t="str">
        <f>+'4 - Valor del Riesgo Inherente'!G101</f>
        <v>Posibilidad de pérdida reputacional en la imagen de la entidad de manera interna o externa por falta de planeación del área misional en la entrega de información para validación</v>
      </c>
      <c r="H101" s="204" t="s">
        <v>1640</v>
      </c>
      <c r="I101" s="244" t="s">
        <v>1301</v>
      </c>
      <c r="J101" s="244" t="s">
        <v>1303</v>
      </c>
      <c r="K101" s="213" t="s">
        <v>409</v>
      </c>
      <c r="L101" s="99" t="str">
        <f t="shared" si="23"/>
        <v>Impacto</v>
      </c>
      <c r="M101" s="213" t="s">
        <v>412</v>
      </c>
      <c r="N101" s="99" t="str">
        <f t="shared" si="24"/>
        <v>25%</v>
      </c>
      <c r="O101" s="213" t="s">
        <v>419</v>
      </c>
      <c r="P101" s="213" t="s">
        <v>421</v>
      </c>
      <c r="Q101" s="213" t="s">
        <v>1038</v>
      </c>
      <c r="R101" s="203"/>
      <c r="S101" s="186" t="str">
        <f t="shared" si="17"/>
        <v/>
      </c>
      <c r="T101" s="203"/>
      <c r="U101" s="186" t="str">
        <f t="shared" si="18"/>
        <v/>
      </c>
      <c r="V101" s="186" t="str">
        <f t="shared" si="19"/>
        <v/>
      </c>
      <c r="W101" s="186" t="e">
        <f t="shared" si="20"/>
        <v>#N/A</v>
      </c>
    </row>
    <row r="102" spans="2:23" ht="150" customHeight="1" x14ac:dyDescent="0.25">
      <c r="B102" s="202" t="str">
        <f>+'4 - Valor del Riesgo Inherente'!B102</f>
        <v>GESTIÓN DE LA INFORMACIÓN</v>
      </c>
      <c r="C102" s="99" t="str">
        <f>+'4 - Valor del Riesgo Inherente'!C102</f>
        <v>DIRECCIÓN GENERAL - GEOGRAFÍA, TOPOGRAFÍA Y CATASTRO</v>
      </c>
      <c r="D102" s="25" t="str">
        <f>+'4 - Valor del Riesgo Inherente'!D102</f>
        <v>R 38</v>
      </c>
      <c r="E102" s="202" t="str">
        <f>+'4 - Valor del Riesgo Inherente'!E102</f>
        <v>Entrega de información fuera de los estándares y requisitos técnicos mínimos</v>
      </c>
      <c r="F102" s="202" t="str">
        <f>+'4 - Valor del Riesgo Inherente'!F102</f>
        <v>Pérdida Reputacional</v>
      </c>
      <c r="G102" s="235" t="str">
        <f>+'4 - Valor del Riesgo Inherente'!G102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2" s="204" t="s">
        <v>1641</v>
      </c>
      <c r="I102" s="244" t="s">
        <v>1301</v>
      </c>
      <c r="J102" s="244" t="s">
        <v>1304</v>
      </c>
      <c r="K102" s="213" t="s">
        <v>407</v>
      </c>
      <c r="L102" s="99" t="str">
        <f t="shared" si="23"/>
        <v>Probabilidad</v>
      </c>
      <c r="M102" s="213" t="s">
        <v>412</v>
      </c>
      <c r="N102" s="99" t="str">
        <f t="shared" si="24"/>
        <v>40%</v>
      </c>
      <c r="O102" s="213" t="s">
        <v>419</v>
      </c>
      <c r="P102" s="213" t="s">
        <v>421</v>
      </c>
      <c r="Q102" s="213" t="s">
        <v>1038</v>
      </c>
      <c r="R102" s="203">
        <f>+IFERROR(IF(L102="Probabilidad",('4 - Valor del Riesgo Inherente'!J102-(+'4 - Valor del Riesgo Inherente'!J102*N102)),IF(L102="Impacto",'4 - Valor del Riesgo Inherente'!J102,"")),"")</f>
        <v>0.48</v>
      </c>
      <c r="S102" s="186" t="str">
        <f t="shared" si="17"/>
        <v>Media</v>
      </c>
      <c r="T102" s="203">
        <f>+IFERROR(IF(L102="Impacto",('4 - Valor del Riesgo Inherente'!M102-(+'4 - Valor del Riesgo Inherente'!M102*N102)),IF(L102="Probabilidad",'4 - Valor del Riesgo Inherente'!M102,"")),"")</f>
        <v>0.6</v>
      </c>
      <c r="U102" s="186" t="str">
        <f t="shared" si="18"/>
        <v>Moderado</v>
      </c>
      <c r="V102" s="186" t="str">
        <f t="shared" si="19"/>
        <v>Moderado</v>
      </c>
      <c r="W102" s="186" t="str">
        <f t="shared" si="20"/>
        <v>Reducir</v>
      </c>
    </row>
    <row r="103" spans="2:23" ht="150" customHeight="1" x14ac:dyDescent="0.25">
      <c r="B103" s="202" t="str">
        <f>+'4 - Valor del Riesgo Inherente'!B103</f>
        <v>GESTIÓN DE LA INFORMACIÓN</v>
      </c>
      <c r="C103" s="99" t="str">
        <f>+'4 - Valor del Riesgo Inherente'!C103</f>
        <v>DIRECCIÓN GENERAL - GEOGRAFÍA, TOPOGRAFÍA Y CATASTRO</v>
      </c>
      <c r="D103" s="25" t="str">
        <f>+'4 - Valor del Riesgo Inherente'!D103</f>
        <v>R 38</v>
      </c>
      <c r="E103" s="202" t="str">
        <f>+'4 - Valor del Riesgo Inherente'!E103</f>
        <v>Entrega de información fuera de los estándares y requisitos técnicos mínimos</v>
      </c>
      <c r="F103" s="202" t="str">
        <f>+'4 - Valor del Riesgo Inherente'!F103</f>
        <v>Pérdida Reputacional</v>
      </c>
      <c r="G103" s="235" t="str">
        <f>+'4 - Valor del Riesgo Inherente'!G103</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H103" s="204" t="s">
        <v>1642</v>
      </c>
      <c r="I103" s="244" t="s">
        <v>1301</v>
      </c>
      <c r="J103" s="244" t="s">
        <v>1305</v>
      </c>
      <c r="K103" s="213" t="s">
        <v>409</v>
      </c>
      <c r="L103" s="99" t="str">
        <f t="shared" si="23"/>
        <v>Impacto</v>
      </c>
      <c r="M103" s="213" t="s">
        <v>412</v>
      </c>
      <c r="N103" s="99" t="str">
        <f t="shared" si="24"/>
        <v>25%</v>
      </c>
      <c r="O103" s="213" t="s">
        <v>419</v>
      </c>
      <c r="P103" s="213" t="s">
        <v>421</v>
      </c>
      <c r="Q103" s="213" t="s">
        <v>1038</v>
      </c>
      <c r="R103" s="203"/>
      <c r="S103" s="186" t="str">
        <f t="shared" si="17"/>
        <v/>
      </c>
      <c r="T103" s="203"/>
      <c r="U103" s="186" t="str">
        <f t="shared" si="18"/>
        <v/>
      </c>
      <c r="V103" s="186" t="str">
        <f t="shared" si="19"/>
        <v/>
      </c>
      <c r="W103" s="186" t="e">
        <f t="shared" si="20"/>
        <v>#N/A</v>
      </c>
    </row>
    <row r="104" spans="2:23" ht="150" customHeight="1" x14ac:dyDescent="0.25">
      <c r="B104" s="202" t="str">
        <f>+'4 - Valor del Riesgo Inherente'!B104</f>
        <v>GESTIÓN DE LA INFORMACIÓN</v>
      </c>
      <c r="C104" s="99" t="str">
        <f>+'4 - Valor del Riesgo Inherente'!C104</f>
        <v>SUBDIRECCIÓN DE SISTEMAS DE INFORMACIÓN DE TIERRAS</v>
      </c>
      <c r="D104" s="25" t="str">
        <f>+'4 - Valor del Riesgo Inherente'!D104</f>
        <v>R 39</v>
      </c>
      <c r="E104" s="202" t="str">
        <f>+'4 - Valor del Riesgo Inherente'!E104</f>
        <v>Incumplimiento en la entrega de productos y servicios en la construcción de soluciones de software</v>
      </c>
      <c r="F104" s="202" t="str">
        <f>+'4 - Valor del Riesgo Inherente'!F104</f>
        <v>Afectación Económica o presupuestal</v>
      </c>
      <c r="G104" s="235" t="str">
        <f>+'4 - Valor del Riesgo Inherente'!G104</f>
        <v>Posibilidad de afectación económica en los costos que han sido definidos en los rubros presupuestales para los proyectos de desarrollo de software debido a la estimación errada para cada una de las etapas del ciclo de desarrollo de la solución</v>
      </c>
      <c r="H104" s="204" t="s">
        <v>1643</v>
      </c>
      <c r="I104" s="244" t="s">
        <v>1246</v>
      </c>
      <c r="J104" s="244" t="s">
        <v>1306</v>
      </c>
      <c r="K104" s="213" t="s">
        <v>407</v>
      </c>
      <c r="L104" s="99" t="str">
        <f t="shared" si="23"/>
        <v>Probabilidad</v>
      </c>
      <c r="M104" s="213" t="s">
        <v>413</v>
      </c>
      <c r="N104" s="99" t="str">
        <f t="shared" si="24"/>
        <v>50%</v>
      </c>
      <c r="O104" s="213" t="s">
        <v>419</v>
      </c>
      <c r="P104" s="213" t="s">
        <v>421</v>
      </c>
      <c r="Q104" s="213" t="s">
        <v>1038</v>
      </c>
      <c r="R104" s="203">
        <f>+IFERROR(IF(L104="Probabilidad",('4 - Valor del Riesgo Inherente'!J104-(+'4 - Valor del Riesgo Inherente'!J104*N104)),IF(L104="Impacto",'4 - Valor del Riesgo Inherente'!J104,"")),"")</f>
        <v>0.2</v>
      </c>
      <c r="S104" s="186" t="str">
        <f t="shared" si="17"/>
        <v>Muy Baja</v>
      </c>
      <c r="T104" s="203">
        <f>+IFERROR(IF(L104="Impacto",('4 - Valor del Riesgo Inherente'!M104-(+'4 - Valor del Riesgo Inherente'!M104*N104)),IF(L104="Probabilidad",'4 - Valor del Riesgo Inherente'!M104,"")),"")</f>
        <v>1</v>
      </c>
      <c r="U104" s="186" t="str">
        <f t="shared" si="18"/>
        <v>Catastrófico</v>
      </c>
      <c r="V104" s="186" t="str">
        <f t="shared" si="19"/>
        <v>Extremo</v>
      </c>
      <c r="W104" s="186" t="str">
        <f t="shared" si="20"/>
        <v>Reducir</v>
      </c>
    </row>
    <row r="105" spans="2:23" ht="150" customHeight="1" x14ac:dyDescent="0.25">
      <c r="B105" s="202" t="str">
        <f>+'4 - Valor del Riesgo Inherente'!B105</f>
        <v>GESTIÓN DE LA INFORMACIÓN</v>
      </c>
      <c r="C105" s="99" t="str">
        <f>+'4 - Valor del Riesgo Inherente'!C105</f>
        <v>SUBDIRECCIÓN DE SISTEMAS DE INFORMACIÓN DE TIERRAS</v>
      </c>
      <c r="D105" s="25" t="str">
        <f>+'4 - Valor del Riesgo Inherente'!D105</f>
        <v>R 39</v>
      </c>
      <c r="E105" s="202" t="str">
        <f>+'4 - Valor del Riesgo Inherente'!E105</f>
        <v>Incumplimiento en la entrega de productos y servicios en la construcción de soluciones de software</v>
      </c>
      <c r="F105" s="202" t="str">
        <f>+'4 - Valor del Riesgo Inherente'!F105</f>
        <v>Afectación Económica o presupuestal</v>
      </c>
      <c r="G105" s="235" t="str">
        <f>+'4 - Valor del Riesgo Inherente'!G105</f>
        <v>Posibilidad de afectación económica en los costos que han sido definidos en los rubros presupuestales para los proyectos de desarrollo de software debido a la estimación errada para cada una de las etapas del ciclo de desarrollo de la solución</v>
      </c>
      <c r="H105" s="204" t="s">
        <v>1644</v>
      </c>
      <c r="I105" s="244" t="s">
        <v>1246</v>
      </c>
      <c r="J105" s="244" t="s">
        <v>1307</v>
      </c>
      <c r="K105" s="213" t="s">
        <v>408</v>
      </c>
      <c r="L105" s="99" t="str">
        <f t="shared" si="23"/>
        <v>Impacto</v>
      </c>
      <c r="M105" s="213" t="s">
        <v>413</v>
      </c>
      <c r="N105" s="99" t="str">
        <f t="shared" si="24"/>
        <v>40%</v>
      </c>
      <c r="O105" s="213" t="s">
        <v>419</v>
      </c>
      <c r="P105" s="213" t="s">
        <v>421</v>
      </c>
      <c r="Q105" s="213" t="s">
        <v>1038</v>
      </c>
      <c r="R105" s="203">
        <f>IFERROR(IF(AND(L104="Probabilidad",L105="Probabilidad"),(R104-(+R104*N105)),IF(L105="Probabilidad",('4 - Valor del Riesgo Inherente'!J104-(+'4 - Valor del Riesgo Inherente'!J104*N105)),IF(L105="Impacto",R104,""))),"")</f>
        <v>0.2</v>
      </c>
      <c r="S105" s="186" t="str">
        <f t="shared" si="17"/>
        <v>Muy Baja</v>
      </c>
      <c r="T105" s="203">
        <f>IFERROR(IF(AND(L104="Impacto",L105="Impacto"),(T104-(+T104*N105)),IF(L105="Impacto",('4 - Valor del Riesgo Inherente'!M104-(+'4 - Valor del Riesgo Inherente'!M104*N105)),IF(L105="Probabilidad",T104,""))),"")</f>
        <v>0.6</v>
      </c>
      <c r="U105" s="186" t="str">
        <f t="shared" si="18"/>
        <v>Moderado</v>
      </c>
      <c r="V105" s="186" t="str">
        <f t="shared" si="19"/>
        <v>Moderado</v>
      </c>
      <c r="W105" s="186" t="str">
        <f t="shared" si="20"/>
        <v>Reducir</v>
      </c>
    </row>
    <row r="106" spans="2:23" ht="150" customHeight="1" x14ac:dyDescent="0.25">
      <c r="B106" s="202" t="str">
        <f>+'4 - Valor del Riesgo Inherente'!B106</f>
        <v>GESTIÓN DE LA INFORMACIÓN</v>
      </c>
      <c r="C106" s="99" t="str">
        <f>+'4 - Valor del Riesgo Inherente'!C106</f>
        <v>SUBDIRECCIÓN DE SISTEMAS DE INFORMACIÓN DE TIERRAS</v>
      </c>
      <c r="D106" s="25" t="str">
        <f>+'4 - Valor del Riesgo Inherente'!D106</f>
        <v>R 39</v>
      </c>
      <c r="E106" s="202" t="str">
        <f>+'4 - Valor del Riesgo Inherente'!E106</f>
        <v>Incumplimiento en la entrega de productos y servicios en la construcción de soluciones de software</v>
      </c>
      <c r="F106" s="202" t="str">
        <f>+'4 - Valor del Riesgo Inherente'!F106</f>
        <v>Afectación Económica o presupuestal</v>
      </c>
      <c r="G106" s="235" t="str">
        <f>+'4 - Valor del Riesgo Inherente'!G106</f>
        <v>Posibilidad de afectación económica en los costos que han sido definidos en los rubros presupuestales para los proyectos de desarrollo de software debido a la estimación errada para cada una de las etapas del ciclo de desarrollo de la solución</v>
      </c>
      <c r="H106" s="204" t="s">
        <v>1645</v>
      </c>
      <c r="I106" s="244" t="s">
        <v>1246</v>
      </c>
      <c r="J106" s="244" t="s">
        <v>1308</v>
      </c>
      <c r="K106" s="213" t="s">
        <v>409</v>
      </c>
      <c r="L106" s="99" t="str">
        <f t="shared" si="23"/>
        <v>Impacto</v>
      </c>
      <c r="M106" s="213" t="s">
        <v>412</v>
      </c>
      <c r="N106" s="99" t="str">
        <f t="shared" si="24"/>
        <v>25%</v>
      </c>
      <c r="O106" s="213" t="s">
        <v>419</v>
      </c>
      <c r="P106" s="213" t="s">
        <v>421</v>
      </c>
      <c r="Q106" s="213" t="s">
        <v>1038</v>
      </c>
      <c r="R106" s="203"/>
      <c r="S106" s="186" t="str">
        <f t="shared" si="17"/>
        <v/>
      </c>
      <c r="T106" s="203"/>
      <c r="U106" s="186" t="str">
        <f t="shared" si="18"/>
        <v/>
      </c>
      <c r="V106" s="186" t="str">
        <f t="shared" si="19"/>
        <v/>
      </c>
      <c r="W106" s="186" t="e">
        <f t="shared" si="20"/>
        <v>#N/A</v>
      </c>
    </row>
    <row r="107" spans="2:23" ht="150" customHeight="1" x14ac:dyDescent="0.25">
      <c r="B107" s="202" t="str">
        <f>+'4 - Valor del Riesgo Inherente'!B107</f>
        <v>GESTIÓN DE LA INFORMACIÓN</v>
      </c>
      <c r="C107" s="99" t="str">
        <f>+'4 - Valor del Riesgo Inherente'!C107</f>
        <v>SUBDIRECCIÓN DE SISTEMAS DE INFORMACIÓN DE TIERRAS</v>
      </c>
      <c r="D107" s="25" t="str">
        <f>+'4 - Valor del Riesgo Inherente'!D107</f>
        <v>R 40</v>
      </c>
      <c r="E107" s="202" t="str">
        <f>+'4 - Valor del Riesgo Inherente'!E107</f>
        <v>Incumplir los tiempos de entrega de desarrollo y ajustes a las aplicaciones de la Agencia</v>
      </c>
      <c r="F107" s="202" t="str">
        <f>+'4 - Valor del Riesgo Inherente'!F107</f>
        <v>Afectación Económica o presupuestal</v>
      </c>
      <c r="G107" s="235" t="str">
        <f>+'4 - Valor del Riesgo Inherente'!G107</f>
        <v>Posibilidad de afectación económica en los costos que han sido definidos en los rubros presupuestales para los proyectos de desarrollo de software debido a la estimación errada para cada una de las etapas del ciclo de desarrollo de la solución</v>
      </c>
      <c r="H107" s="204" t="s">
        <v>1646</v>
      </c>
      <c r="I107" s="244" t="s">
        <v>1246</v>
      </c>
      <c r="J107" s="244" t="s">
        <v>1309</v>
      </c>
      <c r="K107" s="213" t="s">
        <v>407</v>
      </c>
      <c r="L107" s="99" t="str">
        <f t="shared" si="23"/>
        <v>Probabilidad</v>
      </c>
      <c r="M107" s="213" t="s">
        <v>413</v>
      </c>
      <c r="N107" s="99" t="str">
        <f t="shared" si="24"/>
        <v>50%</v>
      </c>
      <c r="O107" s="213" t="s">
        <v>419</v>
      </c>
      <c r="P107" s="213" t="s">
        <v>421</v>
      </c>
      <c r="Q107" s="213" t="s">
        <v>1038</v>
      </c>
      <c r="R107" s="203">
        <f>+IFERROR(IF(L107="Probabilidad",('4 - Valor del Riesgo Inherente'!J107-(+'4 - Valor del Riesgo Inherente'!J107*N107)),IF(L107="Impacto",'4 - Valor del Riesgo Inherente'!J107,"")),"")</f>
        <v>0.2</v>
      </c>
      <c r="S107" s="186" t="str">
        <f t="shared" si="17"/>
        <v>Muy Baja</v>
      </c>
      <c r="T107" s="203">
        <f>+IFERROR(IF(L107="Impacto",('4 - Valor del Riesgo Inherente'!M107-(+'4 - Valor del Riesgo Inherente'!M107*N107)),IF(L107="Probabilidad",'4 - Valor del Riesgo Inherente'!M107,"")),"")</f>
        <v>1</v>
      </c>
      <c r="U107" s="186" t="str">
        <f t="shared" si="18"/>
        <v>Catastrófico</v>
      </c>
      <c r="V107" s="186" t="str">
        <f t="shared" si="19"/>
        <v>Extremo</v>
      </c>
      <c r="W107" s="186" t="str">
        <f t="shared" si="20"/>
        <v>Reducir</v>
      </c>
    </row>
    <row r="108" spans="2:23" ht="150" customHeight="1" x14ac:dyDescent="0.25">
      <c r="B108" s="202" t="str">
        <f>+'4 - Valor del Riesgo Inherente'!B108</f>
        <v>GESTIÓN DE LA INFORMACIÓN</v>
      </c>
      <c r="C108" s="99" t="str">
        <f>+'4 - Valor del Riesgo Inherente'!C108</f>
        <v>SUBDIRECCIÓN DE SISTEMAS DE INFORMACIÓN DE TIERRAS</v>
      </c>
      <c r="D108" s="25" t="str">
        <f>+'4 - Valor del Riesgo Inherente'!D108</f>
        <v>R 40</v>
      </c>
      <c r="E108" s="202" t="str">
        <f>+'4 - Valor del Riesgo Inherente'!E108</f>
        <v>Incumplir los tiempos de entrega de desarrollo y ajustes a las aplicaciones de la Agencia</v>
      </c>
      <c r="F108" s="202" t="str">
        <f>+'4 - Valor del Riesgo Inherente'!F108</f>
        <v>Afectación Económica o presupuestal</v>
      </c>
      <c r="G108" s="235" t="str">
        <f>+'4 - Valor del Riesgo Inherente'!G108</f>
        <v>Posibilidad de afectación económica en los costos que han sido definidos en los rubros presupuestales para los proyectos de desarrollo de software debido a la estimación errada para cada una de las etapas del ciclo de desarrollo de la solución</v>
      </c>
      <c r="H108" s="204" t="s">
        <v>1647</v>
      </c>
      <c r="I108" s="244" t="s">
        <v>1246</v>
      </c>
      <c r="J108" s="244" t="s">
        <v>1310</v>
      </c>
      <c r="K108" s="213" t="s">
        <v>409</v>
      </c>
      <c r="L108" s="99" t="str">
        <f t="shared" si="23"/>
        <v>Impacto</v>
      </c>
      <c r="M108" s="213" t="s">
        <v>412</v>
      </c>
      <c r="N108" s="99" t="str">
        <f t="shared" si="24"/>
        <v>25%</v>
      </c>
      <c r="O108" s="213" t="s">
        <v>419</v>
      </c>
      <c r="P108" s="213" t="s">
        <v>421</v>
      </c>
      <c r="Q108" s="213" t="s">
        <v>1038</v>
      </c>
      <c r="R108" s="203"/>
      <c r="S108" s="186" t="str">
        <f t="shared" si="17"/>
        <v/>
      </c>
      <c r="T108" s="203"/>
      <c r="U108" s="186" t="str">
        <f t="shared" si="18"/>
        <v/>
      </c>
      <c r="V108" s="186" t="str">
        <f t="shared" si="19"/>
        <v/>
      </c>
      <c r="W108" s="186" t="e">
        <f t="shared" si="20"/>
        <v>#N/A</v>
      </c>
    </row>
    <row r="109" spans="2:23" ht="150" customHeight="1" x14ac:dyDescent="0.25">
      <c r="B109" s="202" t="str">
        <f>+'4 - Valor del Riesgo Inherente'!B109</f>
        <v>GESTIÓN DE LA INFORMACIÓN</v>
      </c>
      <c r="C109" s="99" t="str">
        <f>+'4 - Valor del Riesgo Inherente'!C109</f>
        <v>SUBDIRECCIÓN DE SISTEMAS DE INFORMACIÓN DE TIERRAS</v>
      </c>
      <c r="D109" s="25" t="str">
        <f>+'4 - Valor del Riesgo Inherente'!D109</f>
        <v>R 41</v>
      </c>
      <c r="E109" s="202" t="str">
        <f>+'4 - Valor del Riesgo Inherente'!E109</f>
        <v>Realizar actividades relacionadas con los procedimientos misionales fuera del sistema integrado de tierras (SIT), dispuesto  por la Entidad</v>
      </c>
      <c r="F109" s="202" t="str">
        <f>+'4 - Valor del Riesgo Inherente'!F109</f>
        <v>Afectación Económica o presupuestal</v>
      </c>
      <c r="G109" s="235" t="str">
        <f>+'4 - Valor del Riesgo Inherente'!G109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09" s="204" t="s">
        <v>1648</v>
      </c>
      <c r="I109" s="244" t="s">
        <v>1246</v>
      </c>
      <c r="J109" s="244" t="s">
        <v>1311</v>
      </c>
      <c r="K109" s="213" t="s">
        <v>407</v>
      </c>
      <c r="L109" s="99" t="str">
        <f t="shared" si="23"/>
        <v>Probabilidad</v>
      </c>
      <c r="M109" s="213" t="s">
        <v>413</v>
      </c>
      <c r="N109" s="99" t="str">
        <f t="shared" si="24"/>
        <v>50%</v>
      </c>
      <c r="O109" s="213" t="s">
        <v>419</v>
      </c>
      <c r="P109" s="213" t="s">
        <v>421</v>
      </c>
      <c r="Q109" s="213" t="s">
        <v>1038</v>
      </c>
      <c r="R109" s="203">
        <f>+IFERROR(IF(L109="Probabilidad",('4 - Valor del Riesgo Inherente'!J109-(+'4 - Valor del Riesgo Inherente'!J109*N109)),IF(L109="Impacto",'4 - Valor del Riesgo Inherente'!J109,"")),"")</f>
        <v>0.1</v>
      </c>
      <c r="S109" s="186" t="str">
        <f t="shared" si="17"/>
        <v>Muy Baja</v>
      </c>
      <c r="T109" s="203">
        <f>+IFERROR(IF(L109="Impacto",('4 - Valor del Riesgo Inherente'!M109-(+'4 - Valor del Riesgo Inherente'!M109*N109)),IF(L109="Probabilidad",'4 - Valor del Riesgo Inherente'!M109,"")),"")</f>
        <v>1</v>
      </c>
      <c r="U109" s="186" t="str">
        <f t="shared" si="18"/>
        <v>Catastrófico</v>
      </c>
      <c r="V109" s="186" t="str">
        <f t="shared" si="19"/>
        <v>Extremo</v>
      </c>
      <c r="W109" s="186" t="str">
        <f t="shared" si="20"/>
        <v>Reducir</v>
      </c>
    </row>
    <row r="110" spans="2:23" ht="150" customHeight="1" x14ac:dyDescent="0.25">
      <c r="B110" s="202" t="str">
        <f>+'4 - Valor del Riesgo Inherente'!B110</f>
        <v>GESTIÓN DE LA INFORMACIÓN</v>
      </c>
      <c r="C110" s="99" t="str">
        <f>+'4 - Valor del Riesgo Inherente'!C110</f>
        <v>SUBDIRECCIÓN DE SISTEMAS DE INFORMACIÓN DE TIERRAS</v>
      </c>
      <c r="D110" s="25" t="str">
        <f>+'4 - Valor del Riesgo Inherente'!D110</f>
        <v>R 41</v>
      </c>
      <c r="E110" s="202" t="str">
        <f>+'4 - Valor del Riesgo Inherente'!E110</f>
        <v>Realizar actividades relacionadas con los procedimientos misionales fuera del sistema integrado de tierras (SIT), dispuesto  por la Entidad</v>
      </c>
      <c r="F110" s="202" t="str">
        <f>+'4 - Valor del Riesgo Inherente'!F110</f>
        <v>Afectación Económica o presupuestal</v>
      </c>
      <c r="G110" s="235" t="str">
        <f>+'4 - Valor del Riesgo Inherente'!G110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0" s="204" t="s">
        <v>1649</v>
      </c>
      <c r="I110" s="244" t="s">
        <v>1246</v>
      </c>
      <c r="J110" s="244" t="s">
        <v>1312</v>
      </c>
      <c r="K110" s="213" t="s">
        <v>408</v>
      </c>
      <c r="L110" s="99" t="str">
        <f t="shared" si="23"/>
        <v>Impacto</v>
      </c>
      <c r="M110" s="213" t="s">
        <v>413</v>
      </c>
      <c r="N110" s="99" t="str">
        <f t="shared" si="24"/>
        <v>40%</v>
      </c>
      <c r="O110" s="213" t="s">
        <v>419</v>
      </c>
      <c r="P110" s="213" t="s">
        <v>421</v>
      </c>
      <c r="Q110" s="213" t="s">
        <v>1038</v>
      </c>
      <c r="R110" s="203">
        <f>IFERROR(IF(AND(L109="Probabilidad",L110="Probabilidad"),(R109-(+R109*N110)),IF(L110="Probabilidad",('4 - Valor del Riesgo Inherente'!J109-(+'4 - Valor del Riesgo Inherente'!J109*N110)),IF(L110="Impacto",R109,""))),"")</f>
        <v>0.1</v>
      </c>
      <c r="S110" s="186" t="str">
        <f t="shared" si="17"/>
        <v>Muy Baja</v>
      </c>
      <c r="T110" s="203">
        <f>IFERROR(IF(AND(L109="Impacto",L110="Impacto"),(T109-(+T109*N110)),IF(L110="Impacto",('4 - Valor del Riesgo Inherente'!M109-(+'4 - Valor del Riesgo Inherente'!M109*N110)),IF(L110="Probabilidad",T109,""))),"")</f>
        <v>0.6</v>
      </c>
      <c r="U110" s="186" t="str">
        <f t="shared" si="18"/>
        <v>Moderado</v>
      </c>
      <c r="V110" s="186" t="str">
        <f t="shared" si="19"/>
        <v>Moderado</v>
      </c>
      <c r="W110" s="186" t="str">
        <f t="shared" si="20"/>
        <v>Reducir</v>
      </c>
    </row>
    <row r="111" spans="2:23" ht="150" customHeight="1" x14ac:dyDescent="0.25">
      <c r="B111" s="202" t="str">
        <f>+'4 - Valor del Riesgo Inherente'!B111</f>
        <v>GESTIÓN DE LA INFORMACIÓN</v>
      </c>
      <c r="C111" s="99" t="str">
        <f>+'4 - Valor del Riesgo Inherente'!C111</f>
        <v>SUBDIRECCIÓN DE SISTEMAS DE INFORMACIÓN DE TIERRAS</v>
      </c>
      <c r="D111" s="25" t="str">
        <f>+'4 - Valor del Riesgo Inherente'!D111</f>
        <v>R 41</v>
      </c>
      <c r="E111" s="202" t="str">
        <f>+'4 - Valor del Riesgo Inherente'!E111</f>
        <v>Realizar actividades relacionadas con los procedimientos misionales fuera del sistema integrado de tierras (SIT), dispuesto  por la Entidad</v>
      </c>
      <c r="F111" s="202" t="str">
        <f>+'4 - Valor del Riesgo Inherente'!F111</f>
        <v>Afectación Económica o presupuestal</v>
      </c>
      <c r="G111" s="235" t="str">
        <f>+'4 - Valor del Riesgo Inherente'!G111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H111" s="204" t="s">
        <v>1650</v>
      </c>
      <c r="I111" s="244" t="s">
        <v>1246</v>
      </c>
      <c r="J111" s="244" t="s">
        <v>1313</v>
      </c>
      <c r="K111" s="213" t="s">
        <v>409</v>
      </c>
      <c r="L111" s="99" t="str">
        <f t="shared" si="23"/>
        <v>Impacto</v>
      </c>
      <c r="M111" s="213" t="s">
        <v>412</v>
      </c>
      <c r="N111" s="99" t="str">
        <f t="shared" si="24"/>
        <v>25%</v>
      </c>
      <c r="O111" s="213" t="s">
        <v>419</v>
      </c>
      <c r="P111" s="213" t="s">
        <v>421</v>
      </c>
      <c r="Q111" s="213" t="s">
        <v>1038</v>
      </c>
      <c r="R111" s="203"/>
      <c r="S111" s="186" t="str">
        <f t="shared" si="17"/>
        <v/>
      </c>
      <c r="T111" s="203"/>
      <c r="U111" s="186" t="str">
        <f t="shared" si="18"/>
        <v/>
      </c>
      <c r="V111" s="186" t="str">
        <f t="shared" si="19"/>
        <v/>
      </c>
      <c r="W111" s="186" t="e">
        <f t="shared" si="20"/>
        <v>#N/A</v>
      </c>
    </row>
    <row r="112" spans="2:23" ht="150" customHeight="1" x14ac:dyDescent="0.25">
      <c r="B112" s="202" t="str">
        <f>+'4 - Valor del Riesgo Inherente'!B112</f>
        <v>GESTIÓN DEL TALENTO HUMANO</v>
      </c>
      <c r="C112" s="99" t="str">
        <f>+'4 - Valor del Riesgo Inherente'!C112</f>
        <v>SUBDIRECCIÓN DE TALENTO HUMANO</v>
      </c>
      <c r="D112" s="25" t="str">
        <f>+'4 - Valor del Riesgo Inherente'!D112</f>
        <v>R 42</v>
      </c>
      <c r="E112" s="202" t="str">
        <f>+'4 - Valor del Riesgo Inherente'!E112</f>
        <v>Posibilidad de incumplir metas del Plan Estratégico de Talento Humano</v>
      </c>
      <c r="F112" s="202" t="str">
        <f>+'4 - Valor del Riesgo Inherente'!F112</f>
        <v>Pérdida Reputacional</v>
      </c>
      <c r="G112" s="235" t="str">
        <f>+'4 - Valor del Riesgo Inherente'!G112</f>
        <v>Posibilidad de pérdida reputacional en la imagen institucional debido  a falta de ejecución de las actividades y de recursos para el Plan Estratégico de Talento Humano</v>
      </c>
      <c r="H112" s="204" t="s">
        <v>1651</v>
      </c>
      <c r="I112" s="244" t="s">
        <v>1314</v>
      </c>
      <c r="J112" s="244" t="s">
        <v>2088</v>
      </c>
      <c r="K112" s="213" t="s">
        <v>407</v>
      </c>
      <c r="L112" s="99" t="str">
        <f t="shared" si="23"/>
        <v>Probabilidad</v>
      </c>
      <c r="M112" s="213" t="s">
        <v>412</v>
      </c>
      <c r="N112" s="99" t="str">
        <f t="shared" si="24"/>
        <v>40%</v>
      </c>
      <c r="O112" s="213" t="s">
        <v>1082</v>
      </c>
      <c r="P112" s="213" t="s">
        <v>421</v>
      </c>
      <c r="Q112" s="213" t="s">
        <v>1038</v>
      </c>
      <c r="R112" s="203">
        <f>+IFERROR(IF(L112="Probabilidad",('4 - Valor del Riesgo Inherente'!J112-(+'4 - Valor del Riesgo Inherente'!J112*N112)),IF(L112="Impacto",'4 - Valor del Riesgo Inherente'!J112,"")),"")</f>
        <v>0.12</v>
      </c>
      <c r="S112" s="186" t="str">
        <f t="shared" si="17"/>
        <v>Muy Baja</v>
      </c>
      <c r="T112" s="203">
        <f>+IFERROR(IF(L112="Impacto",('4 - Valor del Riesgo Inherente'!M112-(+'4 - Valor del Riesgo Inherente'!M112*N112)),IF(L112="Probabilidad",'4 - Valor del Riesgo Inherente'!M112,"")),"")</f>
        <v>0.6</v>
      </c>
      <c r="U112" s="186" t="str">
        <f t="shared" si="18"/>
        <v>Moderado</v>
      </c>
      <c r="V112" s="186" t="str">
        <f t="shared" si="19"/>
        <v>Moderado</v>
      </c>
      <c r="W112" s="186" t="str">
        <f t="shared" si="20"/>
        <v>Reducir</v>
      </c>
    </row>
    <row r="113" spans="2:23" ht="150" customHeight="1" x14ac:dyDescent="0.25">
      <c r="B113" s="202" t="str">
        <f>+'4 - Valor del Riesgo Inherente'!B113</f>
        <v>GESTIÓN DEL TALENTO HUMANO</v>
      </c>
      <c r="C113" s="99" t="str">
        <f>+'4 - Valor del Riesgo Inherente'!C113</f>
        <v>SUBDIRECCIÓN DE TALENTO HUMANO</v>
      </c>
      <c r="D113" s="25" t="str">
        <f>+'4 - Valor del Riesgo Inherente'!D113</f>
        <v>R 42</v>
      </c>
      <c r="E113" s="202" t="str">
        <f>+'4 - Valor del Riesgo Inherente'!E113</f>
        <v>Posibilidad de incumplir metas del Plan Estratégico de Talento Humano</v>
      </c>
      <c r="F113" s="202" t="str">
        <f>+'4 - Valor del Riesgo Inherente'!F113</f>
        <v>Pérdida Reputacional</v>
      </c>
      <c r="G113" s="235" t="str">
        <f>+'4 - Valor del Riesgo Inherente'!G113</f>
        <v>Posibilidad de pérdida reputacional en la imagen institucional debido  a falta de ejecución de las actividades y de recursos para el Plan Estratégico de Talento Humano</v>
      </c>
      <c r="H113" s="204" t="s">
        <v>1652</v>
      </c>
      <c r="I113" s="244" t="s">
        <v>1135</v>
      </c>
      <c r="J113" s="244" t="s">
        <v>2089</v>
      </c>
      <c r="K113" s="213" t="s">
        <v>408</v>
      </c>
      <c r="L113" s="99" t="str">
        <f t="shared" si="23"/>
        <v>Impacto</v>
      </c>
      <c r="M113" s="213" t="s">
        <v>412</v>
      </c>
      <c r="N113" s="99" t="str">
        <f t="shared" si="24"/>
        <v>30%</v>
      </c>
      <c r="O113" s="213" t="s">
        <v>1082</v>
      </c>
      <c r="P113" s="213" t="s">
        <v>421</v>
      </c>
      <c r="Q113" s="213" t="s">
        <v>1038</v>
      </c>
      <c r="R113" s="203">
        <f>IFERROR(IF(AND(L112="Probabilidad",L113="Probabilidad"),(R112-(+R112*N113)),IF(L113="Probabilidad",('4 - Valor del Riesgo Inherente'!J112-(+'4 - Valor del Riesgo Inherente'!J112*N113)),IF(L113="Impacto",R112,""))),"")</f>
        <v>0.12</v>
      </c>
      <c r="S113" s="186" t="str">
        <f t="shared" si="17"/>
        <v>Muy Baja</v>
      </c>
      <c r="T113" s="203">
        <f>IFERROR(IF(AND(L112="Impacto",L113="Impacto"),(T112-(+T112*N113)),IF(L113="Impacto",('4 - Valor del Riesgo Inherente'!M112-(+'4 - Valor del Riesgo Inherente'!M112*N113)),IF(L113="Probabilidad",T112,""))),"")</f>
        <v>0.42</v>
      </c>
      <c r="U113" s="186" t="str">
        <f t="shared" si="18"/>
        <v>Moderado</v>
      </c>
      <c r="V113" s="186" t="str">
        <f t="shared" si="19"/>
        <v>Moderado</v>
      </c>
      <c r="W113" s="186" t="str">
        <f t="shared" si="20"/>
        <v>Reducir</v>
      </c>
    </row>
    <row r="114" spans="2:23" ht="150" customHeight="1" x14ac:dyDescent="0.25">
      <c r="B114" s="202" t="str">
        <f>+'4 - Valor del Riesgo Inherente'!B114</f>
        <v>GESTIÓN DEL TALENTO HUMANO</v>
      </c>
      <c r="C114" s="99" t="str">
        <f>+'4 - Valor del Riesgo Inherente'!C114</f>
        <v>SUBDIRECCIÓN DE TALENTO HUMANO</v>
      </c>
      <c r="D114" s="25" t="str">
        <f>+'4 - Valor del Riesgo Inherente'!D114</f>
        <v>R 42</v>
      </c>
      <c r="E114" s="202" t="str">
        <f>+'4 - Valor del Riesgo Inherente'!E114</f>
        <v>Posibilidad de incumplir metas del Plan Estratégico de Talento Humano</v>
      </c>
      <c r="F114" s="202" t="str">
        <f>+'4 - Valor del Riesgo Inherente'!F114</f>
        <v>Pérdida Reputacional</v>
      </c>
      <c r="G114" s="235" t="str">
        <f>+'4 - Valor del Riesgo Inherente'!G114</f>
        <v>Posibilidad de pérdida reputacional en la imagen institucional debido  a falta de ejecución de las actividades y de recursos para el Plan Estratégico de Talento Humano</v>
      </c>
      <c r="H114" s="204" t="s">
        <v>1653</v>
      </c>
      <c r="I114" s="244" t="s">
        <v>1314</v>
      </c>
      <c r="J114" s="244" t="s">
        <v>2090</v>
      </c>
      <c r="K114" s="213" t="s">
        <v>409</v>
      </c>
      <c r="L114" s="99" t="str">
        <f t="shared" si="23"/>
        <v>Impacto</v>
      </c>
      <c r="M114" s="213" t="s">
        <v>412</v>
      </c>
      <c r="N114" s="99" t="str">
        <f t="shared" si="24"/>
        <v>25%</v>
      </c>
      <c r="O114" s="213" t="s">
        <v>1082</v>
      </c>
      <c r="P114" s="213" t="s">
        <v>421</v>
      </c>
      <c r="Q114" s="213" t="s">
        <v>1038</v>
      </c>
      <c r="R114" s="203"/>
      <c r="S114" s="186" t="str">
        <f t="shared" si="17"/>
        <v/>
      </c>
      <c r="T114" s="203"/>
      <c r="U114" s="186" t="str">
        <f t="shared" si="18"/>
        <v/>
      </c>
      <c r="V114" s="186" t="str">
        <f t="shared" si="19"/>
        <v/>
      </c>
      <c r="W114" s="186" t="e">
        <f t="shared" si="20"/>
        <v>#N/A</v>
      </c>
    </row>
    <row r="115" spans="2:23" ht="150" customHeight="1" x14ac:dyDescent="0.25">
      <c r="B115" s="202" t="str">
        <f>+'4 - Valor del Riesgo Inherente'!B115</f>
        <v>GESTIÓN DEL TALENTO HUMANO</v>
      </c>
      <c r="C115" s="99" t="str">
        <f>+'4 - Valor del Riesgo Inherente'!C115</f>
        <v>SUBDIRECCIÓN DE TALENTO HUMANO</v>
      </c>
      <c r="D115" s="25" t="str">
        <f>+'4 - Valor del Riesgo Inherente'!D115</f>
        <v>R 43</v>
      </c>
      <c r="E115" s="202" t="str">
        <f>+'4 - Valor del Riesgo Inherente'!E115</f>
        <v>Inconsistencias en el reporte y liquidación de las novedades laborales y prestacionales</v>
      </c>
      <c r="F115" s="202" t="str">
        <f>+'4 - Valor del Riesgo Inherente'!F115</f>
        <v>Afectación Económica o presupuestal</v>
      </c>
      <c r="G115" s="235" t="str">
        <f>+'4 - Valor del Riesgo Inherente'!G115</f>
        <v>Posibilidad de afectación económica por errores en la liquidación de la nomina y presentando fallas en el pago debido al desconocimiento del reporte de novedades</v>
      </c>
      <c r="H115" s="204" t="s">
        <v>1654</v>
      </c>
      <c r="I115" s="244" t="s">
        <v>1314</v>
      </c>
      <c r="J115" s="244" t="s">
        <v>1315</v>
      </c>
      <c r="K115" s="213" t="s">
        <v>407</v>
      </c>
      <c r="L115" s="99" t="str">
        <f t="shared" si="23"/>
        <v>Probabilidad</v>
      </c>
      <c r="M115" s="213" t="s">
        <v>412</v>
      </c>
      <c r="N115" s="99" t="str">
        <f t="shared" si="24"/>
        <v>40%</v>
      </c>
      <c r="O115" s="213" t="s">
        <v>1082</v>
      </c>
      <c r="P115" s="213" t="s">
        <v>421</v>
      </c>
      <c r="Q115" s="213" t="s">
        <v>1038</v>
      </c>
      <c r="R115" s="203">
        <f>+IFERROR(IF(L115="Probabilidad",('4 - Valor del Riesgo Inherente'!J115-(+'4 - Valor del Riesgo Inherente'!J115*N115)),IF(L115="Impacto",'4 - Valor del Riesgo Inherente'!J115,"")),"")</f>
        <v>0.12</v>
      </c>
      <c r="S115" s="186" t="str">
        <f t="shared" si="17"/>
        <v>Muy Baja</v>
      </c>
      <c r="T115" s="203">
        <f>+IFERROR(IF(L115="Impacto",('4 - Valor del Riesgo Inherente'!M115-(+'4 - Valor del Riesgo Inherente'!M115*N115)),IF(L115="Probabilidad",'4 - Valor del Riesgo Inherente'!M115,"")),"")</f>
        <v>1</v>
      </c>
      <c r="U115" s="186" t="str">
        <f t="shared" si="18"/>
        <v>Catastrófico</v>
      </c>
      <c r="V115" s="186" t="str">
        <f t="shared" si="19"/>
        <v>Extremo</v>
      </c>
      <c r="W115" s="186" t="str">
        <f t="shared" si="20"/>
        <v>Reducir</v>
      </c>
    </row>
    <row r="116" spans="2:23" ht="150" customHeight="1" x14ac:dyDescent="0.25">
      <c r="B116" s="202" t="str">
        <f>+'4 - Valor del Riesgo Inherente'!B116</f>
        <v>GESTIÓN DEL TALENTO HUMANO</v>
      </c>
      <c r="C116" s="99" t="str">
        <f>+'4 - Valor del Riesgo Inherente'!C116</f>
        <v>SUBDIRECCIÓN DE TALENTO HUMANO</v>
      </c>
      <c r="D116" s="25" t="str">
        <f>+'4 - Valor del Riesgo Inherente'!D116</f>
        <v>R 43</v>
      </c>
      <c r="E116" s="202" t="str">
        <f>+'4 - Valor del Riesgo Inherente'!E116</f>
        <v>Inconsistencias en el reporte y liquidación de las novedades laborales y prestacionales</v>
      </c>
      <c r="F116" s="202" t="str">
        <f>+'4 - Valor del Riesgo Inherente'!F116</f>
        <v>Afectación Económica o presupuestal</v>
      </c>
      <c r="G116" s="235" t="str">
        <f>+'4 - Valor del Riesgo Inherente'!G116</f>
        <v>Posibilidad de afectación económica por errores en la liquidación de la nomina y presentando fallas en el pago debido al desconocimiento del reporte de novedades</v>
      </c>
      <c r="H116" s="204" t="s">
        <v>1655</v>
      </c>
      <c r="I116" s="244" t="s">
        <v>1314</v>
      </c>
      <c r="J116" s="244" t="s">
        <v>2091</v>
      </c>
      <c r="K116" s="213" t="s">
        <v>409</v>
      </c>
      <c r="L116" s="99" t="str">
        <f t="shared" si="23"/>
        <v>Impacto</v>
      </c>
      <c r="M116" s="213" t="s">
        <v>412</v>
      </c>
      <c r="N116" s="99" t="str">
        <f t="shared" si="24"/>
        <v>25%</v>
      </c>
      <c r="O116" s="213" t="s">
        <v>1082</v>
      </c>
      <c r="P116" s="213" t="s">
        <v>421</v>
      </c>
      <c r="Q116" s="213" t="s">
        <v>1038</v>
      </c>
      <c r="R116" s="203"/>
      <c r="S116" s="186" t="str">
        <f t="shared" si="17"/>
        <v/>
      </c>
      <c r="T116" s="203"/>
      <c r="U116" s="186" t="str">
        <f t="shared" si="18"/>
        <v/>
      </c>
      <c r="V116" s="186" t="str">
        <f t="shared" si="19"/>
        <v/>
      </c>
      <c r="W116" s="186" t="e">
        <f t="shared" si="20"/>
        <v>#N/A</v>
      </c>
    </row>
    <row r="117" spans="2:23" ht="150" customHeight="1" x14ac:dyDescent="0.25">
      <c r="B117" s="202" t="str">
        <f>+'4 - Valor del Riesgo Inherente'!B117</f>
        <v>GESTIÓN DEL TALENTO HUMANO</v>
      </c>
      <c r="C117" s="99" t="str">
        <f>+'4 - Valor del Riesgo Inherente'!C117</f>
        <v>OFICINA JURÍDICA</v>
      </c>
      <c r="D117" s="25" t="str">
        <f>+'4 - Valor del Riesgo Inherente'!D117</f>
        <v>R 44</v>
      </c>
      <c r="E117" s="202" t="str">
        <f>+'4 - Valor del Riesgo Inherente'!E117</f>
        <v>Prescripción de la acción disciplinaria</v>
      </c>
      <c r="F117" s="202" t="str">
        <f>+'4 - Valor del Riesgo Inherente'!F117</f>
        <v>Pérdida Reputacional</v>
      </c>
      <c r="G117" s="235" t="str">
        <f>+'4 - Valor del Riesgo Inherente'!G117</f>
        <v>Posibilidad de pérdida reputacional en la imagen interna de Control Interno Disciplinario de la Oficina Jurídica por falta de impulso procesal en los expedientes a prescribir</v>
      </c>
      <c r="H117" s="204" t="s">
        <v>1656</v>
      </c>
      <c r="I117" s="244" t="s">
        <v>2092</v>
      </c>
      <c r="J117" s="244" t="s">
        <v>2093</v>
      </c>
      <c r="K117" s="213" t="s">
        <v>408</v>
      </c>
      <c r="L117" s="99" t="str">
        <f t="shared" ref="L117:L122" si="25">IF(OR(K117="Correctivo",K117="Detectivo"),"Impacto",IF(K117="Preventivo","Probabilidad",""))</f>
        <v>Impacto</v>
      </c>
      <c r="M117" s="213" t="s">
        <v>412</v>
      </c>
      <c r="N117" s="99" t="str">
        <f t="shared" ref="N117:N122" si="26">IF(AND(K117="Preventivo",M117="Automático"),"50%",IF(AND(K117="Preventivo",M117="Manual"),"40%",IF(AND(K117="Detectivo",M117="Automático"),"40%",IF(AND(K117="Detectivo",M117="Manual"),"30%",IF(AND(K117="Correctivo",M117="Automático"),"35%",IF(AND(K117="Correctivo",M117="Manual"),"25%",""))))))</f>
        <v>30%</v>
      </c>
      <c r="O117" s="213" t="s">
        <v>1082</v>
      </c>
      <c r="P117" s="213" t="s">
        <v>421</v>
      </c>
      <c r="Q117" s="213" t="s">
        <v>1038</v>
      </c>
      <c r="R117" s="203">
        <f>+IFERROR(IF(L117="Probabilidad",('4 - Valor del Riesgo Inherente'!J117-(+'4 - Valor del Riesgo Inherente'!J117*N117)),IF(L117="Impacto",'4 - Valor del Riesgo Inherente'!J117,"")),"")</f>
        <v>0.6</v>
      </c>
      <c r="S117" s="186" t="str">
        <f t="shared" si="17"/>
        <v>Media</v>
      </c>
      <c r="T117" s="203">
        <f>+IFERROR(IF(L117="Impacto",('4 - Valor del Riesgo Inherente'!M117-(+'4 - Valor del Riesgo Inherente'!M117*N117)),IF(L117="Probabilidad",'4 - Valor del Riesgo Inherente'!M117,"")),"")</f>
        <v>0.28000000000000003</v>
      </c>
      <c r="U117" s="186" t="str">
        <f t="shared" si="18"/>
        <v>Menor</v>
      </c>
      <c r="V117" s="186" t="str">
        <f t="shared" si="19"/>
        <v>Moderado</v>
      </c>
      <c r="W117" s="186" t="str">
        <f t="shared" si="20"/>
        <v>Reducir</v>
      </c>
    </row>
    <row r="118" spans="2:23" ht="150" customHeight="1" x14ac:dyDescent="0.25">
      <c r="B118" s="202" t="str">
        <f>+'4 - Valor del Riesgo Inherente'!B118</f>
        <v>GESTIÓN DEL TALENTO HUMANO</v>
      </c>
      <c r="C118" s="99" t="str">
        <f>+'4 - Valor del Riesgo Inherente'!C118</f>
        <v>OFICINA JURÍDICA</v>
      </c>
      <c r="D118" s="25" t="str">
        <f>+'4 - Valor del Riesgo Inherente'!D118</f>
        <v>R 44</v>
      </c>
      <c r="E118" s="202" t="str">
        <f>+'4 - Valor del Riesgo Inherente'!E118</f>
        <v>Prescripción de la acción disciplinaria</v>
      </c>
      <c r="F118" s="202" t="str">
        <f>+'4 - Valor del Riesgo Inherente'!F118</f>
        <v>Pérdida Reputacional</v>
      </c>
      <c r="G118" s="235" t="str">
        <f>+'4 - Valor del Riesgo Inherente'!G118</f>
        <v>Posibilidad de pérdida reputacional en la imagen interna de Control Interno Disciplinario de la Oficina Jurídica por falta de impulso procesal en los expedientes a prescribir</v>
      </c>
      <c r="H118" s="204" t="s">
        <v>1657</v>
      </c>
      <c r="I118" s="244" t="s">
        <v>2092</v>
      </c>
      <c r="J118" s="244" t="s">
        <v>2094</v>
      </c>
      <c r="K118" s="213" t="s">
        <v>409</v>
      </c>
      <c r="L118" s="99" t="str">
        <f t="shared" si="25"/>
        <v>Impacto</v>
      </c>
      <c r="M118" s="213" t="s">
        <v>412</v>
      </c>
      <c r="N118" s="99" t="str">
        <f t="shared" si="26"/>
        <v>25%</v>
      </c>
      <c r="O118" s="213" t="s">
        <v>1082</v>
      </c>
      <c r="P118" s="213" t="s">
        <v>421</v>
      </c>
      <c r="Q118" s="213" t="s">
        <v>1038</v>
      </c>
      <c r="R118" s="203"/>
      <c r="S118" s="186" t="str">
        <f t="shared" si="17"/>
        <v/>
      </c>
      <c r="T118" s="203"/>
      <c r="U118" s="186" t="str">
        <f t="shared" si="18"/>
        <v/>
      </c>
      <c r="V118" s="186" t="str">
        <f t="shared" si="19"/>
        <v/>
      </c>
      <c r="W118" s="186" t="e">
        <f t="shared" si="20"/>
        <v>#N/A</v>
      </c>
    </row>
    <row r="119" spans="2:23" ht="150" customHeight="1" x14ac:dyDescent="0.25">
      <c r="B119" s="202" t="str">
        <f>+'4 - Valor del Riesgo Inherente'!B119</f>
        <v>GESTIÓN DEL TALENTO HUMANO</v>
      </c>
      <c r="C119" s="99" t="str">
        <f>+'4 - Valor del Riesgo Inherente'!C119</f>
        <v>OFICINA JURÍDICA</v>
      </c>
      <c r="D119" s="25" t="str">
        <f>+'4 - Valor del Riesgo Inherente'!D119</f>
        <v>R 45</v>
      </c>
      <c r="E119" s="202" t="str">
        <f>+'4 - Valor del Riesgo Inherente'!E119</f>
        <v>Caducidad de la acción disciplinaria</v>
      </c>
      <c r="F119" s="202" t="str">
        <f>+'4 - Valor del Riesgo Inherente'!F119</f>
        <v>Pérdida Reputacional</v>
      </c>
      <c r="G119" s="235" t="str">
        <f>+'4 - Valor del Riesgo Inherente'!G119</f>
        <v>Posibilidad de pérdida reputacional en la imagen interna de Control Interno Disciplinario de la Oficina Jurídica por falta de impulso procesal en los expedientes a caducar</v>
      </c>
      <c r="H119" s="204" t="s">
        <v>1658</v>
      </c>
      <c r="I119" s="244" t="s">
        <v>2092</v>
      </c>
      <c r="J119" s="244" t="s">
        <v>2095</v>
      </c>
      <c r="K119" s="213" t="s">
        <v>408</v>
      </c>
      <c r="L119" s="99" t="str">
        <f t="shared" si="25"/>
        <v>Impacto</v>
      </c>
      <c r="M119" s="213" t="s">
        <v>412</v>
      </c>
      <c r="N119" s="99" t="str">
        <f t="shared" si="26"/>
        <v>30%</v>
      </c>
      <c r="O119" s="213" t="s">
        <v>1082</v>
      </c>
      <c r="P119" s="213" t="s">
        <v>421</v>
      </c>
      <c r="Q119" s="213" t="s">
        <v>1038</v>
      </c>
      <c r="R119" s="203">
        <f>+IFERROR(IF(L119="Probabilidad",('4 - Valor del Riesgo Inherente'!J119-(+'4 - Valor del Riesgo Inherente'!J119*N119)),IF(L119="Impacto",'4 - Valor del Riesgo Inherente'!J119,"")),"")</f>
        <v>0.6</v>
      </c>
      <c r="S119" s="186" t="str">
        <f t="shared" si="17"/>
        <v>Media</v>
      </c>
      <c r="T119" s="203">
        <f>+IFERROR(IF(L119="Impacto",('4 - Valor del Riesgo Inherente'!M119-(+'4 - Valor del Riesgo Inherente'!M119*N119)),IF(L119="Probabilidad",'4 - Valor del Riesgo Inherente'!M119,"")),"")</f>
        <v>0.28000000000000003</v>
      </c>
      <c r="U119" s="186" t="str">
        <f t="shared" si="18"/>
        <v>Menor</v>
      </c>
      <c r="V119" s="186" t="str">
        <f t="shared" si="19"/>
        <v>Moderado</v>
      </c>
      <c r="W119" s="186" t="str">
        <f t="shared" si="20"/>
        <v>Reducir</v>
      </c>
    </row>
    <row r="120" spans="2:23" ht="150" customHeight="1" x14ac:dyDescent="0.25">
      <c r="B120" s="202" t="str">
        <f>+'4 - Valor del Riesgo Inherente'!B120</f>
        <v>GESTIÓN DEL TALENTO HUMANO</v>
      </c>
      <c r="C120" s="99" t="str">
        <f>+'4 - Valor del Riesgo Inherente'!C120</f>
        <v>OFICINA JURÍDICA</v>
      </c>
      <c r="D120" s="25" t="str">
        <f>+'4 - Valor del Riesgo Inherente'!D120</f>
        <v>R 45</v>
      </c>
      <c r="E120" s="202" t="str">
        <f>+'4 - Valor del Riesgo Inherente'!E120</f>
        <v>Caducidad de la acción disciplinaria</v>
      </c>
      <c r="F120" s="202" t="str">
        <f>+'4 - Valor del Riesgo Inherente'!F120</f>
        <v>Pérdida Reputacional</v>
      </c>
      <c r="G120" s="235" t="str">
        <f>+'4 - Valor del Riesgo Inherente'!G120</f>
        <v>Posibilidad de pérdida reputacional en la imagen interna de Control Interno Disciplinario de la Oficina Jurídica por falta de impulso procesal en los expedientes a caducar</v>
      </c>
      <c r="H120" s="204" t="s">
        <v>1659</v>
      </c>
      <c r="I120" s="244" t="s">
        <v>2092</v>
      </c>
      <c r="J120" s="244" t="s">
        <v>2096</v>
      </c>
      <c r="K120" s="213" t="s">
        <v>409</v>
      </c>
      <c r="L120" s="99" t="str">
        <f t="shared" si="25"/>
        <v>Impacto</v>
      </c>
      <c r="M120" s="213" t="s">
        <v>412</v>
      </c>
      <c r="N120" s="99" t="str">
        <f t="shared" si="26"/>
        <v>25%</v>
      </c>
      <c r="O120" s="213" t="s">
        <v>1082</v>
      </c>
      <c r="P120" s="213" t="s">
        <v>421</v>
      </c>
      <c r="Q120" s="213" t="s">
        <v>1038</v>
      </c>
      <c r="R120" s="203"/>
      <c r="S120" s="186" t="str">
        <f t="shared" si="17"/>
        <v/>
      </c>
      <c r="T120" s="203"/>
      <c r="U120" s="186" t="str">
        <f t="shared" si="18"/>
        <v/>
      </c>
      <c r="V120" s="186" t="str">
        <f t="shared" si="19"/>
        <v/>
      </c>
      <c r="W120" s="186" t="e">
        <f t="shared" si="20"/>
        <v>#N/A</v>
      </c>
    </row>
    <row r="121" spans="2:23" ht="150" customHeight="1" x14ac:dyDescent="0.25">
      <c r="B121" s="202" t="str">
        <f>+'4 - Valor del Riesgo Inherente'!B121</f>
        <v>GESTIÓN DEL TALENTO HUMANO</v>
      </c>
      <c r="C121" s="99" t="str">
        <f>+'4 - Valor del Riesgo Inherente'!C121</f>
        <v>OFICINA JURÍDICA</v>
      </c>
      <c r="D121" s="25" t="str">
        <f>+'4 - Valor del Riesgo Inherente'!D121</f>
        <v>R 46</v>
      </c>
      <c r="E121" s="202" t="str">
        <f>+'4 - Valor del Riesgo Inherente'!E121</f>
        <v>Perdida de expedientes disciplinarios</v>
      </c>
      <c r="F121" s="202" t="str">
        <f>+'4 - Valor del Riesgo Inherente'!F121</f>
        <v>Pérdida Reputacional</v>
      </c>
      <c r="G121" s="235" t="str">
        <f>+'4 - Valor del Riesgo Inherente'!G121</f>
        <v>Posibilidad de pérdida reputacional en la imagen interna de Control Interno Disciplinario de la Oficina Jurídica por el indebido tramite de los expedientes en gestión documental</v>
      </c>
      <c r="H121" s="204" t="s">
        <v>1660</v>
      </c>
      <c r="I121" s="244" t="s">
        <v>2092</v>
      </c>
      <c r="J121" s="244" t="s">
        <v>2097</v>
      </c>
      <c r="K121" s="213" t="s">
        <v>407</v>
      </c>
      <c r="L121" s="99" t="str">
        <f t="shared" si="25"/>
        <v>Probabilidad</v>
      </c>
      <c r="M121" s="213" t="s">
        <v>412</v>
      </c>
      <c r="N121" s="99" t="str">
        <f t="shared" si="26"/>
        <v>40%</v>
      </c>
      <c r="O121" s="213" t="s">
        <v>1082</v>
      </c>
      <c r="P121" s="213" t="s">
        <v>421</v>
      </c>
      <c r="Q121" s="213" t="s">
        <v>1038</v>
      </c>
      <c r="R121" s="203">
        <f>+IFERROR(IF(L121="Probabilidad",('4 - Valor del Riesgo Inherente'!J121-(+'4 - Valor del Riesgo Inherente'!J121*N121)),IF(L121="Impacto",'4 - Valor del Riesgo Inherente'!J121,"")),"")</f>
        <v>0.36</v>
      </c>
      <c r="S121" s="186" t="str">
        <f t="shared" si="17"/>
        <v>Baja</v>
      </c>
      <c r="T121" s="203">
        <f>+IFERROR(IF(L121="Impacto",('4 - Valor del Riesgo Inherente'!M121-(+'4 - Valor del Riesgo Inherente'!M121*N121)),IF(L121="Probabilidad",'4 - Valor del Riesgo Inherente'!M121,"")),"")</f>
        <v>0.4</v>
      </c>
      <c r="U121" s="186" t="str">
        <f t="shared" si="18"/>
        <v>Menor</v>
      </c>
      <c r="V121" s="186" t="str">
        <f t="shared" si="19"/>
        <v>Moderado</v>
      </c>
      <c r="W121" s="186" t="str">
        <f t="shared" si="20"/>
        <v>Reducir</v>
      </c>
    </row>
    <row r="122" spans="2:23" ht="150" customHeight="1" x14ac:dyDescent="0.25">
      <c r="B122" s="202" t="str">
        <f>+'4 - Valor del Riesgo Inherente'!B122</f>
        <v>GESTIÓN DEL TALENTO HUMANO</v>
      </c>
      <c r="C122" s="99" t="str">
        <f>+'4 - Valor del Riesgo Inherente'!C122</f>
        <v>OFICINA JURÍDICA</v>
      </c>
      <c r="D122" s="25" t="str">
        <f>+'4 - Valor del Riesgo Inherente'!D122</f>
        <v>R 46</v>
      </c>
      <c r="E122" s="202" t="str">
        <f>+'4 - Valor del Riesgo Inherente'!E122</f>
        <v>Perdida de expedientes disciplinarios</v>
      </c>
      <c r="F122" s="202" t="str">
        <f>+'4 - Valor del Riesgo Inherente'!F122</f>
        <v>Pérdida Reputacional</v>
      </c>
      <c r="G122" s="235" t="str">
        <f>+'4 - Valor del Riesgo Inherente'!G122</f>
        <v>Posibilidad de pérdida reputacional en la imagen interna de Control Interno Disciplinario de la Oficina Jurídica por el indebido tramite de los expedientes en gestión documental</v>
      </c>
      <c r="H122" s="204" t="s">
        <v>1661</v>
      </c>
      <c r="I122" s="244" t="s">
        <v>2092</v>
      </c>
      <c r="J122" s="244" t="s">
        <v>2098</v>
      </c>
      <c r="K122" s="213" t="s">
        <v>409</v>
      </c>
      <c r="L122" s="99" t="str">
        <f t="shared" si="25"/>
        <v>Impacto</v>
      </c>
      <c r="M122" s="213" t="s">
        <v>412</v>
      </c>
      <c r="N122" s="99" t="str">
        <f t="shared" si="26"/>
        <v>25%</v>
      </c>
      <c r="O122" s="213" t="s">
        <v>1082</v>
      </c>
      <c r="P122" s="213" t="s">
        <v>421</v>
      </c>
      <c r="Q122" s="213" t="s">
        <v>1038</v>
      </c>
      <c r="R122" s="203"/>
      <c r="S122" s="186" t="str">
        <f t="shared" si="17"/>
        <v/>
      </c>
      <c r="T122" s="203"/>
      <c r="U122" s="186" t="str">
        <f t="shared" si="18"/>
        <v/>
      </c>
      <c r="V122" s="186" t="str">
        <f t="shared" si="19"/>
        <v/>
      </c>
      <c r="W122" s="186" t="e">
        <f t="shared" si="20"/>
        <v>#N/A</v>
      </c>
    </row>
    <row r="123" spans="2:23" ht="150" customHeight="1" x14ac:dyDescent="0.25">
      <c r="B123" s="202" t="str">
        <f>+'4 - Valor del Riesgo Inherente'!B123</f>
        <v>APOYO JURÍDICO</v>
      </c>
      <c r="C123" s="99" t="str">
        <f>+'4 - Valor del Riesgo Inherente'!C123</f>
        <v>OFICINA JURÍDICA</v>
      </c>
      <c r="D123" s="25" t="str">
        <f>+'4 - Valor del Riesgo Inherente'!D123</f>
        <v>R 47</v>
      </c>
      <c r="E123" s="202" t="str">
        <f>+'4 - Valor del Riesgo Inherente'!E123</f>
        <v>Emitir conceptos sobre el mismo tema con distinta interpretación</v>
      </c>
      <c r="F123" s="202" t="str">
        <f>+'4 - Valor del Riesgo Inherente'!F123</f>
        <v>Pérdida Reputacional</v>
      </c>
      <c r="G123" s="235" t="str">
        <f>+'4 - Valor del Riesgo Inherente'!G123</f>
        <v>Posibilidad de pérdida reputacional en la imagen institucional interna y externa por falta de razonabilidad y búsqueda de unificación de criterios o línea de interpretación para la toma de decisiones</v>
      </c>
      <c r="H123" s="204" t="s">
        <v>1662</v>
      </c>
      <c r="I123" s="212" t="s">
        <v>1146</v>
      </c>
      <c r="J123" s="244" t="s">
        <v>2099</v>
      </c>
      <c r="K123" s="213" t="s">
        <v>407</v>
      </c>
      <c r="L123" s="99" t="str">
        <f t="shared" ref="L123:L129" si="27">IF(OR(K123="Correctivo",K123="Detectivo"),"Impacto",IF(K123="Preventivo","Probabilidad",""))</f>
        <v>Probabilidad</v>
      </c>
      <c r="M123" s="213" t="s">
        <v>412</v>
      </c>
      <c r="N123" s="99" t="str">
        <f t="shared" ref="N123:N129" si="28">IF(AND(K123="Preventivo",M123="Automático"),"50%",IF(AND(K123="Preventivo",M123="Manual"),"40%",IF(AND(K123="Detectivo",M123="Automático"),"40%",IF(AND(K123="Detectivo",M123="Manual"),"30%",IF(AND(K123="Correctivo",M123="Automático"),"35%",IF(AND(K123="Correctivo",M123="Manual"),"25%",""))))))</f>
        <v>40%</v>
      </c>
      <c r="O123" s="213" t="s">
        <v>1082</v>
      </c>
      <c r="P123" s="213" t="s">
        <v>1350</v>
      </c>
      <c r="Q123" s="213" t="s">
        <v>1039</v>
      </c>
      <c r="R123" s="203">
        <f>+IFERROR(IF(L123="Probabilidad",('4 - Valor del Riesgo Inherente'!J123-(+'4 - Valor del Riesgo Inherente'!J123*N123)),IF(L123="Impacto",'4 - Valor del Riesgo Inherente'!J123,"")),"")</f>
        <v>0.36</v>
      </c>
      <c r="S123" s="186" t="str">
        <f t="shared" si="17"/>
        <v>Baja</v>
      </c>
      <c r="T123" s="203">
        <f>+IFERROR(IF(L123="Impacto",('4 - Valor del Riesgo Inherente'!M123-(+'4 - Valor del Riesgo Inherente'!M123*N123)),IF(L123="Probabilidad",'4 - Valor del Riesgo Inherente'!M123,"")),"")</f>
        <v>1</v>
      </c>
      <c r="U123" s="186" t="str">
        <f t="shared" si="18"/>
        <v>Catastrófico</v>
      </c>
      <c r="V123" s="186" t="str">
        <f t="shared" si="19"/>
        <v>Extremo</v>
      </c>
      <c r="W123" s="186" t="str">
        <f t="shared" si="20"/>
        <v>Reducir</v>
      </c>
    </row>
    <row r="124" spans="2:23" ht="150" customHeight="1" x14ac:dyDescent="0.25">
      <c r="B124" s="202" t="str">
        <f>+'4 - Valor del Riesgo Inherente'!B124</f>
        <v>APOYO JURÍDICO</v>
      </c>
      <c r="C124" s="99" t="str">
        <f>+'4 - Valor del Riesgo Inherente'!C124</f>
        <v>OFICINA JURÍDICA</v>
      </c>
      <c r="D124" s="25" t="str">
        <f>+'4 - Valor del Riesgo Inherente'!D124</f>
        <v>R 47</v>
      </c>
      <c r="E124" s="202" t="str">
        <f>+'4 - Valor del Riesgo Inherente'!E124</f>
        <v>Emitir conceptos sobre el mismo tema con distinta interpretación</v>
      </c>
      <c r="F124" s="202" t="str">
        <f>+'4 - Valor del Riesgo Inherente'!F124</f>
        <v>Pérdida Reputacional</v>
      </c>
      <c r="G124" s="235" t="str">
        <f>+'4 - Valor del Riesgo Inherente'!G124</f>
        <v>Posibilidad de pérdida reputacional en la imagen institucional interna y externa por falta de razonabilidad y búsqueda de unificación de criterios o línea de interpretación para la toma de decisiones</v>
      </c>
      <c r="H124" s="204" t="s">
        <v>1663</v>
      </c>
      <c r="I124" s="212" t="s">
        <v>1146</v>
      </c>
      <c r="J124" s="244" t="s">
        <v>1316</v>
      </c>
      <c r="K124" s="213" t="s">
        <v>409</v>
      </c>
      <c r="L124" s="99" t="str">
        <f t="shared" si="27"/>
        <v>Impacto</v>
      </c>
      <c r="M124" s="213" t="s">
        <v>412</v>
      </c>
      <c r="N124" s="99" t="str">
        <f t="shared" si="28"/>
        <v>25%</v>
      </c>
      <c r="O124" s="213" t="s">
        <v>1082</v>
      </c>
      <c r="P124" s="213" t="s">
        <v>1350</v>
      </c>
      <c r="Q124" s="213" t="s">
        <v>1039</v>
      </c>
      <c r="R124" s="203"/>
      <c r="S124" s="186" t="str">
        <f t="shared" si="17"/>
        <v/>
      </c>
      <c r="T124" s="203"/>
      <c r="U124" s="186" t="str">
        <f t="shared" si="18"/>
        <v/>
      </c>
      <c r="V124" s="186" t="str">
        <f t="shared" si="19"/>
        <v/>
      </c>
      <c r="W124" s="186" t="e">
        <f t="shared" si="20"/>
        <v>#N/A</v>
      </c>
    </row>
    <row r="125" spans="2:23" ht="150" customHeight="1" x14ac:dyDescent="0.25">
      <c r="B125" s="202" t="str">
        <f>+'4 - Valor del Riesgo Inherente'!B125</f>
        <v>APOYO JURÍDICO</v>
      </c>
      <c r="C125" s="99" t="str">
        <f>+'4 - Valor del Riesgo Inherente'!C125</f>
        <v>OFICINA JURÍDICA</v>
      </c>
      <c r="D125" s="25" t="str">
        <f>+'4 - Valor del Riesgo Inherente'!D125</f>
        <v>R 48</v>
      </c>
      <c r="E125" s="202" t="str">
        <f>+'4 - Valor del Riesgo Inherente'!E125</f>
        <v>Vencimiento de términos</v>
      </c>
      <c r="F125" s="202" t="str">
        <f>+'4 - Valor del Riesgo Inherente'!F125</f>
        <v>Afectación Económica o presupuestal</v>
      </c>
      <c r="G125" s="235" t="str">
        <f>+'4 - Valor del Riesgo Inherente'!G125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5" s="204" t="s">
        <v>1664</v>
      </c>
      <c r="I125" s="212" t="s">
        <v>1146</v>
      </c>
      <c r="J125" s="244" t="s">
        <v>2100</v>
      </c>
      <c r="K125" s="213" t="s">
        <v>407</v>
      </c>
      <c r="L125" s="99" t="str">
        <f t="shared" si="27"/>
        <v>Probabilidad</v>
      </c>
      <c r="M125" s="213" t="s">
        <v>412</v>
      </c>
      <c r="N125" s="99" t="str">
        <f t="shared" si="28"/>
        <v>40%</v>
      </c>
      <c r="O125" s="213" t="s">
        <v>1082</v>
      </c>
      <c r="P125" s="213" t="s">
        <v>1350</v>
      </c>
      <c r="Q125" s="213" t="s">
        <v>1039</v>
      </c>
      <c r="R125" s="203">
        <f>+IFERROR(IF(L125="Probabilidad",('4 - Valor del Riesgo Inherente'!J125-(+'4 - Valor del Riesgo Inherente'!J125*N125)),IF(L125="Impacto",'4 - Valor del Riesgo Inherente'!J125,"")),"")</f>
        <v>0.48</v>
      </c>
      <c r="S125" s="186" t="str">
        <f t="shared" si="17"/>
        <v>Media</v>
      </c>
      <c r="T125" s="203">
        <f>+IFERROR(IF(L125="Impacto",('4 - Valor del Riesgo Inherente'!M125-(+'4 - Valor del Riesgo Inherente'!M125*N125)),IF(L125="Probabilidad",'4 - Valor del Riesgo Inherente'!M125,"")),"")</f>
        <v>1</v>
      </c>
      <c r="U125" s="186" t="str">
        <f t="shared" si="18"/>
        <v>Catastrófico</v>
      </c>
      <c r="V125" s="186" t="str">
        <f t="shared" si="19"/>
        <v>Extremo</v>
      </c>
      <c r="W125" s="186" t="str">
        <f t="shared" si="20"/>
        <v>Reducir</v>
      </c>
    </row>
    <row r="126" spans="2:23" ht="150" customHeight="1" x14ac:dyDescent="0.25">
      <c r="B126" s="202" t="str">
        <f>+'4 - Valor del Riesgo Inherente'!B126</f>
        <v>APOYO JURÍDICO</v>
      </c>
      <c r="C126" s="99" t="str">
        <f>+'4 - Valor del Riesgo Inherente'!C126</f>
        <v>OFICINA JURÍDICA</v>
      </c>
      <c r="D126" s="25" t="str">
        <f>+'4 - Valor del Riesgo Inherente'!D126</f>
        <v>R 48</v>
      </c>
      <c r="E126" s="202" t="str">
        <f>+'4 - Valor del Riesgo Inherente'!E126</f>
        <v>Vencimiento de términos</v>
      </c>
      <c r="F126" s="202" t="str">
        <f>+'4 - Valor del Riesgo Inherente'!F126</f>
        <v>Afectación Económica o presupuestal</v>
      </c>
      <c r="G126" s="235" t="str">
        <f>+'4 - Valor del Riesgo Inherente'!G126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6" s="204" t="s">
        <v>1665</v>
      </c>
      <c r="I126" s="212" t="s">
        <v>1146</v>
      </c>
      <c r="J126" s="244" t="s">
        <v>1317</v>
      </c>
      <c r="K126" s="213" t="s">
        <v>407</v>
      </c>
      <c r="L126" s="99" t="str">
        <f t="shared" si="27"/>
        <v>Probabilidad</v>
      </c>
      <c r="M126" s="213" t="s">
        <v>412</v>
      </c>
      <c r="N126" s="99" t="str">
        <f t="shared" si="28"/>
        <v>40%</v>
      </c>
      <c r="O126" s="213" t="s">
        <v>1082</v>
      </c>
      <c r="P126" s="213" t="s">
        <v>1350</v>
      </c>
      <c r="Q126" s="213" t="s">
        <v>1039</v>
      </c>
      <c r="R126" s="203">
        <f>IFERROR(IF(AND(L125="Probabilidad",L126="Probabilidad"),(R125-(+R125*N126)),IF(L126="Probabilidad",('4 - Valor del Riesgo Inherente'!J125-(+'4 - Valor del Riesgo Inherente'!J125*N126)),IF(L126="Impacto",R125,""))),"")</f>
        <v>0.28799999999999998</v>
      </c>
      <c r="S126" s="186" t="str">
        <f t="shared" si="17"/>
        <v>Baja</v>
      </c>
      <c r="T126" s="203">
        <f>IFERROR(IF(AND(L125="Impacto",L126="Impacto"),(T125-(+T125*N126)),IF(L126="Impacto",('4 - Valor del Riesgo Inherente'!M125-(+'4 - Valor del Riesgo Inherente'!M125*N126)),IF(L126="Probabilidad",T125,""))),"")</f>
        <v>1</v>
      </c>
      <c r="U126" s="186" t="str">
        <f t="shared" si="18"/>
        <v>Catastrófico</v>
      </c>
      <c r="V126" s="186" t="str">
        <f t="shared" si="19"/>
        <v>Extremo</v>
      </c>
      <c r="W126" s="186" t="str">
        <f t="shared" si="20"/>
        <v>Reducir</v>
      </c>
    </row>
    <row r="127" spans="2:23" ht="150" customHeight="1" x14ac:dyDescent="0.25">
      <c r="B127" s="202" t="str">
        <f>+'4 - Valor del Riesgo Inherente'!B127</f>
        <v>APOYO JURÍDICO</v>
      </c>
      <c r="C127" s="99" t="str">
        <f>+'4 - Valor del Riesgo Inherente'!C127</f>
        <v>OFICINA JURÍDICA</v>
      </c>
      <c r="D127" s="25" t="str">
        <f>+'4 - Valor del Riesgo Inherente'!D127</f>
        <v>R 48</v>
      </c>
      <c r="E127" s="202" t="str">
        <f>+'4 - Valor del Riesgo Inherente'!E127</f>
        <v>Vencimiento de términos</v>
      </c>
      <c r="F127" s="202" t="str">
        <f>+'4 - Valor del Riesgo Inherente'!F127</f>
        <v>Afectación Económica o presupuestal</v>
      </c>
      <c r="G127" s="235" t="str">
        <f>+'4 - Valor del Riesgo Inherente'!G127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H127" s="204" t="s">
        <v>1666</v>
      </c>
      <c r="I127" s="212" t="s">
        <v>1146</v>
      </c>
      <c r="J127" s="244" t="s">
        <v>2101</v>
      </c>
      <c r="K127" s="213" t="s">
        <v>409</v>
      </c>
      <c r="L127" s="99" t="str">
        <f t="shared" si="27"/>
        <v>Impacto</v>
      </c>
      <c r="M127" s="213" t="s">
        <v>412</v>
      </c>
      <c r="N127" s="99" t="str">
        <f t="shared" si="28"/>
        <v>25%</v>
      </c>
      <c r="O127" s="213" t="s">
        <v>1082</v>
      </c>
      <c r="P127" s="213" t="s">
        <v>1350</v>
      </c>
      <c r="Q127" s="213" t="s">
        <v>1039</v>
      </c>
      <c r="R127" s="203"/>
      <c r="S127" s="186" t="str">
        <f t="shared" si="17"/>
        <v/>
      </c>
      <c r="T127" s="203"/>
      <c r="U127" s="186" t="str">
        <f t="shared" si="18"/>
        <v/>
      </c>
      <c r="V127" s="186" t="str">
        <f t="shared" si="19"/>
        <v/>
      </c>
      <c r="W127" s="186" t="e">
        <f t="shared" si="20"/>
        <v>#N/A</v>
      </c>
    </row>
    <row r="128" spans="2:23" ht="150" customHeight="1" x14ac:dyDescent="0.25">
      <c r="B128" s="202" t="str">
        <f>+'4 - Valor del Riesgo Inherente'!B128</f>
        <v>APOYO JURÍDICO</v>
      </c>
      <c r="C128" s="99" t="str">
        <f>+'4 - Valor del Riesgo Inherente'!C128</f>
        <v>OFICINA JURÍDICA</v>
      </c>
      <c r="D128" s="25" t="str">
        <f>+'4 - Valor del Riesgo Inherente'!D128</f>
        <v>R 49</v>
      </c>
      <c r="E128" s="202" t="str">
        <f>+'4 - Valor del Riesgo Inherente'!E128</f>
        <v>Emisión de viabilidades positivas contrarias a la normatividad</v>
      </c>
      <c r="F128" s="202" t="str">
        <f>+'4 - Valor del Riesgo Inherente'!F128</f>
        <v>Pérdida Reputacional</v>
      </c>
      <c r="G128" s="235" t="str">
        <f>+'4 - Valor del Riesgo Inherente'!G128</f>
        <v>Posibilidad de pérdida reputacional en la imagen de entidad por interpretaciones variadas a la normatividad y vacíos jurídicos que podrían generar la toma de decisiones erróneas</v>
      </c>
      <c r="H128" s="204" t="s">
        <v>1667</v>
      </c>
      <c r="I128" s="212" t="s">
        <v>1146</v>
      </c>
      <c r="J128" s="244" t="s">
        <v>2102</v>
      </c>
      <c r="K128" s="213" t="s">
        <v>407</v>
      </c>
      <c r="L128" s="99" t="str">
        <f t="shared" si="27"/>
        <v>Probabilidad</v>
      </c>
      <c r="M128" s="213" t="s">
        <v>412</v>
      </c>
      <c r="N128" s="99" t="str">
        <f t="shared" si="28"/>
        <v>40%</v>
      </c>
      <c r="O128" s="213" t="s">
        <v>1082</v>
      </c>
      <c r="P128" s="213" t="s">
        <v>1350</v>
      </c>
      <c r="Q128" s="213" t="s">
        <v>1039</v>
      </c>
      <c r="R128" s="203">
        <f>+IFERROR(IF(L128="Probabilidad",('4 - Valor del Riesgo Inherente'!J128-(+'4 - Valor del Riesgo Inherente'!J128*N128)),IF(L128="Impacto",'4 - Valor del Riesgo Inherente'!J128,"")),"")</f>
        <v>0.36</v>
      </c>
      <c r="S128" s="186" t="str">
        <f t="shared" si="17"/>
        <v>Baja</v>
      </c>
      <c r="T128" s="203">
        <f>+IFERROR(IF(L128="Impacto",('4 - Valor del Riesgo Inherente'!M128-(+'4 - Valor del Riesgo Inherente'!M128*N128)),IF(L128="Probabilidad",'4 - Valor del Riesgo Inherente'!M128,"")),"")</f>
        <v>1</v>
      </c>
      <c r="U128" s="186" t="str">
        <f t="shared" si="18"/>
        <v>Catastrófico</v>
      </c>
      <c r="V128" s="186" t="str">
        <f t="shared" si="19"/>
        <v>Extremo</v>
      </c>
      <c r="W128" s="186" t="str">
        <f t="shared" si="20"/>
        <v>Reducir</v>
      </c>
    </row>
    <row r="129" spans="2:23" ht="150" customHeight="1" x14ac:dyDescent="0.25">
      <c r="B129" s="202" t="str">
        <f>+'4 - Valor del Riesgo Inherente'!B129</f>
        <v>APOYO JURÍDICO</v>
      </c>
      <c r="C129" s="99" t="str">
        <f>+'4 - Valor del Riesgo Inherente'!C129</f>
        <v>OFICINA JURÍDICA</v>
      </c>
      <c r="D129" s="25" t="str">
        <f>+'4 - Valor del Riesgo Inherente'!D129</f>
        <v>R 49</v>
      </c>
      <c r="E129" s="202" t="str">
        <f>+'4 - Valor del Riesgo Inherente'!E129</f>
        <v>Emisión de viabilidades positivas contrarias a la normatividad</v>
      </c>
      <c r="F129" s="202" t="str">
        <f>+'4 - Valor del Riesgo Inherente'!F129</f>
        <v>Pérdida Reputacional</v>
      </c>
      <c r="G129" s="235" t="str">
        <f>+'4 - Valor del Riesgo Inherente'!G129</f>
        <v>Posibilidad de pérdida reputacional en la imagen de entidad por interpretaciones variadas a la normatividad y vacíos jurídicos que podrían generar la toma de decisiones erróneas</v>
      </c>
      <c r="H129" s="204" t="s">
        <v>1668</v>
      </c>
      <c r="I129" s="212" t="s">
        <v>1146</v>
      </c>
      <c r="J129" s="244" t="s">
        <v>1318</v>
      </c>
      <c r="K129" s="213" t="s">
        <v>409</v>
      </c>
      <c r="L129" s="99" t="str">
        <f t="shared" si="27"/>
        <v>Impacto</v>
      </c>
      <c r="M129" s="213" t="s">
        <v>412</v>
      </c>
      <c r="N129" s="99" t="str">
        <f t="shared" si="28"/>
        <v>25%</v>
      </c>
      <c r="O129" s="213" t="s">
        <v>1082</v>
      </c>
      <c r="P129" s="213" t="s">
        <v>1350</v>
      </c>
      <c r="Q129" s="213" t="s">
        <v>1038</v>
      </c>
      <c r="R129" s="203"/>
      <c r="S129" s="186" t="str">
        <f t="shared" si="17"/>
        <v/>
      </c>
      <c r="T129" s="203"/>
      <c r="U129" s="186" t="str">
        <f t="shared" si="18"/>
        <v/>
      </c>
      <c r="V129" s="186" t="str">
        <f t="shared" si="19"/>
        <v/>
      </c>
      <c r="W129" s="186" t="e">
        <f t="shared" si="20"/>
        <v>#N/A</v>
      </c>
    </row>
    <row r="130" spans="2:23" ht="150" customHeight="1" x14ac:dyDescent="0.25">
      <c r="B130" s="202" t="str">
        <f>+'4 - Valor del Riesgo Inherente'!B130</f>
        <v>ADQUISICIÓN DE BIENES Y SERVICIOS</v>
      </c>
      <c r="C130" s="99" t="str">
        <f>+'4 - Valor del Riesgo Inherente'!C130</f>
        <v>GRUPO CONTRATOS</v>
      </c>
      <c r="D130" s="25" t="str">
        <f>+'4 - Valor del Riesgo Inherente'!D130</f>
        <v>R 50</v>
      </c>
      <c r="E130" s="202" t="str">
        <f>+'4 - Valor del Riesgo Inherente'!E130</f>
        <v>Liquidación de contratos y/o convenios fuera del plazo previsto.</v>
      </c>
      <c r="F130" s="202" t="str">
        <f>+'4 - Valor del Riesgo Inherente'!F130</f>
        <v>Pérdida Reputacional</v>
      </c>
      <c r="G130" s="235" t="str">
        <f>+'4 - Valor del Riesgo Inherente'!G130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0" s="204" t="s">
        <v>1669</v>
      </c>
      <c r="I130" s="244" t="s">
        <v>1319</v>
      </c>
      <c r="J130" s="244" t="s">
        <v>2103</v>
      </c>
      <c r="K130" s="213" t="s">
        <v>407</v>
      </c>
      <c r="L130" s="99" t="str">
        <f t="shared" ref="L130:L137" si="29">IF(OR(K130="Correctivo",K130="Detectivo"),"Impacto",IF(K130="Preventivo","Probabilidad",""))</f>
        <v>Probabilidad</v>
      </c>
      <c r="M130" s="213" t="s">
        <v>412</v>
      </c>
      <c r="N130" s="99" t="str">
        <f t="shared" ref="N130:N137" si="30">IF(AND(K130="Preventivo",M130="Automático"),"50%",IF(AND(K130="Preventivo",M130="Manual"),"40%",IF(AND(K130="Detectivo",M130="Automático"),"40%",IF(AND(K130="Detectivo",M130="Manual"),"30%",IF(AND(K130="Correctivo",M130="Automático"),"35%",IF(AND(K130="Correctivo",M130="Manual"),"25%",""))))))</f>
        <v>40%</v>
      </c>
      <c r="O130" s="213" t="s">
        <v>419</v>
      </c>
      <c r="P130" s="213" t="s">
        <v>421</v>
      </c>
      <c r="Q130" s="213" t="s">
        <v>1038</v>
      </c>
      <c r="R130" s="203">
        <f>+IFERROR(IF(L130="Probabilidad",('4 - Valor del Riesgo Inherente'!J130-(+'4 - Valor del Riesgo Inherente'!J130*N130)),IF(L130="Impacto",'4 - Valor del Riesgo Inherente'!J130,"")),"")</f>
        <v>0.36</v>
      </c>
      <c r="S130" s="186" t="str">
        <f t="shared" si="17"/>
        <v>Baja</v>
      </c>
      <c r="T130" s="203">
        <f>+IFERROR(IF(L130="Impacto",('4 - Valor del Riesgo Inherente'!M130-(+'4 - Valor del Riesgo Inherente'!M130*N130)),IF(L130="Probabilidad",'4 - Valor del Riesgo Inherente'!M130,"")),"")</f>
        <v>0.6</v>
      </c>
      <c r="U130" s="186" t="str">
        <f t="shared" si="18"/>
        <v>Moderado</v>
      </c>
      <c r="V130" s="186" t="str">
        <f t="shared" si="19"/>
        <v>Moderado</v>
      </c>
      <c r="W130" s="186" t="str">
        <f t="shared" si="20"/>
        <v>Reducir</v>
      </c>
    </row>
    <row r="131" spans="2:23" ht="150" customHeight="1" x14ac:dyDescent="0.25">
      <c r="B131" s="202" t="str">
        <f>+'4 - Valor del Riesgo Inherente'!B131</f>
        <v>ADQUISICIÓN DE BIENES Y SERVICIOS</v>
      </c>
      <c r="C131" s="99" t="str">
        <f>+'4 - Valor del Riesgo Inherente'!C131</f>
        <v>GRUPO CONTRATOS</v>
      </c>
      <c r="D131" s="25" t="str">
        <f>+'4 - Valor del Riesgo Inherente'!D131</f>
        <v>R 50</v>
      </c>
      <c r="E131" s="202" t="str">
        <f>+'4 - Valor del Riesgo Inherente'!E131</f>
        <v>Liquidación de contratos y/o convenios fuera del plazo previsto.</v>
      </c>
      <c r="F131" s="202" t="str">
        <f>+'4 - Valor del Riesgo Inherente'!F131</f>
        <v>Pérdida Reputacional</v>
      </c>
      <c r="G131" s="235" t="str">
        <f>+'4 - Valor del Riesgo Inherente'!G131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1" s="204" t="s">
        <v>1670</v>
      </c>
      <c r="I131" s="244" t="s">
        <v>1319</v>
      </c>
      <c r="J131" s="244" t="s">
        <v>1320</v>
      </c>
      <c r="K131" s="213" t="s">
        <v>408</v>
      </c>
      <c r="L131" s="99" t="str">
        <f t="shared" si="29"/>
        <v>Impacto</v>
      </c>
      <c r="M131" s="213" t="s">
        <v>412</v>
      </c>
      <c r="N131" s="99" t="str">
        <f t="shared" si="30"/>
        <v>30%</v>
      </c>
      <c r="O131" s="213" t="s">
        <v>419</v>
      </c>
      <c r="P131" s="213" t="s">
        <v>421</v>
      </c>
      <c r="Q131" s="213" t="s">
        <v>423</v>
      </c>
      <c r="R131" s="203">
        <f>IFERROR(IF(AND(L130="Probabilidad",L131="Probabilidad"),(R130-(+R130*N131)),IF(L131="Probabilidad",('4 - Valor del Riesgo Inherente'!J130-(+'4 - Valor del Riesgo Inherente'!J130*N131)),IF(L131="Impacto",R130,""))),"")</f>
        <v>0.36</v>
      </c>
      <c r="S131" s="186" t="str">
        <f t="shared" si="17"/>
        <v>Baja</v>
      </c>
      <c r="T131" s="203">
        <f>IFERROR(IF(AND(L130="Impacto",L131="Impacto"),(T130-(+T130*N131)),IF(L131="Impacto",('4 - Valor del Riesgo Inherente'!M130-(+'4 - Valor del Riesgo Inherente'!M130*N131)),IF(L131="Probabilidad",T130,""))),"")</f>
        <v>0.42</v>
      </c>
      <c r="U131" s="186" t="str">
        <f t="shared" si="18"/>
        <v>Moderado</v>
      </c>
      <c r="V131" s="186" t="str">
        <f t="shared" si="19"/>
        <v>Moderado</v>
      </c>
      <c r="W131" s="186" t="str">
        <f t="shared" si="20"/>
        <v>Reducir</v>
      </c>
    </row>
    <row r="132" spans="2:23" ht="150" customHeight="1" x14ac:dyDescent="0.25">
      <c r="B132" s="202" t="str">
        <f>+'4 - Valor del Riesgo Inherente'!B132</f>
        <v>ADQUISICIÓN DE BIENES Y SERVICIOS</v>
      </c>
      <c r="C132" s="99" t="str">
        <f>+'4 - Valor del Riesgo Inherente'!C132</f>
        <v>GRUPO CONTRATOS</v>
      </c>
      <c r="D132" s="25" t="str">
        <f>+'4 - Valor del Riesgo Inherente'!D132</f>
        <v>R 50</v>
      </c>
      <c r="E132" s="202" t="str">
        <f>+'4 - Valor del Riesgo Inherente'!E132</f>
        <v>Liquidación de contratos y/o convenios fuera del plazo previsto.</v>
      </c>
      <c r="F132" s="202" t="str">
        <f>+'4 - Valor del Riesgo Inherente'!F132</f>
        <v>Pérdida Reputacional</v>
      </c>
      <c r="G132" s="235" t="str">
        <f>+'4 - Valor del Riesgo Inherente'!G132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H132" s="204" t="s">
        <v>1671</v>
      </c>
      <c r="I132" s="244" t="s">
        <v>1147</v>
      </c>
      <c r="J132" s="244" t="s">
        <v>2104</v>
      </c>
      <c r="K132" s="213" t="s">
        <v>409</v>
      </c>
      <c r="L132" s="99" t="str">
        <f t="shared" si="29"/>
        <v>Impacto</v>
      </c>
      <c r="M132" s="213" t="s">
        <v>412</v>
      </c>
      <c r="N132" s="99" t="str">
        <f t="shared" si="30"/>
        <v>25%</v>
      </c>
      <c r="O132" s="213" t="s">
        <v>1082</v>
      </c>
      <c r="P132" s="213" t="s">
        <v>421</v>
      </c>
      <c r="Q132" s="213" t="s">
        <v>423</v>
      </c>
      <c r="R132" s="203"/>
      <c r="S132" s="186" t="str">
        <f t="shared" si="17"/>
        <v/>
      </c>
      <c r="T132" s="203"/>
      <c r="U132" s="186" t="str">
        <f t="shared" si="18"/>
        <v/>
      </c>
      <c r="V132" s="186" t="str">
        <f t="shared" si="19"/>
        <v/>
      </c>
      <c r="W132" s="186" t="e">
        <f t="shared" si="20"/>
        <v>#N/A</v>
      </c>
    </row>
    <row r="133" spans="2:23" ht="150" customHeight="1" x14ac:dyDescent="0.25">
      <c r="B133" s="202" t="str">
        <f>+'4 - Valor del Riesgo Inherente'!B133</f>
        <v>ADQUISICIÓN DE BIENES Y SERVICIOS</v>
      </c>
      <c r="C133" s="99" t="str">
        <f>+'4 - Valor del Riesgo Inherente'!C133</f>
        <v>GRUPO CONTRATOS</v>
      </c>
      <c r="D133" s="25" t="str">
        <f>+'4 - Valor del Riesgo Inherente'!D133</f>
        <v>R 51</v>
      </c>
      <c r="E133" s="202" t="str">
        <f>+'4 - Valor del Riesgo Inherente'!E133</f>
        <v>Configuración del contrato realidad.</v>
      </c>
      <c r="F133" s="202" t="str">
        <f>+'4 - Valor del Riesgo Inherente'!F133</f>
        <v>Afectación Económica o presupuestal</v>
      </c>
      <c r="G133" s="235" t="str">
        <f>+'4 - Valor del Riesgo Inherente'!G133</f>
        <v>Posibilidad de afectación económica por costos en liquidación de contrato y pago de prestaciones de ley debido a demandas o reclamaciones judiciales por la constitución de dependencia, subordinación y horarios de la labor por parte del supervisor del contrato</v>
      </c>
      <c r="H133" s="204" t="s">
        <v>1672</v>
      </c>
      <c r="I133" s="244" t="s">
        <v>1321</v>
      </c>
      <c r="J133" s="244" t="s">
        <v>1322</v>
      </c>
      <c r="K133" s="213" t="s">
        <v>408</v>
      </c>
      <c r="L133" s="99" t="str">
        <f t="shared" si="29"/>
        <v>Impacto</v>
      </c>
      <c r="M133" s="213" t="s">
        <v>412</v>
      </c>
      <c r="N133" s="99" t="str">
        <f t="shared" si="30"/>
        <v>30%</v>
      </c>
      <c r="O133" s="213" t="s">
        <v>419</v>
      </c>
      <c r="P133" s="213" t="s">
        <v>421</v>
      </c>
      <c r="Q133" s="213" t="s">
        <v>423</v>
      </c>
      <c r="R133" s="203">
        <f>+IFERROR(IF(L133="Probabilidad",('4 - Valor del Riesgo Inherente'!J133-(+'4 - Valor del Riesgo Inherente'!J133*N133)),IF(L133="Impacto",'4 - Valor del Riesgo Inherente'!J133,"")),"")</f>
        <v>0.4</v>
      </c>
      <c r="S133" s="186" t="str">
        <f t="shared" si="17"/>
        <v>Baja</v>
      </c>
      <c r="T133" s="203">
        <f>+IFERROR(IF(L133="Impacto",('4 - Valor del Riesgo Inherente'!M133-(+'4 - Valor del Riesgo Inherente'!M133*N133)),IF(L133="Probabilidad",'4 - Valor del Riesgo Inherente'!M133,"")),"")</f>
        <v>0.28000000000000003</v>
      </c>
      <c r="U133" s="186" t="str">
        <f t="shared" si="18"/>
        <v>Menor</v>
      </c>
      <c r="V133" s="186" t="str">
        <f t="shared" si="19"/>
        <v>Moderado</v>
      </c>
      <c r="W133" s="186" t="str">
        <f t="shared" si="20"/>
        <v>Reducir</v>
      </c>
    </row>
    <row r="134" spans="2:23" ht="150" customHeight="1" x14ac:dyDescent="0.25">
      <c r="B134" s="202" t="str">
        <f>+'4 - Valor del Riesgo Inherente'!B134</f>
        <v>ADQUISICIÓN DE BIENES Y SERVICIOS</v>
      </c>
      <c r="C134" s="99" t="str">
        <f>+'4 - Valor del Riesgo Inherente'!C134</f>
        <v>GRUPO CONTRATOS</v>
      </c>
      <c r="D134" s="25" t="str">
        <f>+'4 - Valor del Riesgo Inherente'!D134</f>
        <v>R 51</v>
      </c>
      <c r="E134" s="202" t="str">
        <f>+'4 - Valor del Riesgo Inherente'!E134</f>
        <v>Configuración del contrato realidad.</v>
      </c>
      <c r="F134" s="202" t="str">
        <f>+'4 - Valor del Riesgo Inherente'!F134</f>
        <v>Afectación Económica o presupuestal</v>
      </c>
      <c r="G134" s="235" t="str">
        <f>+'4 - Valor del Riesgo Inherente'!G134</f>
        <v>Posibilidad de afectación económica por costos en liquidación de contrato y pago de prestaciones de ley debido a demandas o reclamaciones judiciales por la constitución de dependencia, subordinación y horarios de la labor por parte del supervisor del contrato</v>
      </c>
      <c r="H134" s="204" t="s">
        <v>1673</v>
      </c>
      <c r="I134" s="244" t="s">
        <v>1148</v>
      </c>
      <c r="J134" s="244" t="s">
        <v>2105</v>
      </c>
      <c r="K134" s="213" t="s">
        <v>409</v>
      </c>
      <c r="L134" s="99" t="str">
        <f t="shared" si="29"/>
        <v>Impacto</v>
      </c>
      <c r="M134" s="213" t="s">
        <v>412</v>
      </c>
      <c r="N134" s="99" t="str">
        <f t="shared" si="30"/>
        <v>25%</v>
      </c>
      <c r="O134" s="213" t="s">
        <v>419</v>
      </c>
      <c r="P134" s="213" t="s">
        <v>421</v>
      </c>
      <c r="Q134" s="213" t="s">
        <v>423</v>
      </c>
      <c r="R134" s="203"/>
      <c r="S134" s="186" t="str">
        <f t="shared" si="17"/>
        <v/>
      </c>
      <c r="T134" s="203"/>
      <c r="U134" s="186" t="str">
        <f t="shared" si="18"/>
        <v/>
      </c>
      <c r="V134" s="186" t="str">
        <f t="shared" si="19"/>
        <v/>
      </c>
      <c r="W134" s="186" t="e">
        <f t="shared" si="20"/>
        <v>#N/A</v>
      </c>
    </row>
    <row r="135" spans="2:23" ht="150" customHeight="1" x14ac:dyDescent="0.25">
      <c r="B135" s="202" t="str">
        <f>+'4 - Valor del Riesgo Inherente'!B135</f>
        <v>ADMINISTRACIÓN DE BIENES Y SERVICIOS</v>
      </c>
      <c r="C135" s="99" t="str">
        <f>+'4 - Valor del Riesgo Inherente'!C135</f>
        <v>SUBDIRECCIÓN ADMINISTRATIVA Y FINANCIERA</v>
      </c>
      <c r="D135" s="25" t="str">
        <f>+'4 - Valor del Riesgo Inherente'!D135</f>
        <v>R 52</v>
      </c>
      <c r="E135" s="202" t="str">
        <f>+'4 - Valor del Riesgo Inherente'!E135</f>
        <v>Perdidas o daños en los bienes de la Entidad</v>
      </c>
      <c r="F135" s="202" t="str">
        <f>+'4 - Valor del Riesgo Inherente'!F135</f>
        <v>Afectación Económica o presupuestal</v>
      </c>
      <c r="G135" s="235" t="str">
        <f>+'4 - Valor del Riesgo Inherente'!G135</f>
        <v>Posibilidad de afectación económica por generar incertidumbre en los estados financieros y/o posible apertura a procesos disciplinarios y/o sancionatorios debido falta de control y lineamientos en el manejo de los bienes de la Entidad</v>
      </c>
      <c r="H135" s="204" t="s">
        <v>1674</v>
      </c>
      <c r="I135" s="244" t="s">
        <v>2106</v>
      </c>
      <c r="J135" s="244" t="s">
        <v>2107</v>
      </c>
      <c r="K135" s="213" t="s">
        <v>408</v>
      </c>
      <c r="L135" s="99" t="str">
        <f t="shared" si="29"/>
        <v>Impacto</v>
      </c>
      <c r="M135" s="213" t="s">
        <v>412</v>
      </c>
      <c r="N135" s="99" t="str">
        <f t="shared" si="30"/>
        <v>30%</v>
      </c>
      <c r="O135" s="213" t="s">
        <v>1082</v>
      </c>
      <c r="P135" s="213" t="s">
        <v>1351</v>
      </c>
      <c r="Q135" s="213" t="s">
        <v>1038</v>
      </c>
      <c r="R135" s="203">
        <f>+IFERROR(IF(L135="Probabilidad",('4 - Valor del Riesgo Inherente'!J135-(+'4 - Valor del Riesgo Inherente'!J135*N135)),IF(L135="Impacto",'4 - Valor del Riesgo Inherente'!J135,"")),"")</f>
        <v>0.6</v>
      </c>
      <c r="S135" s="186" t="str">
        <f t="shared" si="17"/>
        <v>Media</v>
      </c>
      <c r="T135" s="203">
        <f>+IFERROR(IF(L135="Impacto",('4 - Valor del Riesgo Inherente'!M135-(+'4 - Valor del Riesgo Inherente'!M135*N135)),IF(L135="Probabilidad",'4 - Valor del Riesgo Inherente'!M135,"")),"")</f>
        <v>0.7</v>
      </c>
      <c r="U135" s="186" t="str">
        <f t="shared" si="18"/>
        <v>Mayor</v>
      </c>
      <c r="V135" s="186" t="str">
        <f t="shared" si="19"/>
        <v>Alto</v>
      </c>
      <c r="W135" s="186" t="str">
        <f t="shared" si="20"/>
        <v>Reducir</v>
      </c>
    </row>
    <row r="136" spans="2:23" ht="150" customHeight="1" x14ac:dyDescent="0.25">
      <c r="B136" s="202" t="str">
        <f>+'4 - Valor del Riesgo Inherente'!B136</f>
        <v>ADMINISTRACIÓN DE BIENES Y SERVICIOS</v>
      </c>
      <c r="C136" s="99" t="str">
        <f>+'4 - Valor del Riesgo Inherente'!C136</f>
        <v>SUBDIRECCIÓN ADMINISTRATIVA Y FINANCIERA</v>
      </c>
      <c r="D136" s="25" t="str">
        <f>+'4 - Valor del Riesgo Inherente'!D136</f>
        <v>R 52</v>
      </c>
      <c r="E136" s="202" t="str">
        <f>+'4 - Valor del Riesgo Inherente'!E136</f>
        <v>Perdidas o daños en los bienes de la Entidad</v>
      </c>
      <c r="F136" s="202" t="str">
        <f>+'4 - Valor del Riesgo Inherente'!F136</f>
        <v>Afectación Económica o presupuestal</v>
      </c>
      <c r="G136" s="235" t="str">
        <f>+'4 - Valor del Riesgo Inherente'!G136</f>
        <v>Posibilidad de afectación económica por generar incertidumbre en los estados financieros y/o posible apertura a procesos disciplinarios y/o sancionatorios debido falta de control y lineamientos en el manejo de los bienes de la Entidad</v>
      </c>
      <c r="H136" s="204" t="s">
        <v>1675</v>
      </c>
      <c r="I136" s="244" t="s">
        <v>2106</v>
      </c>
      <c r="J136" s="244" t="s">
        <v>2108</v>
      </c>
      <c r="K136" s="213" t="s">
        <v>409</v>
      </c>
      <c r="L136" s="99" t="str">
        <f t="shared" si="29"/>
        <v>Impacto</v>
      </c>
      <c r="M136" s="213" t="s">
        <v>412</v>
      </c>
      <c r="N136" s="99" t="str">
        <f t="shared" si="30"/>
        <v>25%</v>
      </c>
      <c r="O136" s="213" t="s">
        <v>1082</v>
      </c>
      <c r="P136" s="213" t="s">
        <v>421</v>
      </c>
      <c r="Q136" s="213" t="s">
        <v>1038</v>
      </c>
      <c r="R136" s="203"/>
      <c r="S136" s="186" t="str">
        <f t="shared" si="17"/>
        <v/>
      </c>
      <c r="T136" s="203"/>
      <c r="U136" s="186" t="str">
        <f t="shared" si="18"/>
        <v/>
      </c>
      <c r="V136" s="186" t="str">
        <f t="shared" si="19"/>
        <v/>
      </c>
      <c r="W136" s="186" t="e">
        <f t="shared" si="20"/>
        <v>#N/A</v>
      </c>
    </row>
    <row r="137" spans="2:23" ht="150" customHeight="1" x14ac:dyDescent="0.25">
      <c r="B137" s="202" t="str">
        <f>+'4 - Valor del Riesgo Inherente'!B137</f>
        <v>ADMINISTRACIÓN DE BIENES Y SERVICIOS</v>
      </c>
      <c r="C137" s="99" t="str">
        <f>+'4 - Valor del Riesgo Inherente'!C137</f>
        <v>SUBDIRECCIÓN ADMINISTRATIVA Y FINANCIERA</v>
      </c>
      <c r="D137" s="25" t="str">
        <f>+'4 - Valor del Riesgo Inherente'!D137</f>
        <v>R 53</v>
      </c>
      <c r="E137" s="202" t="str">
        <f>+'4 - Valor del Riesgo Inherente'!E137</f>
        <v>Incumplimiento en la aplicación de los mantenimientos preventivos a los bienes de la Entidad</v>
      </c>
      <c r="F137" s="202" t="str">
        <f>+'4 - Valor del Riesgo Inherente'!F137</f>
        <v>Afectación Económica o presupuestal</v>
      </c>
      <c r="G137" s="235" t="str">
        <f>+'4 - Valor del Riesgo Inherente'!G137</f>
        <v>Posibilidad de afectación económica por sobrecostos en mantenimientos debido a la falta de control en la implementación de mantenimientos de acuerdo a sus fichas técnicas</v>
      </c>
      <c r="H137" s="204" t="s">
        <v>1676</v>
      </c>
      <c r="I137" s="244" t="s">
        <v>1148</v>
      </c>
      <c r="J137" s="244" t="s">
        <v>1323</v>
      </c>
      <c r="K137" s="213" t="s">
        <v>408</v>
      </c>
      <c r="L137" s="99" t="str">
        <f t="shared" si="29"/>
        <v>Impacto</v>
      </c>
      <c r="M137" s="213" t="s">
        <v>412</v>
      </c>
      <c r="N137" s="99" t="str">
        <f t="shared" si="30"/>
        <v>30%</v>
      </c>
      <c r="O137" s="242" t="s">
        <v>419</v>
      </c>
      <c r="P137" s="51" t="s">
        <v>421</v>
      </c>
      <c r="Q137" s="242" t="s">
        <v>1038</v>
      </c>
      <c r="R137" s="203">
        <f>+IFERROR(IF(L137="Probabilidad",('4 - Valor del Riesgo Inherente'!J137-(+'4 - Valor del Riesgo Inherente'!J137*N137)),IF(L137="Impacto",'4 - Valor del Riesgo Inherente'!J137,"")),"")</f>
        <v>0.6</v>
      </c>
      <c r="S137" s="186" t="str">
        <f t="shared" si="17"/>
        <v>Media</v>
      </c>
      <c r="T137" s="203">
        <f>+IFERROR(IF(L137="Impacto",('4 - Valor del Riesgo Inherente'!M137-(+'4 - Valor del Riesgo Inherente'!M137*N137)),IF(L137="Probabilidad",'4 - Valor del Riesgo Inherente'!M137,"")),"")</f>
        <v>0.56000000000000005</v>
      </c>
      <c r="U137" s="186" t="str">
        <f t="shared" si="18"/>
        <v>Moderado</v>
      </c>
      <c r="V137" s="186" t="str">
        <f t="shared" si="19"/>
        <v>Moderado</v>
      </c>
      <c r="W137" s="186" t="str">
        <f t="shared" si="20"/>
        <v>Reducir</v>
      </c>
    </row>
    <row r="138" spans="2:23" ht="150" customHeight="1" x14ac:dyDescent="0.25">
      <c r="B138" s="202" t="str">
        <f>+'4 - Valor del Riesgo Inherente'!B138</f>
        <v>ADMINISTRACIÓN DE BIENES Y SERVICIOS</v>
      </c>
      <c r="C138" s="99" t="str">
        <f>+'4 - Valor del Riesgo Inherente'!C138</f>
        <v>SUBDIRECCIÓN ADMINISTRATIVA Y FINANCIERA</v>
      </c>
      <c r="D138" s="25" t="str">
        <f>+'4 - Valor del Riesgo Inherente'!D138</f>
        <v>R 53</v>
      </c>
      <c r="E138" s="202" t="str">
        <f>+'4 - Valor del Riesgo Inherente'!E138</f>
        <v>Incumplimiento en la aplicación de los mantenimientos preventivos a los bienes de la Entidad</v>
      </c>
      <c r="F138" s="202" t="str">
        <f>+'4 - Valor del Riesgo Inherente'!F138</f>
        <v>Afectación Económica o presupuestal</v>
      </c>
      <c r="G138" s="235" t="str">
        <f>+'4 - Valor del Riesgo Inherente'!G138</f>
        <v>Posibilidad de afectación económica por sobrecostos en mantenimientos debido a la falta de control en la implementación de mantenimientos de acuerdo a sus fichas técnicas</v>
      </c>
      <c r="H138" s="204" t="s">
        <v>1677</v>
      </c>
      <c r="I138" s="244" t="s">
        <v>1148</v>
      </c>
      <c r="J138" s="244" t="s">
        <v>2109</v>
      </c>
      <c r="K138" s="213" t="s">
        <v>409</v>
      </c>
      <c r="L138" s="99" t="str">
        <f t="shared" ref="L138:L177" si="31">IF(OR(K138="Correctivo",K138="Detectivo"),"Impacto",IF(K138="Preventivo","Probabilidad",""))</f>
        <v>Impacto</v>
      </c>
      <c r="M138" s="213" t="s">
        <v>412</v>
      </c>
      <c r="N138" s="99" t="str">
        <f t="shared" ref="N138:N177" si="32">IF(AND(K138="Preventivo",M138="Automático"),"50%",IF(AND(K138="Preventivo",M138="Manual"),"40%",IF(AND(K138="Detectivo",M138="Automático"),"40%",IF(AND(K138="Detectivo",M138="Manual"),"30%",IF(AND(K138="Correctivo",M138="Automático"),"35%",IF(AND(K138="Correctivo",M138="Manual"),"25%",""))))))</f>
        <v>25%</v>
      </c>
      <c r="O138" s="242" t="s">
        <v>419</v>
      </c>
      <c r="P138" s="51" t="s">
        <v>421</v>
      </c>
      <c r="Q138" s="242" t="s">
        <v>1038</v>
      </c>
      <c r="R138" s="203"/>
      <c r="S138" s="186" t="str">
        <f t="shared" si="17"/>
        <v/>
      </c>
      <c r="T138" s="203"/>
      <c r="U138" s="186" t="str">
        <f t="shared" si="18"/>
        <v/>
      </c>
      <c r="V138" s="186" t="str">
        <f t="shared" si="19"/>
        <v/>
      </c>
      <c r="W138" s="186" t="e">
        <f t="shared" si="20"/>
        <v>#N/A</v>
      </c>
    </row>
    <row r="139" spans="2:23" ht="150" customHeight="1" x14ac:dyDescent="0.25">
      <c r="B139" s="202" t="str">
        <f>+'4 - Valor del Riesgo Inherente'!B139</f>
        <v>ADMINISTRACIÓN DE BIENES Y SERVICIOS</v>
      </c>
      <c r="C139" s="99" t="str">
        <f>+'4 - Valor del Riesgo Inherente'!C139</f>
        <v>SUBDIRECCIÓN ADMINISTRATIVA Y FINANCIERA</v>
      </c>
      <c r="D139" s="25" t="str">
        <f>+'4 - Valor del Riesgo Inherente'!D139</f>
        <v>R 54</v>
      </c>
      <c r="E139" s="202" t="str">
        <f>+'4 - Valor del Riesgo Inherente'!E139</f>
        <v>Legalización de comisión o viáticos sin el cumplimiento de requisitos</v>
      </c>
      <c r="F139" s="202" t="str">
        <f>+'4 - Valor del Riesgo Inherente'!F139</f>
        <v>Afectación Económica o presupuestal</v>
      </c>
      <c r="G139" s="235" t="str">
        <f>+'4 - Valor del Riesgo Inherente'!G139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39" s="204" t="s">
        <v>1678</v>
      </c>
      <c r="I139" s="244" t="s">
        <v>1148</v>
      </c>
      <c r="J139" s="244" t="s">
        <v>2110</v>
      </c>
      <c r="K139" s="213" t="s">
        <v>407</v>
      </c>
      <c r="L139" s="99" t="str">
        <f t="shared" si="31"/>
        <v>Probabilidad</v>
      </c>
      <c r="M139" s="213" t="s">
        <v>412</v>
      </c>
      <c r="N139" s="99" t="str">
        <f t="shared" si="32"/>
        <v>40%</v>
      </c>
      <c r="O139" s="213" t="s">
        <v>419</v>
      </c>
      <c r="P139" s="213" t="s">
        <v>421</v>
      </c>
      <c r="Q139" s="213" t="s">
        <v>1038</v>
      </c>
      <c r="R139" s="203">
        <f>+IFERROR(IF(L139="Probabilidad",('4 - Valor del Riesgo Inherente'!J139-(+'4 - Valor del Riesgo Inherente'!J139*N139)),IF(L139="Impacto",'4 - Valor del Riesgo Inherente'!J139,"")),"")</f>
        <v>0.36</v>
      </c>
      <c r="S139" s="186" t="str">
        <f t="shared" ref="S139:S190" si="33">IFERROR(IF(R139="","",IF(R139&lt;=0.2,"Muy Baja",IF(R139&lt;=0.4,"Baja",IF(R139&lt;=0.6,"Media",IF(R139&lt;=0.8,"Alta","Muy Alta"))))),"")</f>
        <v>Baja</v>
      </c>
      <c r="T139" s="203">
        <f>+IFERROR(IF(L139="Impacto",('4 - Valor del Riesgo Inherente'!M139-(+'4 - Valor del Riesgo Inherente'!M139*N139)),IF(L139="Probabilidad",'4 - Valor del Riesgo Inherente'!M139,"")),"")</f>
        <v>0.4</v>
      </c>
      <c r="U139" s="186" t="str">
        <f t="shared" ref="U139:U190" si="34">IFERROR(IF(T139="","",IF(T139&lt;=0.2,"Leve",IF(T139&lt;=0.4,"Menor",IF(T139&lt;=0.6,"Moderado",IF(T139&lt;=0.8,"Mayor","Catastrófico"))))),"")</f>
        <v>Menor</v>
      </c>
      <c r="V139" s="186" t="str">
        <f t="shared" ref="V139:V190" si="35">IF(OR(AND(S139="Muy Baja",U139="Leve"),AND(S139="Muy Baja",U139="Menor"),AND(S139="Baja",U139="Leve")),"Bajo",IF(OR(AND(S139="Muy baja",U139="Moderado"),AND(S139="Baja",U139="Menor"),AND(S139="Baja",U139="Moderado"),AND(S139="Media",U139="Leve"),AND(S139="Media",U139="Menor"),AND(S139="Media",U139="Moderado"),AND(S139="Alta",U139="Leve"),AND(S139="Alta",U139="Menor")),"Moderado",IF(OR(AND(S139="Muy Baja",U139="Mayor"),AND(S139="Baja",U139="Mayor"),AND(S139="Media",U139="Mayor"),AND(S139="Alta",U139="Moderado"),AND(S139="Alta",U139="Mayor"),AND(S139="Muy Alta",U139="Leve"),AND(S139="Muy Alta",U139="Menor"),AND(S139="Muy Alta",U139="Moderado"),AND(S139="Muy Alta",U139="Mayor")),"Alto",IF(OR(AND(S139="Muy Baja",U139="Catastrófico"),AND(S139="Baja",U139="Catastrófico"),AND(S139="Media",U139="Catastrófico"),AND(S139="Alta",U139="Catastrófico"),AND(S139="Muy Alta",U139="Catastrófico")),"Extremo",""))))</f>
        <v>Moderado</v>
      </c>
      <c r="W139" s="186" t="str">
        <f t="shared" ref="W139:W190" si="36">_xlfn.IFS(V139="Bajo","Aceptar",V139="Moderado","Reducir",V139="Alto","Reducir",V139="Extremo","Reducir")</f>
        <v>Reducir</v>
      </c>
    </row>
    <row r="140" spans="2:23" ht="150" customHeight="1" x14ac:dyDescent="0.25">
      <c r="B140" s="202" t="str">
        <f>+'4 - Valor del Riesgo Inherente'!B140</f>
        <v>ADMINISTRACIÓN DE BIENES Y SERVICIOS</v>
      </c>
      <c r="C140" s="99" t="str">
        <f>+'4 - Valor del Riesgo Inherente'!C140</f>
        <v>SUBDIRECCIÓN ADMINISTRATIVA Y FINANCIERA</v>
      </c>
      <c r="D140" s="25" t="str">
        <f>+'4 - Valor del Riesgo Inherente'!D140</f>
        <v>R 54</v>
      </c>
      <c r="E140" s="202" t="str">
        <f>+'4 - Valor del Riesgo Inherente'!E140</f>
        <v>Legalización de comisión o viáticos sin el cumplimiento de requisitos</v>
      </c>
      <c r="F140" s="202" t="str">
        <f>+'4 - Valor del Riesgo Inherente'!F140</f>
        <v>Afectación Económica o presupuestal</v>
      </c>
      <c r="G140" s="235" t="str">
        <f>+'4 - Valor del Riesgo Inherente'!G140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0" s="204" t="s">
        <v>1679</v>
      </c>
      <c r="I140" s="244" t="s">
        <v>1148</v>
      </c>
      <c r="J140" s="244" t="s">
        <v>2111</v>
      </c>
      <c r="K140" s="213" t="s">
        <v>409</v>
      </c>
      <c r="L140" s="99" t="str">
        <f t="shared" si="31"/>
        <v>Impacto</v>
      </c>
      <c r="M140" s="213" t="s">
        <v>412</v>
      </c>
      <c r="N140" s="99" t="str">
        <f t="shared" si="32"/>
        <v>25%</v>
      </c>
      <c r="O140" s="213" t="s">
        <v>419</v>
      </c>
      <c r="P140" s="213" t="s">
        <v>421</v>
      </c>
      <c r="Q140" s="213" t="s">
        <v>1038</v>
      </c>
      <c r="R140" s="203"/>
      <c r="S140" s="186" t="str">
        <f t="shared" si="33"/>
        <v/>
      </c>
      <c r="T140" s="203"/>
      <c r="U140" s="186" t="str">
        <f t="shared" si="34"/>
        <v/>
      </c>
      <c r="V140" s="186" t="str">
        <f t="shared" si="35"/>
        <v/>
      </c>
      <c r="W140" s="186" t="e">
        <f t="shared" si="36"/>
        <v>#N/A</v>
      </c>
    </row>
    <row r="141" spans="2:23" ht="150" customHeight="1" x14ac:dyDescent="0.25">
      <c r="B141" s="202" t="str">
        <f>+'4 - Valor del Riesgo Inherente'!B141</f>
        <v>ADMINISTRACIÓN DE BIENES Y SERVICIOS</v>
      </c>
      <c r="C141" s="99" t="str">
        <f>+'4 - Valor del Riesgo Inherente'!C141</f>
        <v>SUBDIRECCIÓN ADMINISTRATIVA Y FINANCIERA</v>
      </c>
      <c r="D141" s="25" t="str">
        <f>+'4 - Valor del Riesgo Inherente'!D141</f>
        <v>R 54</v>
      </c>
      <c r="E141" s="202" t="str">
        <f>+'4 - Valor del Riesgo Inherente'!E141</f>
        <v>Legalización de comisión o viáticos sin el cumplimiento de requisitos</v>
      </c>
      <c r="F141" s="202" t="str">
        <f>+'4 - Valor del Riesgo Inherente'!F141</f>
        <v>Afectación Económica o presupuestal</v>
      </c>
      <c r="G141" s="235" t="str">
        <f>+'4 - Valor del Riesgo Inherente'!G141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H141" s="204" t="s">
        <v>1680</v>
      </c>
      <c r="I141" s="244" t="s">
        <v>1042</v>
      </c>
      <c r="J141" s="244"/>
      <c r="K141" s="213"/>
      <c r="L141" s="99" t="str">
        <f t="shared" si="31"/>
        <v/>
      </c>
      <c r="M141" s="213"/>
      <c r="N141" s="99" t="str">
        <f t="shared" si="32"/>
        <v/>
      </c>
      <c r="O141" s="213"/>
      <c r="P141" s="213"/>
      <c r="Q141" s="213"/>
      <c r="R141" s="203" t="str">
        <f>+IFERROR(IF(L141="Probabilidad",('4 - Valor del Riesgo Inherente'!J141-(+'4 - Valor del Riesgo Inherente'!J141*N141)),IF(L141="Impacto",'4 - Valor del Riesgo Inherente'!J141,"")),"")</f>
        <v/>
      </c>
      <c r="S141" s="186" t="str">
        <f t="shared" si="33"/>
        <v/>
      </c>
      <c r="T141" s="203" t="str">
        <f>+IFERROR(IF(L141="Impacto",('4 - Valor del Riesgo Inherente'!M141-(+'4 - Valor del Riesgo Inherente'!M141*N141)),IF(L141="Probabilidad",'4 - Valor del Riesgo Inherente'!M141,"")),"")</f>
        <v/>
      </c>
      <c r="U141" s="186" t="str">
        <f t="shared" si="34"/>
        <v/>
      </c>
      <c r="V141" s="186" t="str">
        <f t="shared" si="35"/>
        <v/>
      </c>
      <c r="W141" s="186" t="e">
        <f t="shared" si="36"/>
        <v>#N/A</v>
      </c>
    </row>
    <row r="142" spans="2:23" ht="150" customHeight="1" x14ac:dyDescent="0.25">
      <c r="B142" s="202" t="str">
        <f>+'4 - Valor del Riesgo Inherente'!B142</f>
        <v>ADMINISTRACIÓN DE BIENES Y SERVICIOS</v>
      </c>
      <c r="C142" s="99" t="str">
        <f>+'4 - Valor del Riesgo Inherente'!C142</f>
        <v xml:space="preserve">SUBDIRECCIÓN ADMINISTRATIVA Y FINANCIERA
</v>
      </c>
      <c r="D142" s="25" t="str">
        <f>+'4 - Valor del Riesgo Inherente'!D142</f>
        <v>R 55</v>
      </c>
      <c r="E142" s="202" t="str">
        <f>+'4 - Valor del Riesgo Inherente'!E142</f>
        <v>Pérdida o daño en la documentación de la Agencia</v>
      </c>
      <c r="F142" s="202" t="str">
        <f>+'4 - Valor del Riesgo Inherente'!F142</f>
        <v>Pérdida Reputacional</v>
      </c>
      <c r="G142" s="235" t="str">
        <f>+'4 - Valor del Riesgo Inherente'!G142</f>
        <v>Posibilidad de pérdida reputacional en la imagen institucional ante los grupos de interés debido a la falta de control para los lineamientos de manejo y de conservación en documentos</v>
      </c>
      <c r="H142" s="204" t="s">
        <v>1681</v>
      </c>
      <c r="I142" s="244" t="s">
        <v>1324</v>
      </c>
      <c r="J142" s="244" t="s">
        <v>2112</v>
      </c>
      <c r="K142" s="213" t="s">
        <v>407</v>
      </c>
      <c r="L142" s="99" t="str">
        <f t="shared" si="31"/>
        <v>Probabilidad</v>
      </c>
      <c r="M142" s="213" t="s">
        <v>412</v>
      </c>
      <c r="N142" s="99" t="str">
        <f t="shared" si="32"/>
        <v>40%</v>
      </c>
      <c r="O142" s="213" t="s">
        <v>419</v>
      </c>
      <c r="P142" s="213" t="s">
        <v>1349</v>
      </c>
      <c r="Q142" s="213" t="s">
        <v>1038</v>
      </c>
      <c r="R142" s="203">
        <f>+IFERROR(IF(L142="Probabilidad",('4 - Valor del Riesgo Inherente'!J142-(+'4 - Valor del Riesgo Inherente'!J142*N142)),IF(L142="Impacto",'4 - Valor del Riesgo Inherente'!J142,"")),"")</f>
        <v>0.6</v>
      </c>
      <c r="S142" s="186" t="str">
        <f t="shared" si="33"/>
        <v>Media</v>
      </c>
      <c r="T142" s="203">
        <f>+IFERROR(IF(L142="Impacto",('4 - Valor del Riesgo Inherente'!M142-(+'4 - Valor del Riesgo Inherente'!M142*N142)),IF(L142="Probabilidad",'4 - Valor del Riesgo Inherente'!M142,"")),"")</f>
        <v>0.6</v>
      </c>
      <c r="U142" s="186" t="str">
        <f t="shared" si="34"/>
        <v>Moderado</v>
      </c>
      <c r="V142" s="186" t="str">
        <f t="shared" si="35"/>
        <v>Moderado</v>
      </c>
      <c r="W142" s="186" t="str">
        <f t="shared" si="36"/>
        <v>Reducir</v>
      </c>
    </row>
    <row r="143" spans="2:23" ht="150" customHeight="1" x14ac:dyDescent="0.25">
      <c r="B143" s="202" t="str">
        <f>+'4 - Valor del Riesgo Inherente'!B143</f>
        <v>ADMINISTRACIÓN DE BIENES Y SERVICIOS</v>
      </c>
      <c r="C143" s="99" t="str">
        <f>+'4 - Valor del Riesgo Inherente'!C143</f>
        <v xml:space="preserve">SUBDIRECCIÓN ADMINISTRATIVA Y FINANCIERA
</v>
      </c>
      <c r="D143" s="25" t="str">
        <f>+'4 - Valor del Riesgo Inherente'!D143</f>
        <v>R 55</v>
      </c>
      <c r="E143" s="202" t="str">
        <f>+'4 - Valor del Riesgo Inherente'!E143</f>
        <v>Pérdida o daño en la documentación de la Agencia</v>
      </c>
      <c r="F143" s="202" t="str">
        <f>+'4 - Valor del Riesgo Inherente'!F143</f>
        <v>Pérdida Reputacional</v>
      </c>
      <c r="G143" s="235" t="str">
        <f>+'4 - Valor del Riesgo Inherente'!G143</f>
        <v>Posibilidad de pérdida reputacional en la imagen institucional ante los grupos de interés debido a la falta de control para los lineamientos de manejo y de conservación en documentos</v>
      </c>
      <c r="H143" s="204" t="s">
        <v>1682</v>
      </c>
      <c r="I143" s="244" t="s">
        <v>1324</v>
      </c>
      <c r="J143" s="244" t="s">
        <v>2113</v>
      </c>
      <c r="K143" s="213" t="s">
        <v>408</v>
      </c>
      <c r="L143" s="99" t="str">
        <f t="shared" si="31"/>
        <v>Impacto</v>
      </c>
      <c r="M143" s="213" t="s">
        <v>412</v>
      </c>
      <c r="N143" s="99" t="str">
        <f t="shared" si="32"/>
        <v>30%</v>
      </c>
      <c r="O143" s="213" t="s">
        <v>419</v>
      </c>
      <c r="P143" s="213" t="s">
        <v>1349</v>
      </c>
      <c r="Q143" s="213" t="s">
        <v>1038</v>
      </c>
      <c r="R143" s="203">
        <f>IFERROR(IF(AND(L142="Probabilidad",L143="Probabilidad"),(R142-(+R142*N143)),IF(L143="Probabilidad",('4 - Valor del Riesgo Inherente'!J142-(+'4 - Valor del Riesgo Inherente'!J142*N143)),IF(L143="Impacto",R142,""))),"")</f>
        <v>0.6</v>
      </c>
      <c r="S143" s="186" t="str">
        <f t="shared" si="33"/>
        <v>Media</v>
      </c>
      <c r="T143" s="203">
        <f>IFERROR(IF(AND(L142="Impacto",L143="Impacto"),(T142-(+T142*N143)),IF(L143="Impacto",('4 - Valor del Riesgo Inherente'!M142-(+'4 - Valor del Riesgo Inherente'!M142*N143)),IF(L143="Probabilidad",T142,""))),"")</f>
        <v>0.42</v>
      </c>
      <c r="U143" s="186" t="str">
        <f t="shared" si="34"/>
        <v>Moderado</v>
      </c>
      <c r="V143" s="186" t="str">
        <f t="shared" si="35"/>
        <v>Moderado</v>
      </c>
      <c r="W143" s="186" t="str">
        <f t="shared" si="36"/>
        <v>Reducir</v>
      </c>
    </row>
    <row r="144" spans="2:23" ht="150" customHeight="1" x14ac:dyDescent="0.25">
      <c r="B144" s="202" t="str">
        <f>+'4 - Valor del Riesgo Inherente'!B144</f>
        <v>ADMINISTRACIÓN DE BIENES Y SERVICIOS</v>
      </c>
      <c r="C144" s="99" t="str">
        <f>+'4 - Valor del Riesgo Inherente'!C144</f>
        <v xml:space="preserve">SUBDIRECCIÓN ADMINISTRATIVA Y FINANCIERA
</v>
      </c>
      <c r="D144" s="25" t="str">
        <f>+'4 - Valor del Riesgo Inherente'!D144</f>
        <v>R 55</v>
      </c>
      <c r="E144" s="202" t="str">
        <f>+'4 - Valor del Riesgo Inherente'!E144</f>
        <v>Pérdida o daño en la documentación de la Agencia</v>
      </c>
      <c r="F144" s="202" t="str">
        <f>+'4 - Valor del Riesgo Inherente'!F144</f>
        <v>Pérdida Reputacional</v>
      </c>
      <c r="G144" s="235" t="str">
        <f>+'4 - Valor del Riesgo Inherente'!G144</f>
        <v>Posibilidad de pérdida reputacional en la imagen institucional ante los grupos de interés debido a la falta de control para los lineamientos de manejo y de conservación en documentos</v>
      </c>
      <c r="H144" s="204" t="s">
        <v>1683</v>
      </c>
      <c r="I144" s="244" t="s">
        <v>1324</v>
      </c>
      <c r="J144" s="244" t="s">
        <v>2114</v>
      </c>
      <c r="K144" s="213" t="s">
        <v>409</v>
      </c>
      <c r="L144" s="99" t="str">
        <f t="shared" si="31"/>
        <v>Impacto</v>
      </c>
      <c r="M144" s="213" t="s">
        <v>412</v>
      </c>
      <c r="N144" s="99" t="str">
        <f t="shared" si="32"/>
        <v>25%</v>
      </c>
      <c r="O144" s="213" t="s">
        <v>1082</v>
      </c>
      <c r="P144" s="213" t="s">
        <v>1349</v>
      </c>
      <c r="Q144" s="213" t="s">
        <v>1038</v>
      </c>
      <c r="R144" s="203"/>
      <c r="S144" s="186" t="str">
        <f t="shared" si="33"/>
        <v/>
      </c>
      <c r="T144" s="203"/>
      <c r="U144" s="186" t="str">
        <f t="shared" si="34"/>
        <v/>
      </c>
      <c r="V144" s="186" t="str">
        <f t="shared" si="35"/>
        <v/>
      </c>
      <c r="W144" s="186" t="e">
        <f t="shared" si="36"/>
        <v>#N/A</v>
      </c>
    </row>
    <row r="145" spans="2:23" ht="150" customHeight="1" x14ac:dyDescent="0.25">
      <c r="B145" s="202" t="str">
        <f>+'4 - Valor del Riesgo Inherente'!B145</f>
        <v>ADMINISTRACIÓN DE BIENES Y SERVICIOS</v>
      </c>
      <c r="C145" s="99" t="str">
        <f>+'4 - Valor del Riesgo Inherente'!C145</f>
        <v xml:space="preserve">SUBDIRECCIÓN ADMINISTRATIVA Y FINANCIERA
</v>
      </c>
      <c r="D145" s="25" t="str">
        <f>+'4 - Valor del Riesgo Inherente'!D145</f>
        <v>R 55</v>
      </c>
      <c r="E145" s="202" t="str">
        <f>+'4 - Valor del Riesgo Inherente'!E145</f>
        <v>Pérdida o daño en la documentación de la Agencia</v>
      </c>
      <c r="F145" s="202" t="str">
        <f>+'4 - Valor del Riesgo Inherente'!F145</f>
        <v>Pérdida Reputacional</v>
      </c>
      <c r="G145" s="235" t="str">
        <f>+'4 - Valor del Riesgo Inherente'!G145</f>
        <v>Posibilidad de pérdida reputacional en la imagen institucional ante los grupos de interés debido a la falta de control para los lineamientos de manejo y de conservación en documentos</v>
      </c>
      <c r="H145" s="204" t="s">
        <v>1684</v>
      </c>
      <c r="I145" s="244" t="s">
        <v>1042</v>
      </c>
      <c r="J145" s="244"/>
      <c r="K145" s="213"/>
      <c r="L145" s="99" t="str">
        <f t="shared" si="31"/>
        <v/>
      </c>
      <c r="M145" s="213"/>
      <c r="N145" s="99" t="str">
        <f t="shared" si="32"/>
        <v/>
      </c>
      <c r="O145" s="213"/>
      <c r="P145" s="213"/>
      <c r="Q145" s="213"/>
      <c r="R145" s="203" t="str">
        <f>+IFERROR(IF(L145="Probabilidad",('4 - Valor del Riesgo Inherente'!J145-(+'4 - Valor del Riesgo Inherente'!J145*N145)),IF(L145="Impacto",'4 - Valor del Riesgo Inherente'!J145,"")),"")</f>
        <v/>
      </c>
      <c r="S145" s="186" t="str">
        <f t="shared" si="33"/>
        <v/>
      </c>
      <c r="T145" s="203" t="str">
        <f>+IFERROR(IF(L145="Impacto",('4 - Valor del Riesgo Inherente'!M145-(+'4 - Valor del Riesgo Inherente'!M145*N145)),IF(L145="Probabilidad",'4 - Valor del Riesgo Inherente'!M145,"")),"")</f>
        <v/>
      </c>
      <c r="U145" s="186" t="str">
        <f t="shared" si="34"/>
        <v/>
      </c>
      <c r="V145" s="186" t="str">
        <f t="shared" si="35"/>
        <v/>
      </c>
      <c r="W145" s="186" t="e">
        <f t="shared" si="36"/>
        <v>#N/A</v>
      </c>
    </row>
    <row r="146" spans="2:23" ht="150" customHeight="1" x14ac:dyDescent="0.25">
      <c r="B146" s="202" t="str">
        <f>+'4 - Valor del Riesgo Inherente'!B146</f>
        <v>ADMINISTRACIÓN DE BIENES Y SERVICIOS</v>
      </c>
      <c r="C146" s="99" t="str">
        <f>+'4 - Valor del Riesgo Inherente'!C146</f>
        <v xml:space="preserve">SUBDIRECCIÓN ADMINISTRATIVA Y FINANCIERA
</v>
      </c>
      <c r="D146" s="25" t="str">
        <f>+'4 - Valor del Riesgo Inherente'!D146</f>
        <v>R 56</v>
      </c>
      <c r="E146" s="202" t="str">
        <f>+'4 - Valor del Riesgo Inherente'!E146</f>
        <v xml:space="preserve">Asignación incorrecta de comunicaciones oficiales recibidas (documentos) en el momento de la radicación. </v>
      </c>
      <c r="F146" s="202" t="str">
        <f>+'4 - Valor del Riesgo Inherente'!F146</f>
        <v>Pérdida Reputacional</v>
      </c>
      <c r="G146" s="235" t="str">
        <f>+'4 - Valor del Riesgo Inherente'!G146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6" s="204" t="s">
        <v>1685</v>
      </c>
      <c r="I146" s="244" t="s">
        <v>1324</v>
      </c>
      <c r="J146" s="244" t="s">
        <v>2115</v>
      </c>
      <c r="K146" s="213" t="s">
        <v>407</v>
      </c>
      <c r="L146" s="99" t="str">
        <f t="shared" si="31"/>
        <v>Probabilidad</v>
      </c>
      <c r="M146" s="213" t="s">
        <v>412</v>
      </c>
      <c r="N146" s="99" t="str">
        <f t="shared" si="32"/>
        <v>40%</v>
      </c>
      <c r="O146" s="213" t="s">
        <v>1082</v>
      </c>
      <c r="P146" s="213" t="s">
        <v>1349</v>
      </c>
      <c r="Q146" s="213" t="s">
        <v>1038</v>
      </c>
      <c r="R146" s="203">
        <f>+IFERROR(IF(L146="Probabilidad",('4 - Valor del Riesgo Inherente'!J146-(+'4 - Valor del Riesgo Inherente'!J146*N146)),IF(L146="Impacto",'4 - Valor del Riesgo Inherente'!J146,"")),"")</f>
        <v>0.6</v>
      </c>
      <c r="S146" s="186" t="str">
        <f t="shared" si="33"/>
        <v>Media</v>
      </c>
      <c r="T146" s="203">
        <f>+IFERROR(IF(L146="Impacto",('4 - Valor del Riesgo Inherente'!M146-(+'4 - Valor del Riesgo Inherente'!M146*N146)),IF(L146="Probabilidad",'4 - Valor del Riesgo Inherente'!M146,"")),"")</f>
        <v>0.6</v>
      </c>
      <c r="U146" s="186" t="str">
        <f t="shared" si="34"/>
        <v>Moderado</v>
      </c>
      <c r="V146" s="186" t="str">
        <f t="shared" si="35"/>
        <v>Moderado</v>
      </c>
      <c r="W146" s="186" t="str">
        <f t="shared" si="36"/>
        <v>Reducir</v>
      </c>
    </row>
    <row r="147" spans="2:23" ht="150" customHeight="1" x14ac:dyDescent="0.25">
      <c r="B147" s="202" t="str">
        <f>+'4 - Valor del Riesgo Inherente'!B147</f>
        <v>ADMINISTRACIÓN DE BIENES Y SERVICIOS</v>
      </c>
      <c r="C147" s="99" t="str">
        <f>+'4 - Valor del Riesgo Inherente'!C147</f>
        <v xml:space="preserve">SUBDIRECCIÓN ADMINISTRATIVA Y FINANCIERA
</v>
      </c>
      <c r="D147" s="25" t="str">
        <f>+'4 - Valor del Riesgo Inherente'!D147</f>
        <v>R 56</v>
      </c>
      <c r="E147" s="202" t="str">
        <f>+'4 - Valor del Riesgo Inherente'!E147</f>
        <v xml:space="preserve">Asignación incorrecta de comunicaciones oficiales recibidas (documentos) en el momento de la radicación. </v>
      </c>
      <c r="F147" s="202" t="str">
        <f>+'4 - Valor del Riesgo Inherente'!F147</f>
        <v>Pérdida Reputacional</v>
      </c>
      <c r="G147" s="235" t="str">
        <f>+'4 - Valor del Riesgo Inherente'!G147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7" s="204" t="s">
        <v>1686</v>
      </c>
      <c r="I147" s="244" t="s">
        <v>1324</v>
      </c>
      <c r="J147" s="244" t="s">
        <v>2116</v>
      </c>
      <c r="K147" s="213" t="s">
        <v>408</v>
      </c>
      <c r="L147" s="99" t="str">
        <f t="shared" si="31"/>
        <v>Impacto</v>
      </c>
      <c r="M147" s="213" t="s">
        <v>412</v>
      </c>
      <c r="N147" s="99" t="str">
        <f t="shared" si="32"/>
        <v>30%</v>
      </c>
      <c r="O147" s="213" t="s">
        <v>1082</v>
      </c>
      <c r="P147" s="213" t="s">
        <v>1349</v>
      </c>
      <c r="Q147" s="213" t="s">
        <v>1038</v>
      </c>
      <c r="R147" s="203">
        <f>IFERROR(IF(AND(L146="Probabilidad",L147="Probabilidad"),(R146-(+R146*N147)),IF(L147="Probabilidad",('4 - Valor del Riesgo Inherente'!J146-(+'4 - Valor del Riesgo Inherente'!J146*N147)),IF(L147="Impacto",R146,""))),"")</f>
        <v>0.6</v>
      </c>
      <c r="S147" s="186" t="str">
        <f t="shared" si="33"/>
        <v>Media</v>
      </c>
      <c r="T147" s="203">
        <f>IFERROR(IF(AND(L146="Impacto",L147="Impacto"),(T146-(+T146*N147)),IF(L147="Impacto",('4 - Valor del Riesgo Inherente'!M146-(+'4 - Valor del Riesgo Inherente'!M146*N147)),IF(L147="Probabilidad",T146,""))),"")</f>
        <v>0.42</v>
      </c>
      <c r="U147" s="186" t="str">
        <f t="shared" si="34"/>
        <v>Moderado</v>
      </c>
      <c r="V147" s="186" t="str">
        <f t="shared" si="35"/>
        <v>Moderado</v>
      </c>
      <c r="W147" s="186" t="str">
        <f t="shared" si="36"/>
        <v>Reducir</v>
      </c>
    </row>
    <row r="148" spans="2:23" ht="150" customHeight="1" x14ac:dyDescent="0.25">
      <c r="B148" s="202" t="str">
        <f>+'4 - Valor del Riesgo Inherente'!B148</f>
        <v>ADMINISTRACIÓN DE BIENES Y SERVICIOS</v>
      </c>
      <c r="C148" s="99" t="str">
        <f>+'4 - Valor del Riesgo Inherente'!C148</f>
        <v xml:space="preserve">SUBDIRECCIÓN ADMINISTRATIVA Y FINANCIERA
</v>
      </c>
      <c r="D148" s="25" t="str">
        <f>+'4 - Valor del Riesgo Inherente'!D148</f>
        <v>R 56</v>
      </c>
      <c r="E148" s="202" t="str">
        <f>+'4 - Valor del Riesgo Inherente'!E148</f>
        <v xml:space="preserve">Asignación incorrecta de comunicaciones oficiales recibidas (documentos) en el momento de la radicación. </v>
      </c>
      <c r="F148" s="202" t="str">
        <f>+'4 - Valor del Riesgo Inherente'!F148</f>
        <v>Pérdida Reputacional</v>
      </c>
      <c r="G148" s="235" t="str">
        <f>+'4 - Valor del Riesgo Inherente'!G148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H148" s="204" t="s">
        <v>1687</v>
      </c>
      <c r="I148" s="244" t="s">
        <v>1324</v>
      </c>
      <c r="J148" s="244" t="s">
        <v>2117</v>
      </c>
      <c r="K148" s="213" t="s">
        <v>409</v>
      </c>
      <c r="L148" s="99" t="str">
        <f t="shared" si="31"/>
        <v>Impacto</v>
      </c>
      <c r="M148" s="213" t="s">
        <v>412</v>
      </c>
      <c r="N148" s="99" t="str">
        <f t="shared" si="32"/>
        <v>25%</v>
      </c>
      <c r="O148" s="213" t="s">
        <v>1082</v>
      </c>
      <c r="P148" s="213" t="s">
        <v>1349</v>
      </c>
      <c r="Q148" s="213" t="s">
        <v>1038</v>
      </c>
      <c r="R148" s="203"/>
      <c r="S148" s="186" t="str">
        <f t="shared" si="33"/>
        <v/>
      </c>
      <c r="T148" s="203"/>
      <c r="U148" s="186" t="str">
        <f t="shared" si="34"/>
        <v/>
      </c>
      <c r="V148" s="186" t="str">
        <f t="shared" si="35"/>
        <v/>
      </c>
      <c r="W148" s="186" t="e">
        <f t="shared" si="36"/>
        <v>#N/A</v>
      </c>
    </row>
    <row r="149" spans="2:23" ht="150" customHeight="1" x14ac:dyDescent="0.25">
      <c r="B149" s="202" t="str">
        <f>+'4 - Valor del Riesgo Inherente'!B149</f>
        <v>ADMINISTRACIÓN DE BIENES Y SERVICIOS</v>
      </c>
      <c r="C149" s="99" t="str">
        <f>+'4 - Valor del Riesgo Inherente'!C149</f>
        <v xml:space="preserve">SUBDIRECCIÓN ADMINISTRATIVA Y FINANCIERA
</v>
      </c>
      <c r="D149" s="25" t="str">
        <f>+'4 - Valor del Riesgo Inherente'!D149</f>
        <v>R 57</v>
      </c>
      <c r="E149" s="202" t="str">
        <f>+'4 - Valor del Riesgo Inherente'!E149</f>
        <v>Demoras en la respuesta a solicitudes internas de documentos en atención de los requerimientos de expedientes por parte de las dependencias</v>
      </c>
      <c r="F149" s="202" t="str">
        <f>+'4 - Valor del Riesgo Inherente'!F149</f>
        <v>Pérdida Reputacional</v>
      </c>
      <c r="G149" s="235" t="str">
        <f>+'4 - Valor del Riesgo Inherente'!G149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49" s="204" t="s">
        <v>1688</v>
      </c>
      <c r="I149" s="244" t="s">
        <v>2118</v>
      </c>
      <c r="J149" s="244" t="s">
        <v>2119</v>
      </c>
      <c r="K149" s="213" t="s">
        <v>408</v>
      </c>
      <c r="L149" s="99" t="str">
        <f t="shared" si="31"/>
        <v>Impacto</v>
      </c>
      <c r="M149" s="213" t="s">
        <v>412</v>
      </c>
      <c r="N149" s="99" t="str">
        <f t="shared" si="32"/>
        <v>30%</v>
      </c>
      <c r="O149" s="213" t="s">
        <v>1082</v>
      </c>
      <c r="P149" s="213" t="s">
        <v>1349</v>
      </c>
      <c r="Q149" s="213" t="s">
        <v>1038</v>
      </c>
      <c r="R149" s="203">
        <f>+IFERROR(IF(L149="Probabilidad",('4 - Valor del Riesgo Inherente'!J149-(+'4 - Valor del Riesgo Inherente'!J149*N149)),IF(L149="Impacto",'4 - Valor del Riesgo Inherente'!J149,"")),"")</f>
        <v>1</v>
      </c>
      <c r="S149" s="186" t="str">
        <f t="shared" si="33"/>
        <v>Muy Alta</v>
      </c>
      <c r="T149" s="203">
        <f>+IFERROR(IF(L149="Impacto",('4 - Valor del Riesgo Inherente'!M149-(+'4 - Valor del Riesgo Inherente'!M149*N149)),IF(L149="Probabilidad",'4 - Valor del Riesgo Inherente'!M149,"")),"")</f>
        <v>0.42</v>
      </c>
      <c r="U149" s="186" t="str">
        <f t="shared" si="34"/>
        <v>Moderado</v>
      </c>
      <c r="V149" s="186" t="str">
        <f t="shared" si="35"/>
        <v>Alto</v>
      </c>
      <c r="W149" s="186" t="str">
        <f t="shared" si="36"/>
        <v>Reducir</v>
      </c>
    </row>
    <row r="150" spans="2:23" ht="150" customHeight="1" x14ac:dyDescent="0.25">
      <c r="B150" s="202" t="str">
        <f>+'4 - Valor del Riesgo Inherente'!B150</f>
        <v>ADMINISTRACIÓN DE BIENES Y SERVICIOS</v>
      </c>
      <c r="C150" s="99" t="str">
        <f>+'4 - Valor del Riesgo Inherente'!C150</f>
        <v xml:space="preserve">SUBDIRECCIÓN ADMINISTRATIVA Y FINANCIERA
</v>
      </c>
      <c r="D150" s="25" t="str">
        <f>+'4 - Valor del Riesgo Inherente'!D150</f>
        <v>R 57</v>
      </c>
      <c r="E150" s="202" t="str">
        <f>+'4 - Valor del Riesgo Inherente'!E150</f>
        <v>Demoras en la respuesta a solicitudes internas de documentos en atención de los requerimientos de expedientes por parte de las dependencias</v>
      </c>
      <c r="F150" s="202" t="str">
        <f>+'4 - Valor del Riesgo Inherente'!F150</f>
        <v>Pérdida Reputacional</v>
      </c>
      <c r="G150" s="235" t="str">
        <f>+'4 - Valor del Riesgo Inherente'!G150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H150" s="204" t="s">
        <v>1689</v>
      </c>
      <c r="I150" s="244" t="s">
        <v>1324</v>
      </c>
      <c r="J150" s="244" t="s">
        <v>2120</v>
      </c>
      <c r="K150" s="213" t="s">
        <v>409</v>
      </c>
      <c r="L150" s="99" t="str">
        <f t="shared" si="31"/>
        <v>Impacto</v>
      </c>
      <c r="M150" s="213" t="s">
        <v>412</v>
      </c>
      <c r="N150" s="99" t="str">
        <f t="shared" si="32"/>
        <v>25%</v>
      </c>
      <c r="O150" s="213" t="s">
        <v>1082</v>
      </c>
      <c r="P150" s="213" t="s">
        <v>1349</v>
      </c>
      <c r="Q150" s="213" t="s">
        <v>1038</v>
      </c>
      <c r="R150" s="203"/>
      <c r="S150" s="186" t="str">
        <f t="shared" si="33"/>
        <v/>
      </c>
      <c r="T150" s="203"/>
      <c r="U150" s="186" t="str">
        <f t="shared" si="34"/>
        <v/>
      </c>
      <c r="V150" s="186" t="str">
        <f t="shared" si="35"/>
        <v/>
      </c>
      <c r="W150" s="186" t="e">
        <f t="shared" si="36"/>
        <v>#N/A</v>
      </c>
    </row>
    <row r="151" spans="2:23" ht="150" customHeight="1" x14ac:dyDescent="0.25">
      <c r="B151" s="202" t="str">
        <f>+'4 - Valor del Riesgo Inherente'!B151</f>
        <v>ADMINISTRACIÓN DE BIENES Y SERVICIOS</v>
      </c>
      <c r="C151" s="99" t="str">
        <f>+'4 - Valor del Riesgo Inherente'!C151</f>
        <v>SUBDIRECCIÓN ADMINISTRATIVA Y FINANCIERA</v>
      </c>
      <c r="D151" s="25" t="str">
        <f>+'4 - Valor del Riesgo Inherente'!D151</f>
        <v>R 58</v>
      </c>
      <c r="E151" s="202" t="str">
        <f>+'4 - Valor del Riesgo Inherente'!E151</f>
        <v>Incumplimiento del Plan de Gestión Integral de Residuos Peligrosos (PGIRESPEL)</v>
      </c>
      <c r="F151" s="202" t="str">
        <f>+'4 - Valor del Riesgo Inherente'!F151</f>
        <v>Afectación Económica o presupuestal</v>
      </c>
      <c r="G151" s="235" t="str">
        <f>+'4 - Valor del Riesgo Inherente'!G151</f>
        <v>Posibilidad de afectación económica por sanciones legales por entes de control debido al desconocimiento en la normatividad ambiental aplicable</v>
      </c>
      <c r="H151" s="204" t="s">
        <v>1690</v>
      </c>
      <c r="I151" s="244" t="s">
        <v>1325</v>
      </c>
      <c r="J151" s="244" t="s">
        <v>1326</v>
      </c>
      <c r="K151" s="213" t="s">
        <v>408</v>
      </c>
      <c r="L151" s="99" t="str">
        <f t="shared" si="31"/>
        <v>Impacto</v>
      </c>
      <c r="M151" s="213" t="s">
        <v>412</v>
      </c>
      <c r="N151" s="99" t="str">
        <f t="shared" si="32"/>
        <v>30%</v>
      </c>
      <c r="O151" s="213" t="s">
        <v>419</v>
      </c>
      <c r="P151" s="213" t="s">
        <v>421</v>
      </c>
      <c r="Q151" s="213" t="s">
        <v>1038</v>
      </c>
      <c r="R151" s="203">
        <f>+IFERROR(IF(L151="Probabilidad",('4 - Valor del Riesgo Inherente'!J151-(+'4 - Valor del Riesgo Inherente'!J151*N151)),IF(L151="Impacto",'4 - Valor del Riesgo Inherente'!J151,"")),"")</f>
        <v>0.2</v>
      </c>
      <c r="S151" s="186" t="str">
        <f t="shared" si="33"/>
        <v>Muy Baja</v>
      </c>
      <c r="T151" s="203">
        <f>+IFERROR(IF(L151="Impacto",('4 - Valor del Riesgo Inherente'!M151-(+'4 - Valor del Riesgo Inherente'!M151*N151)),IF(L151="Probabilidad",'4 - Valor del Riesgo Inherente'!M151,"")),"")</f>
        <v>0.28000000000000003</v>
      </c>
      <c r="U151" s="186" t="str">
        <f t="shared" si="34"/>
        <v>Menor</v>
      </c>
      <c r="V151" s="186" t="str">
        <f t="shared" si="35"/>
        <v>Bajo</v>
      </c>
      <c r="W151" s="186" t="str">
        <f t="shared" si="36"/>
        <v>Aceptar</v>
      </c>
    </row>
    <row r="152" spans="2:23" ht="150" customHeight="1" x14ac:dyDescent="0.25">
      <c r="B152" s="202" t="str">
        <f>+'4 - Valor del Riesgo Inherente'!B152</f>
        <v>ADMINISTRACIÓN DE BIENES Y SERVICIOS</v>
      </c>
      <c r="C152" s="99" t="str">
        <f>+'4 - Valor del Riesgo Inherente'!C152</f>
        <v>SUBDIRECCIÓN ADMINISTRATIVA Y FINANCIERA</v>
      </c>
      <c r="D152" s="25" t="str">
        <f>+'4 - Valor del Riesgo Inherente'!D152</f>
        <v>R 58</v>
      </c>
      <c r="E152" s="202" t="str">
        <f>+'4 - Valor del Riesgo Inherente'!E152</f>
        <v>Incumplimiento del Plan de Gestión Integral de Residuos Peligrosos (PGIRESPEL)</v>
      </c>
      <c r="F152" s="202" t="str">
        <f>+'4 - Valor del Riesgo Inherente'!F152</f>
        <v>Afectación Económica o presupuestal</v>
      </c>
      <c r="G152" s="235" t="str">
        <f>+'4 - Valor del Riesgo Inherente'!G152</f>
        <v>Posibilidad de afectación económica por sanciones legales por entes de control debido al desconocimiento en la normatividad ambiental aplicable</v>
      </c>
      <c r="H152" s="204" t="s">
        <v>1691</v>
      </c>
      <c r="I152" s="244" t="s">
        <v>1325</v>
      </c>
      <c r="J152" s="244" t="s">
        <v>2121</v>
      </c>
      <c r="K152" s="213" t="s">
        <v>409</v>
      </c>
      <c r="L152" s="99" t="str">
        <f t="shared" si="31"/>
        <v>Impacto</v>
      </c>
      <c r="M152" s="213" t="s">
        <v>412</v>
      </c>
      <c r="N152" s="99" t="str">
        <f t="shared" si="32"/>
        <v>25%</v>
      </c>
      <c r="O152" s="213" t="s">
        <v>419</v>
      </c>
      <c r="P152" s="213" t="s">
        <v>421</v>
      </c>
      <c r="Q152" s="213" t="s">
        <v>1038</v>
      </c>
      <c r="R152" s="203"/>
      <c r="S152" s="186" t="str">
        <f t="shared" si="33"/>
        <v/>
      </c>
      <c r="T152" s="203"/>
      <c r="U152" s="186" t="str">
        <f t="shared" si="34"/>
        <v/>
      </c>
      <c r="V152" s="186" t="str">
        <f t="shared" si="35"/>
        <v/>
      </c>
      <c r="W152" s="186" t="e">
        <f t="shared" si="36"/>
        <v>#N/A</v>
      </c>
    </row>
    <row r="153" spans="2:23" ht="150" customHeight="1" x14ac:dyDescent="0.25">
      <c r="B153" s="202" t="str">
        <f>+'4 - Valor del Riesgo Inherente'!B153</f>
        <v>ADMINISTRACIÓN DE BIENES Y SERVICIOS</v>
      </c>
      <c r="C153" s="99" t="str">
        <f>+'4 - Valor del Riesgo Inherente'!C153</f>
        <v>SUBDIRECCIÓN ADMINISTRATIVA Y FINANCIERA</v>
      </c>
      <c r="D153" s="25" t="str">
        <f>+'4 - Valor del Riesgo Inherente'!D153</f>
        <v>R 59</v>
      </c>
      <c r="E153" s="202" t="str">
        <f>+'4 - Valor del Riesgo Inherente'!E153</f>
        <v>Incumplimiento de requisitos y trámites legales ambientales en la adquisición de bienes y servicios</v>
      </c>
      <c r="F153" s="202" t="str">
        <f>+'4 - Valor del Riesgo Inherente'!F153</f>
        <v>Afectación Económica o presupuestal</v>
      </c>
      <c r="G153" s="235" t="str">
        <f>+'4 - Valor del Riesgo Inherente'!G153</f>
        <v>Posibilidad de afectación económica por sanciones legales por entes de control debido al desconocimiento e incumplimiento de la normatividad ambiental aplicable</v>
      </c>
      <c r="H153" s="204" t="s">
        <v>1692</v>
      </c>
      <c r="I153" s="244" t="s">
        <v>1325</v>
      </c>
      <c r="J153" s="244" t="s">
        <v>1327</v>
      </c>
      <c r="K153" s="213" t="s">
        <v>407</v>
      </c>
      <c r="L153" s="99" t="str">
        <f t="shared" si="31"/>
        <v>Probabilidad</v>
      </c>
      <c r="M153" s="213" t="s">
        <v>412</v>
      </c>
      <c r="N153" s="99" t="str">
        <f t="shared" si="32"/>
        <v>40%</v>
      </c>
      <c r="O153" s="213" t="s">
        <v>1082</v>
      </c>
      <c r="P153" s="213" t="s">
        <v>421</v>
      </c>
      <c r="Q153" s="213" t="s">
        <v>1039</v>
      </c>
      <c r="R153" s="203">
        <f>+IFERROR(IF(L153="Probabilidad",('4 - Valor del Riesgo Inherente'!J153-(+'4 - Valor del Riesgo Inherente'!J153*N153)),IF(L153="Impacto",'4 - Valor del Riesgo Inherente'!J153,"")),"")</f>
        <v>0.36</v>
      </c>
      <c r="S153" s="186" t="str">
        <f t="shared" si="33"/>
        <v>Baja</v>
      </c>
      <c r="T153" s="203">
        <f>+IFERROR(IF(L153="Impacto",('4 - Valor del Riesgo Inherente'!M153-(+'4 - Valor del Riesgo Inherente'!M153*N153)),IF(L153="Probabilidad",'4 - Valor del Riesgo Inherente'!M153,"")),"")</f>
        <v>0.8</v>
      </c>
      <c r="U153" s="186" t="str">
        <f t="shared" si="34"/>
        <v>Mayor</v>
      </c>
      <c r="V153" s="186" t="str">
        <f t="shared" si="35"/>
        <v>Alto</v>
      </c>
      <c r="W153" s="186" t="str">
        <f t="shared" si="36"/>
        <v>Reducir</v>
      </c>
    </row>
    <row r="154" spans="2:23" ht="150" customHeight="1" x14ac:dyDescent="0.25">
      <c r="B154" s="202" t="str">
        <f>+'4 - Valor del Riesgo Inherente'!B154</f>
        <v>ADMINISTRACIÓN DE BIENES Y SERVICIOS</v>
      </c>
      <c r="C154" s="99" t="str">
        <f>+'4 - Valor del Riesgo Inherente'!C154</f>
        <v>SUBDIRECCIÓN ADMINISTRATIVA Y FINANCIERA</v>
      </c>
      <c r="D154" s="25" t="str">
        <f>+'4 - Valor del Riesgo Inherente'!D154</f>
        <v>R 59</v>
      </c>
      <c r="E154" s="202" t="str">
        <f>+'4 - Valor del Riesgo Inherente'!E154</f>
        <v>Incumplimiento de requisitos y trámites legales ambientales en la adquisición de bienes y servicios</v>
      </c>
      <c r="F154" s="202" t="str">
        <f>+'4 - Valor del Riesgo Inherente'!F154</f>
        <v>Afectación Económica o presupuestal</v>
      </c>
      <c r="G154" s="235" t="str">
        <f>+'4 - Valor del Riesgo Inherente'!G154</f>
        <v>Posibilidad de afectación económica por sanciones legales por entes de control debido al desconocimiento e incumplimiento de la normatividad ambiental aplicable</v>
      </c>
      <c r="H154" s="204" t="s">
        <v>1693</v>
      </c>
      <c r="I154" s="244" t="s">
        <v>1325</v>
      </c>
      <c r="J154" s="244" t="s">
        <v>2122</v>
      </c>
      <c r="K154" s="213" t="s">
        <v>409</v>
      </c>
      <c r="L154" s="99" t="str">
        <f t="shared" si="31"/>
        <v>Impacto</v>
      </c>
      <c r="M154" s="213" t="s">
        <v>412</v>
      </c>
      <c r="N154" s="99" t="str">
        <f t="shared" si="32"/>
        <v>25%</v>
      </c>
      <c r="O154" s="213" t="s">
        <v>1082</v>
      </c>
      <c r="P154" s="213" t="s">
        <v>421</v>
      </c>
      <c r="Q154" s="213" t="s">
        <v>1038</v>
      </c>
      <c r="R154" s="203"/>
      <c r="S154" s="186" t="str">
        <f t="shared" si="33"/>
        <v/>
      </c>
      <c r="T154" s="203"/>
      <c r="U154" s="186" t="str">
        <f t="shared" si="34"/>
        <v/>
      </c>
      <c r="V154" s="186" t="str">
        <f t="shared" si="35"/>
        <v/>
      </c>
      <c r="W154" s="186" t="e">
        <f t="shared" si="36"/>
        <v>#N/A</v>
      </c>
    </row>
    <row r="155" spans="2:23" ht="150" customHeight="1" x14ac:dyDescent="0.25">
      <c r="B155" s="202" t="str">
        <f>+'4 - Valor del Riesgo Inherente'!B155</f>
        <v>ADMINISTRACIÓN DE BIENES Y SERVICIOS</v>
      </c>
      <c r="C155" s="99" t="str">
        <f>+'4 - Valor del Riesgo Inherente'!C155</f>
        <v>SUBDIRECCIÓN ADMINISTRATIVA Y FINANCIERA</v>
      </c>
      <c r="D155" s="25" t="str">
        <f>+'4 - Valor del Riesgo Inherente'!D155</f>
        <v>R 60</v>
      </c>
      <c r="E155" s="202" t="str">
        <f>+'4 - Valor del Riesgo Inherente'!E155</f>
        <v>Desactualización del Sistema de Gestión Ambiental con requisitos legales ambientales</v>
      </c>
      <c r="F155" s="202" t="str">
        <f>+'4 - Valor del Riesgo Inherente'!F155</f>
        <v>Afectación Económica o presupuestal</v>
      </c>
      <c r="G155" s="235" t="str">
        <f>+'4 - Valor del Riesgo Inherente'!G155</f>
        <v>Posibilidad de afectación económica por sanciones legales por entes de control debido al desconocimiento de la normatividad ambiental y la insuficiencia de recursos físicos, financieros y de talento humanos</v>
      </c>
      <c r="H155" s="204" t="s">
        <v>1694</v>
      </c>
      <c r="I155" s="244" t="s">
        <v>1328</v>
      </c>
      <c r="J155" s="244" t="s">
        <v>2123</v>
      </c>
      <c r="K155" s="213" t="s">
        <v>408</v>
      </c>
      <c r="L155" s="99" t="str">
        <f t="shared" si="31"/>
        <v>Impacto</v>
      </c>
      <c r="M155" s="213" t="s">
        <v>412</v>
      </c>
      <c r="N155" s="99" t="str">
        <f t="shared" si="32"/>
        <v>30%</v>
      </c>
      <c r="O155" s="213" t="s">
        <v>419</v>
      </c>
      <c r="P155" s="213" t="s">
        <v>421</v>
      </c>
      <c r="Q155" s="213" t="s">
        <v>1038</v>
      </c>
      <c r="R155" s="203">
        <f>+IFERROR(IF(L155="Probabilidad",('4 - Valor del Riesgo Inherente'!J155-(+'4 - Valor del Riesgo Inherente'!J155*N155)),IF(L155="Impacto",'4 - Valor del Riesgo Inherente'!J155,"")),"")</f>
        <v>0.2</v>
      </c>
      <c r="S155" s="186" t="str">
        <f t="shared" si="33"/>
        <v>Muy Baja</v>
      </c>
      <c r="T155" s="203">
        <f>+IFERROR(IF(L155="Impacto",('4 - Valor del Riesgo Inherente'!M155-(+'4 - Valor del Riesgo Inherente'!M155*N155)),IF(L155="Probabilidad",'4 - Valor del Riesgo Inherente'!M155,"")),"")</f>
        <v>0.28000000000000003</v>
      </c>
      <c r="U155" s="186" t="str">
        <f t="shared" si="34"/>
        <v>Menor</v>
      </c>
      <c r="V155" s="186" t="str">
        <f t="shared" si="35"/>
        <v>Bajo</v>
      </c>
      <c r="W155" s="186" t="str">
        <f t="shared" si="36"/>
        <v>Aceptar</v>
      </c>
    </row>
    <row r="156" spans="2:23" ht="150" customHeight="1" x14ac:dyDescent="0.25">
      <c r="B156" s="202" t="str">
        <f>+'4 - Valor del Riesgo Inherente'!B156</f>
        <v>ADMINISTRACIÓN DE BIENES Y SERVICIOS</v>
      </c>
      <c r="C156" s="99" t="str">
        <f>+'4 - Valor del Riesgo Inherente'!C156</f>
        <v>SUBDIRECCIÓN ADMINISTRATIVA Y FINANCIERA</v>
      </c>
      <c r="D156" s="25" t="str">
        <f>+'4 - Valor del Riesgo Inherente'!D156</f>
        <v>R 60</v>
      </c>
      <c r="E156" s="202" t="str">
        <f>+'4 - Valor del Riesgo Inherente'!E156</f>
        <v>Desactualización del Sistema de Gestión Ambiental con requisitos legales ambientales</v>
      </c>
      <c r="F156" s="202" t="str">
        <f>+'4 - Valor del Riesgo Inherente'!F156</f>
        <v>Afectación Económica o presupuestal</v>
      </c>
      <c r="G156" s="235" t="str">
        <f>+'4 - Valor del Riesgo Inherente'!G156</f>
        <v>Posibilidad de afectación económica por sanciones legales por entes de control debido al desconocimiento de la normatividad ambiental y la insuficiencia de recursos físicos, financieros y de talento humanos</v>
      </c>
      <c r="H156" s="204" t="s">
        <v>1695</v>
      </c>
      <c r="I156" s="244" t="s">
        <v>1328</v>
      </c>
      <c r="J156" s="244" t="s">
        <v>2124</v>
      </c>
      <c r="K156" s="213" t="s">
        <v>409</v>
      </c>
      <c r="L156" s="99" t="str">
        <f t="shared" si="31"/>
        <v>Impacto</v>
      </c>
      <c r="M156" s="213" t="s">
        <v>412</v>
      </c>
      <c r="N156" s="99" t="str">
        <f t="shared" si="32"/>
        <v>25%</v>
      </c>
      <c r="O156" s="213" t="s">
        <v>419</v>
      </c>
      <c r="P156" s="213" t="s">
        <v>421</v>
      </c>
      <c r="Q156" s="213" t="s">
        <v>1038</v>
      </c>
      <c r="R156" s="203"/>
      <c r="S156" s="186" t="str">
        <f t="shared" si="33"/>
        <v/>
      </c>
      <c r="T156" s="203"/>
      <c r="U156" s="186" t="str">
        <f t="shared" si="34"/>
        <v/>
      </c>
      <c r="V156" s="186" t="str">
        <f t="shared" si="35"/>
        <v/>
      </c>
      <c r="W156" s="186" t="e">
        <f t="shared" si="36"/>
        <v>#N/A</v>
      </c>
    </row>
    <row r="157" spans="2:23" ht="150" customHeight="1" x14ac:dyDescent="0.25">
      <c r="B157" s="202" t="str">
        <f>+'4 - Valor del Riesgo Inherente'!B157</f>
        <v>ADMINISTRACIÓN DE BIENES Y SERVICIOS</v>
      </c>
      <c r="C157" s="99" t="str">
        <f>+'4 - Valor del Riesgo Inherente'!C157</f>
        <v>SUBDIRECCIÓN ADMINISTRATIVA Y FINANCIERA</v>
      </c>
      <c r="D157" s="25" t="str">
        <f>+'4 - Valor del Riesgo Inherente'!D157</f>
        <v>R 61</v>
      </c>
      <c r="E157" s="202" t="str">
        <f>+'4 - Valor del Riesgo Inherente'!E157</f>
        <v>Disposición de residuos ordinarios sin cumplir las prácticas establecidas en la entidad</v>
      </c>
      <c r="F157" s="202" t="str">
        <f>+'4 - Valor del Riesgo Inherente'!F157</f>
        <v>Afectación Económica o presupuestal</v>
      </c>
      <c r="G157" s="235" t="str">
        <f>+'4 - Valor del Riesgo Inherente'!G157</f>
        <v>Posibilidad de afectación económica por sanciones legales por entes de control debido a la disposición incorrecta para los residuos ordinarios de acuerdo con las prácticas establecidas en la entidad</v>
      </c>
      <c r="H157" s="204" t="s">
        <v>1696</v>
      </c>
      <c r="I157" s="244" t="s">
        <v>1328</v>
      </c>
      <c r="J157" s="244" t="s">
        <v>2125</v>
      </c>
      <c r="K157" s="213" t="s">
        <v>408</v>
      </c>
      <c r="L157" s="99" t="str">
        <f t="shared" si="31"/>
        <v>Impacto</v>
      </c>
      <c r="M157" s="213" t="s">
        <v>412</v>
      </c>
      <c r="N157" s="99" t="str">
        <f t="shared" si="32"/>
        <v>30%</v>
      </c>
      <c r="O157" s="213" t="s">
        <v>1082</v>
      </c>
      <c r="P157" s="213" t="s">
        <v>421</v>
      </c>
      <c r="Q157" s="213" t="s">
        <v>1039</v>
      </c>
      <c r="R157" s="203">
        <f>+IFERROR(IF(L157="Probabilidad",('4 - Valor del Riesgo Inherente'!J157-(+'4 - Valor del Riesgo Inherente'!J157*N157)),IF(L157="Impacto",'4 - Valor del Riesgo Inherente'!J157,"")),"")</f>
        <v>0.6</v>
      </c>
      <c r="S157" s="186" t="str">
        <f t="shared" si="33"/>
        <v>Media</v>
      </c>
      <c r="T157" s="203">
        <f>+IFERROR(IF(L157="Impacto",('4 - Valor del Riesgo Inherente'!M157-(+'4 - Valor del Riesgo Inherente'!M157*N157)),IF(L157="Probabilidad",'4 - Valor del Riesgo Inherente'!M157,"")),"")</f>
        <v>0.28000000000000003</v>
      </c>
      <c r="U157" s="186" t="str">
        <f t="shared" si="34"/>
        <v>Menor</v>
      </c>
      <c r="V157" s="186" t="str">
        <f t="shared" si="35"/>
        <v>Moderado</v>
      </c>
      <c r="W157" s="186" t="str">
        <f t="shared" si="36"/>
        <v>Reducir</v>
      </c>
    </row>
    <row r="158" spans="2:23" ht="150" customHeight="1" x14ac:dyDescent="0.25">
      <c r="B158" s="202" t="str">
        <f>+'4 - Valor del Riesgo Inherente'!B158</f>
        <v>ADMINISTRACIÓN DE BIENES Y SERVICIOS</v>
      </c>
      <c r="C158" s="99" t="str">
        <f>+'4 - Valor del Riesgo Inherente'!C158</f>
        <v>SUBDIRECCIÓN ADMINISTRATIVA Y FINANCIERA</v>
      </c>
      <c r="D158" s="25" t="str">
        <f>+'4 - Valor del Riesgo Inherente'!D158</f>
        <v>R 61</v>
      </c>
      <c r="E158" s="202" t="str">
        <f>+'4 - Valor del Riesgo Inherente'!E158</f>
        <v>Disposición de residuos ordinarios sin cumplir las prácticas establecidas en la entidad</v>
      </c>
      <c r="F158" s="202" t="str">
        <f>+'4 - Valor del Riesgo Inherente'!F158</f>
        <v>Afectación Económica o presupuestal</v>
      </c>
      <c r="G158" s="235" t="str">
        <f>+'4 - Valor del Riesgo Inherente'!G158</f>
        <v>Posibilidad de afectación económica por sanciones legales por entes de control debido a la disposición incorrecta para los residuos ordinarios de acuerdo con las prácticas establecidas en la entidad</v>
      </c>
      <c r="H158" s="204" t="s">
        <v>1696</v>
      </c>
      <c r="I158" s="244" t="s">
        <v>1328</v>
      </c>
      <c r="J158" s="244" t="s">
        <v>2126</v>
      </c>
      <c r="K158" s="213" t="s">
        <v>409</v>
      </c>
      <c r="L158" s="99" t="str">
        <f t="shared" si="31"/>
        <v>Impacto</v>
      </c>
      <c r="M158" s="213" t="s">
        <v>412</v>
      </c>
      <c r="N158" s="99" t="str">
        <f t="shared" si="32"/>
        <v>25%</v>
      </c>
      <c r="O158" s="213" t="s">
        <v>1082</v>
      </c>
      <c r="P158" s="213" t="s">
        <v>421</v>
      </c>
      <c r="Q158" s="213" t="s">
        <v>1039</v>
      </c>
      <c r="R158" s="203"/>
      <c r="S158" s="186" t="str">
        <f t="shared" si="33"/>
        <v/>
      </c>
      <c r="T158" s="203"/>
      <c r="U158" s="186" t="str">
        <f t="shared" si="34"/>
        <v/>
      </c>
      <c r="V158" s="186" t="str">
        <f t="shared" si="35"/>
        <v/>
      </c>
      <c r="W158" s="186" t="e">
        <f t="shared" si="36"/>
        <v>#N/A</v>
      </c>
    </row>
    <row r="159" spans="2:23" ht="150" customHeight="1" x14ac:dyDescent="0.25">
      <c r="B159" s="202" t="str">
        <f>+'4 - Valor del Riesgo Inherente'!B159</f>
        <v>GESTIÓN FINANCIERA</v>
      </c>
      <c r="C159" s="99" t="str">
        <f>+'4 - Valor del Riesgo Inherente'!C159</f>
        <v>SUBDIRECCIÓN ADMINISTRATIVA Y FINANCIERA</v>
      </c>
      <c r="D159" s="25" t="str">
        <f>+'4 - Valor del Riesgo Inherente'!D159</f>
        <v>R 62</v>
      </c>
      <c r="E159" s="202" t="str">
        <f>+'4 - Valor del Riesgo Inherente'!E159</f>
        <v>Registro de gastos y pagos sin cumplimiento de requisitos legales</v>
      </c>
      <c r="F159" s="202" t="str">
        <f>+'4 - Valor del Riesgo Inherente'!F159</f>
        <v>Afectación Económica o presupuestal</v>
      </c>
      <c r="G159" s="235" t="str">
        <f>+'4 - Valor del Riesgo Inherente'!G159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59" s="204" t="s">
        <v>1697</v>
      </c>
      <c r="I159" s="244" t="s">
        <v>2127</v>
      </c>
      <c r="J159" s="244" t="s">
        <v>2128</v>
      </c>
      <c r="K159" s="213" t="s">
        <v>408</v>
      </c>
      <c r="L159" s="99" t="str">
        <f t="shared" si="31"/>
        <v>Impacto</v>
      </c>
      <c r="M159" s="213" t="s">
        <v>412</v>
      </c>
      <c r="N159" s="99" t="str">
        <f t="shared" si="32"/>
        <v>30%</v>
      </c>
      <c r="O159" s="213" t="s">
        <v>419</v>
      </c>
      <c r="P159" s="213" t="s">
        <v>421</v>
      </c>
      <c r="Q159" s="213" t="s">
        <v>1038</v>
      </c>
      <c r="R159" s="203">
        <f>+IFERROR(IF(L159="Probabilidad",('4 - Valor del Riesgo Inherente'!J159-(+'4 - Valor del Riesgo Inherente'!J159*N159)),IF(L159="Impacto",'4 - Valor del Riesgo Inherente'!J159,"")),"")</f>
        <v>0.6</v>
      </c>
      <c r="S159" s="186" t="str">
        <f t="shared" si="33"/>
        <v>Media</v>
      </c>
      <c r="T159" s="203">
        <f>+IFERROR(IF(L159="Impacto",('4 - Valor del Riesgo Inherente'!M159-(+'4 - Valor del Riesgo Inherente'!M159*N159)),IF(L159="Probabilidad",'4 - Valor del Riesgo Inherente'!M159,"")),"")</f>
        <v>0.7</v>
      </c>
      <c r="U159" s="186" t="str">
        <f t="shared" si="34"/>
        <v>Mayor</v>
      </c>
      <c r="V159" s="186" t="str">
        <f t="shared" si="35"/>
        <v>Alto</v>
      </c>
      <c r="W159" s="186" t="str">
        <f t="shared" si="36"/>
        <v>Reducir</v>
      </c>
    </row>
    <row r="160" spans="2:23" ht="150" customHeight="1" x14ac:dyDescent="0.25">
      <c r="B160" s="202" t="str">
        <f>+'4 - Valor del Riesgo Inherente'!B160</f>
        <v>GESTIÓN FINANCIERA</v>
      </c>
      <c r="C160" s="99" t="str">
        <f>+'4 - Valor del Riesgo Inherente'!C160</f>
        <v>SUBDIRECCIÓN ADMINISTRATIVA Y FINANCIERA</v>
      </c>
      <c r="D160" s="25" t="str">
        <f>+'4 - Valor del Riesgo Inherente'!D160</f>
        <v>R 62</v>
      </c>
      <c r="E160" s="202" t="str">
        <f>+'4 - Valor del Riesgo Inherente'!E160</f>
        <v>Registro de gastos y pagos sin cumplimiento de requisitos legales</v>
      </c>
      <c r="F160" s="202" t="str">
        <f>+'4 - Valor del Riesgo Inherente'!F160</f>
        <v>Afectación Económica o presupuestal</v>
      </c>
      <c r="G160" s="235" t="str">
        <f>+'4 - Valor del Riesgo Inherente'!G160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H160" s="204" t="s">
        <v>1698</v>
      </c>
      <c r="I160" s="244" t="s">
        <v>2127</v>
      </c>
      <c r="J160" s="244" t="s">
        <v>2129</v>
      </c>
      <c r="K160" s="213" t="s">
        <v>409</v>
      </c>
      <c r="L160" s="99" t="str">
        <f t="shared" si="31"/>
        <v>Impacto</v>
      </c>
      <c r="M160" s="213" t="s">
        <v>412</v>
      </c>
      <c r="N160" s="99" t="str">
        <f t="shared" si="32"/>
        <v>25%</v>
      </c>
      <c r="O160" s="213" t="s">
        <v>419</v>
      </c>
      <c r="P160" s="213" t="s">
        <v>421</v>
      </c>
      <c r="Q160" s="213" t="s">
        <v>1038</v>
      </c>
      <c r="R160" s="203"/>
      <c r="S160" s="186" t="str">
        <f t="shared" si="33"/>
        <v/>
      </c>
      <c r="T160" s="203"/>
      <c r="U160" s="186" t="str">
        <f t="shared" si="34"/>
        <v/>
      </c>
      <c r="V160" s="186" t="str">
        <f t="shared" si="35"/>
        <v/>
      </c>
      <c r="W160" s="186" t="e">
        <f t="shared" si="36"/>
        <v>#N/A</v>
      </c>
    </row>
    <row r="161" spans="2:23" ht="150" customHeight="1" x14ac:dyDescent="0.25">
      <c r="B161" s="202" t="str">
        <f>+'4 - Valor del Riesgo Inherente'!B161</f>
        <v>GESTIÓN FINANCIERA</v>
      </c>
      <c r="C161" s="99" t="str">
        <f>+'4 - Valor del Riesgo Inherente'!C161</f>
        <v>SUBDIRECCIÓN ADMINISTRATIVA Y FINANCIERA</v>
      </c>
      <c r="D161" s="25" t="str">
        <f>+'4 - Valor del Riesgo Inherente'!D161</f>
        <v>R 63</v>
      </c>
      <c r="E161" s="202" t="str">
        <f>+'4 - Valor del Riesgo Inherente'!E161</f>
        <v>Programación del PAC que no corresponde a las necesidades reales</v>
      </c>
      <c r="F161" s="202" t="str">
        <f>+'4 - Valor del Riesgo Inherente'!F161</f>
        <v>Afectación Económica o presupuestal</v>
      </c>
      <c r="G161" s="235" t="str">
        <f>+'4 - Valor del Riesgo Inherente'!G161</f>
        <v>Posibilidad de afectación económica por sanción del Ministerio de Hacienda debido al  el envío inoportuno y/o inexacto de las solicitudes de pago a la Subdirección Administrativa y Financiera por parte de los supervisores de los contratos</v>
      </c>
      <c r="H161" s="204" t="s">
        <v>1699</v>
      </c>
      <c r="I161" s="244" t="s">
        <v>2127</v>
      </c>
      <c r="J161" s="244" t="s">
        <v>2130</v>
      </c>
      <c r="K161" s="213" t="s">
        <v>407</v>
      </c>
      <c r="L161" s="99" t="str">
        <f t="shared" si="31"/>
        <v>Probabilidad</v>
      </c>
      <c r="M161" s="213" t="s">
        <v>412</v>
      </c>
      <c r="N161" s="99" t="str">
        <f t="shared" si="32"/>
        <v>40%</v>
      </c>
      <c r="O161" s="213" t="s">
        <v>419</v>
      </c>
      <c r="P161" s="213" t="s">
        <v>421</v>
      </c>
      <c r="Q161" s="213" t="s">
        <v>1038</v>
      </c>
      <c r="R161" s="203">
        <f>+IFERROR(IF(L161="Probabilidad",('4 - Valor del Riesgo Inherente'!J161-(+'4 - Valor del Riesgo Inherente'!J161*N161)),IF(L161="Impacto",'4 - Valor del Riesgo Inherente'!J161,"")),"")</f>
        <v>0.12</v>
      </c>
      <c r="S161" s="186" t="str">
        <f t="shared" si="33"/>
        <v>Muy Baja</v>
      </c>
      <c r="T161" s="203">
        <f>+IFERROR(IF(L161="Impacto",('4 - Valor del Riesgo Inherente'!M161-(+'4 - Valor del Riesgo Inherente'!M161*N161)),IF(L161="Probabilidad",'4 - Valor del Riesgo Inherente'!M161,"")),"")</f>
        <v>1</v>
      </c>
      <c r="U161" s="186" t="str">
        <f t="shared" si="34"/>
        <v>Catastrófico</v>
      </c>
      <c r="V161" s="186" t="str">
        <f t="shared" si="35"/>
        <v>Extremo</v>
      </c>
      <c r="W161" s="186" t="str">
        <f t="shared" si="36"/>
        <v>Reducir</v>
      </c>
    </row>
    <row r="162" spans="2:23" ht="150" customHeight="1" x14ac:dyDescent="0.25">
      <c r="B162" s="202" t="str">
        <f>+'4 - Valor del Riesgo Inherente'!B162</f>
        <v>GESTIÓN FINANCIERA</v>
      </c>
      <c r="C162" s="99" t="str">
        <f>+'4 - Valor del Riesgo Inherente'!C162</f>
        <v>SUBDIRECCIÓN ADMINISTRATIVA Y FINANCIERA</v>
      </c>
      <c r="D162" s="25" t="str">
        <f>+'4 - Valor del Riesgo Inherente'!D162</f>
        <v>R 63</v>
      </c>
      <c r="E162" s="202" t="str">
        <f>+'4 - Valor del Riesgo Inherente'!E162</f>
        <v>Programación del PAC que no corresponde a las necesidades reales</v>
      </c>
      <c r="F162" s="202" t="str">
        <f>+'4 - Valor del Riesgo Inherente'!F162</f>
        <v>Afectación Económica o presupuestal</v>
      </c>
      <c r="G162" s="235" t="str">
        <f>+'4 - Valor del Riesgo Inherente'!G162</f>
        <v>Posibilidad de afectación económica por sanción del Ministerio de Hacienda debido al  el envío inoportuno y/o inexacto de las solicitudes de pago a la Subdirección Administrativa y Financiera por parte de los supervisores de los contratos</v>
      </c>
      <c r="H162" s="204" t="s">
        <v>1700</v>
      </c>
      <c r="I162" s="244" t="s">
        <v>2127</v>
      </c>
      <c r="J162" s="244" t="s">
        <v>2131</v>
      </c>
      <c r="K162" s="213" t="s">
        <v>409</v>
      </c>
      <c r="L162" s="99" t="str">
        <f t="shared" si="31"/>
        <v>Impacto</v>
      </c>
      <c r="M162" s="213" t="s">
        <v>412</v>
      </c>
      <c r="N162" s="99" t="str">
        <f t="shared" si="32"/>
        <v>25%</v>
      </c>
      <c r="O162" s="213" t="s">
        <v>419</v>
      </c>
      <c r="P162" s="213" t="s">
        <v>421</v>
      </c>
      <c r="Q162" s="213" t="s">
        <v>1038</v>
      </c>
      <c r="R162" s="203"/>
      <c r="S162" s="186" t="str">
        <f t="shared" si="33"/>
        <v/>
      </c>
      <c r="T162" s="203"/>
      <c r="U162" s="186" t="str">
        <f t="shared" si="34"/>
        <v/>
      </c>
      <c r="V162" s="186" t="str">
        <f t="shared" si="35"/>
        <v/>
      </c>
      <c r="W162" s="186" t="e">
        <f t="shared" si="36"/>
        <v>#N/A</v>
      </c>
    </row>
    <row r="163" spans="2:23" ht="150" customHeight="1" x14ac:dyDescent="0.25">
      <c r="B163" s="202" t="str">
        <f>+'4 - Valor del Riesgo Inherente'!B163</f>
        <v>GESTIÓN FINANCIERA</v>
      </c>
      <c r="C163" s="99" t="str">
        <f>+'4 - Valor del Riesgo Inherente'!C163</f>
        <v>SUBDIRECCIÓN ADMINISTRATIVA Y FINANCIERA</v>
      </c>
      <c r="D163" s="25" t="str">
        <f>+'4 - Valor del Riesgo Inherente'!D163</f>
        <v>R 64</v>
      </c>
      <c r="E163" s="202" t="str">
        <f>+'4 - Valor del Riesgo Inherente'!E163</f>
        <v xml:space="preserve">Generación de obligaciones con inconsistencias en la aplicación de las deducciones tributarias </v>
      </c>
      <c r="F163" s="202" t="str">
        <f>+'4 - Valor del Riesgo Inherente'!F163</f>
        <v>Afectación Económica o presupuestal</v>
      </c>
      <c r="G163" s="235" t="str">
        <f>+'4 - Valor del Riesgo Inherente'!G163</f>
        <v>Posibilidad de afectación económica por sanción del Ministerio de Hacienda debido al  el envío inoportuno y/o inexacto de las solicitudes de pago a la Subdirección Administrativa y Financiera por parte de los supervisores de los contratos</v>
      </c>
      <c r="H163" s="204" t="s">
        <v>1701</v>
      </c>
      <c r="I163" s="244" t="s">
        <v>1329</v>
      </c>
      <c r="J163" s="244" t="s">
        <v>1330</v>
      </c>
      <c r="K163" s="213" t="s">
        <v>408</v>
      </c>
      <c r="L163" s="99" t="str">
        <f t="shared" si="31"/>
        <v>Impacto</v>
      </c>
      <c r="M163" s="213" t="s">
        <v>412</v>
      </c>
      <c r="N163" s="99" t="str">
        <f t="shared" si="32"/>
        <v>30%</v>
      </c>
      <c r="O163" s="213" t="s">
        <v>419</v>
      </c>
      <c r="P163" s="213" t="s">
        <v>421</v>
      </c>
      <c r="Q163" s="213" t="s">
        <v>1038</v>
      </c>
      <c r="R163" s="203">
        <f>+IFERROR(IF(L163="Probabilidad",('4 - Valor del Riesgo Inherente'!J163-(+'4 - Valor del Riesgo Inherente'!J163*N163)),IF(L163="Impacto",'4 - Valor del Riesgo Inherente'!J163,"")),"")</f>
        <v>0.4</v>
      </c>
      <c r="S163" s="186" t="str">
        <f t="shared" si="33"/>
        <v>Baja</v>
      </c>
      <c r="T163" s="203">
        <f>+IFERROR(IF(L163="Impacto",('4 - Valor del Riesgo Inherente'!M163-(+'4 - Valor del Riesgo Inherente'!M163*N163)),IF(L163="Probabilidad",'4 - Valor del Riesgo Inherente'!M163,"")),"")</f>
        <v>0.56000000000000005</v>
      </c>
      <c r="U163" s="186" t="str">
        <f t="shared" si="34"/>
        <v>Moderado</v>
      </c>
      <c r="V163" s="186" t="str">
        <f t="shared" si="35"/>
        <v>Moderado</v>
      </c>
      <c r="W163" s="186" t="str">
        <f t="shared" si="36"/>
        <v>Reducir</v>
      </c>
    </row>
    <row r="164" spans="2:23" ht="150" customHeight="1" x14ac:dyDescent="0.25">
      <c r="B164" s="202" t="str">
        <f>+'4 - Valor del Riesgo Inherente'!B164</f>
        <v>GESTIÓN FINANCIERA</v>
      </c>
      <c r="C164" s="99" t="str">
        <f>+'4 - Valor del Riesgo Inherente'!C164</f>
        <v>SUBDIRECCIÓN ADMINISTRATIVA Y FINANCIERA</v>
      </c>
      <c r="D164" s="25" t="str">
        <f>+'4 - Valor del Riesgo Inherente'!D164</f>
        <v>R 64</v>
      </c>
      <c r="E164" s="202" t="str">
        <f>+'4 - Valor del Riesgo Inherente'!E164</f>
        <v xml:space="preserve">Generación de obligaciones con inconsistencias en la aplicación de las deducciones tributarias </v>
      </c>
      <c r="F164" s="202" t="str">
        <f>+'4 - Valor del Riesgo Inherente'!F164</f>
        <v>Afectación Económica o presupuestal</v>
      </c>
      <c r="G164" s="235" t="str">
        <f>+'4 - Valor del Riesgo Inherente'!G164</f>
        <v>Posibilidad de afectación económica por sanción del Ministerio de Hacienda debido al  el envío inoportuno y/o inexacto de las solicitudes de pago a la Subdirección Administrativa y Financiera por parte de los supervisores de los contratos</v>
      </c>
      <c r="H164" s="204" t="s">
        <v>1702</v>
      </c>
      <c r="I164" s="244" t="s">
        <v>1329</v>
      </c>
      <c r="J164" s="244" t="s">
        <v>1331</v>
      </c>
      <c r="K164" s="213" t="s">
        <v>409</v>
      </c>
      <c r="L164" s="99" t="str">
        <f t="shared" si="31"/>
        <v>Impacto</v>
      </c>
      <c r="M164" s="213" t="s">
        <v>412</v>
      </c>
      <c r="N164" s="99" t="str">
        <f t="shared" si="32"/>
        <v>25%</v>
      </c>
      <c r="O164" s="213" t="s">
        <v>419</v>
      </c>
      <c r="P164" s="213" t="s">
        <v>421</v>
      </c>
      <c r="Q164" s="213" t="s">
        <v>1038</v>
      </c>
      <c r="R164" s="203"/>
      <c r="S164" s="186" t="str">
        <f t="shared" si="33"/>
        <v/>
      </c>
      <c r="T164" s="203"/>
      <c r="U164" s="186" t="str">
        <f t="shared" si="34"/>
        <v/>
      </c>
      <c r="V164" s="186" t="str">
        <f t="shared" si="35"/>
        <v/>
      </c>
      <c r="W164" s="186" t="e">
        <f t="shared" si="36"/>
        <v>#N/A</v>
      </c>
    </row>
    <row r="165" spans="2:23" ht="150" customHeight="1" x14ac:dyDescent="0.25">
      <c r="B165" s="202" t="str">
        <f>+'4 - Valor del Riesgo Inherente'!B165</f>
        <v>GESTIÓN FINANCIERA</v>
      </c>
      <c r="C165" s="99" t="str">
        <f>+'4 - Valor del Riesgo Inherente'!C165</f>
        <v>SUBDIRECCIÓN ADMINISTRATIVA Y FINANCIERA</v>
      </c>
      <c r="D165" s="25" t="str">
        <f>+'4 - Valor del Riesgo Inherente'!D165</f>
        <v>R 64</v>
      </c>
      <c r="E165" s="202" t="str">
        <f>+'4 - Valor del Riesgo Inherente'!E165</f>
        <v xml:space="preserve">Generación de obligaciones con inconsistencias en la aplicación de las deducciones tributarias </v>
      </c>
      <c r="F165" s="202" t="str">
        <f>+'4 - Valor del Riesgo Inherente'!F165</f>
        <v>Afectación Económica o presupuestal</v>
      </c>
      <c r="G165" s="235" t="str">
        <f>+'4 - Valor del Riesgo Inherente'!G165</f>
        <v>Posibilidad de afectación económica por sanción del Ministerio de Hacienda debido al  el envío inoportuno y/o inexacto de las solicitudes de pago a la Subdirección Administrativa y Financiera por parte de los supervisores de los contratos</v>
      </c>
      <c r="H165" s="204" t="s">
        <v>1703</v>
      </c>
      <c r="I165" s="244" t="s">
        <v>1042</v>
      </c>
      <c r="J165" s="244"/>
      <c r="K165" s="213"/>
      <c r="L165" s="99" t="str">
        <f t="shared" si="31"/>
        <v/>
      </c>
      <c r="M165" s="213"/>
      <c r="N165" s="99" t="str">
        <f t="shared" si="32"/>
        <v/>
      </c>
      <c r="O165" s="213"/>
      <c r="P165" s="213"/>
      <c r="Q165" s="213"/>
      <c r="R165" s="203" t="str">
        <f>+IFERROR(IF(L165="Probabilidad",('4 - Valor del Riesgo Inherente'!J165-(+'4 - Valor del Riesgo Inherente'!J165*N165)),IF(L165="Impacto",'4 - Valor del Riesgo Inherente'!J165,"")),"")</f>
        <v/>
      </c>
      <c r="S165" s="186" t="str">
        <f t="shared" si="33"/>
        <v/>
      </c>
      <c r="T165" s="203" t="str">
        <f>+IFERROR(IF(L165="Impacto",('4 - Valor del Riesgo Inherente'!M165-(+'4 - Valor del Riesgo Inherente'!M165*N165)),IF(L165="Probabilidad",'4 - Valor del Riesgo Inherente'!M165,"")),"")</f>
        <v/>
      </c>
      <c r="U165" s="186" t="str">
        <f t="shared" si="34"/>
        <v/>
      </c>
      <c r="V165" s="186" t="str">
        <f t="shared" si="35"/>
        <v/>
      </c>
      <c r="W165" s="186" t="e">
        <f t="shared" si="36"/>
        <v>#N/A</v>
      </c>
    </row>
    <row r="166" spans="2:23" ht="150" customHeight="1" x14ac:dyDescent="0.25">
      <c r="B166" s="202" t="str">
        <f>+'4 - Valor del Riesgo Inherente'!B166</f>
        <v>GESTIÓN FINANCIERA</v>
      </c>
      <c r="C166" s="99" t="str">
        <f>+'4 - Valor del Riesgo Inherente'!C166</f>
        <v>SUBDIRECCIÓN ADMINISTRATIVA Y FINANCIERA</v>
      </c>
      <c r="D166" s="25" t="str">
        <f>+'4 - Valor del Riesgo Inherente'!D166</f>
        <v>R 65</v>
      </c>
      <c r="E166" s="202" t="str">
        <f>+'4 - Valor del Riesgo Inherente'!E166</f>
        <v>Generar Estados Financieros que no sean razonables</v>
      </c>
      <c r="F166" s="202" t="str">
        <f>+'4 - Valor del Riesgo Inherente'!F166</f>
        <v>Pérdida Reputacional</v>
      </c>
      <c r="G166" s="235" t="str">
        <f>+'4 - Valor del Riesgo Inherente'!G166</f>
        <v>Posibilidad de pérdida reputacional en la imagen institucional debido al reporte con insuficiencia en la información financiera de los saldos y movimientos al SIIF-Nación</v>
      </c>
      <c r="H166" s="204" t="s">
        <v>1704</v>
      </c>
      <c r="I166" s="244" t="s">
        <v>2132</v>
      </c>
      <c r="J166" s="244" t="s">
        <v>2133</v>
      </c>
      <c r="K166" s="213" t="s">
        <v>408</v>
      </c>
      <c r="L166" s="99" t="str">
        <f t="shared" si="31"/>
        <v>Impacto</v>
      </c>
      <c r="M166" s="213" t="s">
        <v>412</v>
      </c>
      <c r="N166" s="99" t="str">
        <f t="shared" si="32"/>
        <v>30%</v>
      </c>
      <c r="O166" s="213" t="s">
        <v>419</v>
      </c>
      <c r="P166" s="213" t="s">
        <v>421</v>
      </c>
      <c r="Q166" s="213" t="s">
        <v>1038</v>
      </c>
      <c r="R166" s="203">
        <f>+IFERROR(IF(L166="Probabilidad",('4 - Valor del Riesgo Inherente'!J166-(+'4 - Valor del Riesgo Inherente'!J166*N166)),IF(L166="Impacto",'4 - Valor del Riesgo Inherente'!J166,"")),"")</f>
        <v>0.4</v>
      </c>
      <c r="S166" s="186" t="str">
        <f t="shared" si="33"/>
        <v>Baja</v>
      </c>
      <c r="T166" s="203">
        <f>+IFERROR(IF(L166="Impacto",('4 - Valor del Riesgo Inherente'!M166-(+'4 - Valor del Riesgo Inherente'!M166*N166)),IF(L166="Probabilidad",'4 - Valor del Riesgo Inherente'!M166,"")),"")</f>
        <v>0.28000000000000003</v>
      </c>
      <c r="U166" s="186" t="str">
        <f t="shared" si="34"/>
        <v>Menor</v>
      </c>
      <c r="V166" s="186" t="str">
        <f t="shared" si="35"/>
        <v>Moderado</v>
      </c>
      <c r="W166" s="186" t="str">
        <f t="shared" si="36"/>
        <v>Reducir</v>
      </c>
    </row>
    <row r="167" spans="2:23" ht="150" customHeight="1" x14ac:dyDescent="0.25">
      <c r="B167" s="202" t="str">
        <f>+'4 - Valor del Riesgo Inherente'!B167</f>
        <v>GESTIÓN FINANCIERA</v>
      </c>
      <c r="C167" s="99" t="str">
        <f>+'4 - Valor del Riesgo Inherente'!C167</f>
        <v>SUBDIRECCIÓN ADMINISTRATIVA Y FINANCIERA</v>
      </c>
      <c r="D167" s="25" t="str">
        <f>+'4 - Valor del Riesgo Inherente'!D167</f>
        <v>R 65</v>
      </c>
      <c r="E167" s="202" t="str">
        <f>+'4 - Valor del Riesgo Inherente'!E167</f>
        <v>Generar Estados Financieros que no sean razonables</v>
      </c>
      <c r="F167" s="202" t="str">
        <f>+'4 - Valor del Riesgo Inherente'!F167</f>
        <v>Pérdida Reputacional</v>
      </c>
      <c r="G167" s="235" t="str">
        <f>+'4 - Valor del Riesgo Inherente'!G167</f>
        <v>Posibilidad de pérdida reputacional en la imagen institucional debido al reporte con insuficiencia en la información financiera de los saldos y movimientos al SIIF-Nación</v>
      </c>
      <c r="H167" s="204" t="s">
        <v>1705</v>
      </c>
      <c r="I167" s="244" t="s">
        <v>2132</v>
      </c>
      <c r="J167" s="244" t="s">
        <v>2134</v>
      </c>
      <c r="K167" s="213" t="s">
        <v>408</v>
      </c>
      <c r="L167" s="99" t="str">
        <f t="shared" si="31"/>
        <v>Impacto</v>
      </c>
      <c r="M167" s="213" t="s">
        <v>412</v>
      </c>
      <c r="N167" s="99" t="str">
        <f t="shared" si="32"/>
        <v>30%</v>
      </c>
      <c r="O167" s="213" t="s">
        <v>419</v>
      </c>
      <c r="P167" s="213" t="s">
        <v>421</v>
      </c>
      <c r="Q167" s="213" t="s">
        <v>1038</v>
      </c>
      <c r="R167" s="203">
        <f>IFERROR(IF(AND(L166="Probabilidad",L167="Probabilidad"),(R166-(+R166*N167)),IF(L167="Probabilidad",('4 - Valor del Riesgo Inherente'!J166-(+'4 - Valor del Riesgo Inherente'!J166*N167)),IF(L167="Impacto",R166,""))),"")</f>
        <v>0.4</v>
      </c>
      <c r="S167" s="186" t="str">
        <f t="shared" si="33"/>
        <v>Baja</v>
      </c>
      <c r="T167" s="203">
        <f>IFERROR(IF(AND(L166="Impacto",L167="Impacto"),(T166-(+T166*N167)),IF(L167="Impacto",('4 - Valor del Riesgo Inherente'!M166-(+'4 - Valor del Riesgo Inherente'!M166*N167)),IF(L167="Probabilidad",T166,""))),"")</f>
        <v>0.19600000000000001</v>
      </c>
      <c r="U167" s="186" t="str">
        <f t="shared" si="34"/>
        <v>Leve</v>
      </c>
      <c r="V167" s="186" t="str">
        <f t="shared" si="35"/>
        <v>Bajo</v>
      </c>
      <c r="W167" s="186" t="str">
        <f t="shared" si="36"/>
        <v>Aceptar</v>
      </c>
    </row>
    <row r="168" spans="2:23" ht="150" customHeight="1" x14ac:dyDescent="0.25">
      <c r="B168" s="202" t="str">
        <f>+'4 - Valor del Riesgo Inherente'!B168</f>
        <v>GESTIÓN FINANCIERA</v>
      </c>
      <c r="C168" s="99" t="str">
        <f>+'4 - Valor del Riesgo Inherente'!C168</f>
        <v>SUBDIRECCIÓN ADMINISTRATIVA Y FINANCIERA</v>
      </c>
      <c r="D168" s="25" t="str">
        <f>+'4 - Valor del Riesgo Inherente'!D168</f>
        <v>R 65</v>
      </c>
      <c r="E168" s="202" t="str">
        <f>+'4 - Valor del Riesgo Inherente'!E168</f>
        <v>Generar Estados Financieros que no sean razonables</v>
      </c>
      <c r="F168" s="202" t="str">
        <f>+'4 - Valor del Riesgo Inherente'!F168</f>
        <v>Pérdida Reputacional</v>
      </c>
      <c r="G168" s="235" t="str">
        <f>+'4 - Valor del Riesgo Inherente'!G168</f>
        <v>Posibilidad de pérdida reputacional en la imagen institucional debido al reporte con insuficiencia en la información financiera de los saldos y movimientos al SIIF-Nación</v>
      </c>
      <c r="H168" s="204" t="s">
        <v>1706</v>
      </c>
      <c r="I168" s="244" t="s">
        <v>2132</v>
      </c>
      <c r="J168" s="244" t="s">
        <v>2135</v>
      </c>
      <c r="K168" s="213" t="s">
        <v>409</v>
      </c>
      <c r="L168" s="99" t="str">
        <f t="shared" si="31"/>
        <v>Impacto</v>
      </c>
      <c r="M168" s="213" t="s">
        <v>412</v>
      </c>
      <c r="N168" s="99" t="str">
        <f t="shared" si="32"/>
        <v>25%</v>
      </c>
      <c r="O168" s="213" t="s">
        <v>419</v>
      </c>
      <c r="P168" s="213" t="s">
        <v>421</v>
      </c>
      <c r="Q168" s="213" t="s">
        <v>1038</v>
      </c>
      <c r="R168" s="203"/>
      <c r="S168" s="186" t="str">
        <f t="shared" si="33"/>
        <v/>
      </c>
      <c r="T168" s="203"/>
      <c r="U168" s="186" t="str">
        <f t="shared" si="34"/>
        <v/>
      </c>
      <c r="V168" s="186" t="str">
        <f t="shared" si="35"/>
        <v/>
      </c>
      <c r="W168" s="186" t="e">
        <f t="shared" si="36"/>
        <v>#N/A</v>
      </c>
    </row>
    <row r="169" spans="2:23" ht="150" customHeight="1" x14ac:dyDescent="0.25">
      <c r="B169" s="202" t="str">
        <f>+'4 - Valor del Riesgo Inherente'!B169</f>
        <v>GESTIÓN FINANCIERA</v>
      </c>
      <c r="C169" s="99" t="str">
        <f>+'4 - Valor del Riesgo Inherente'!C169</f>
        <v>SUBDIRECCIÓN ADMINISTRATIVA Y FINANCIERA</v>
      </c>
      <c r="D169" s="25" t="str">
        <f>+'4 - Valor del Riesgo Inherente'!D169</f>
        <v>R 66</v>
      </c>
      <c r="E169" s="202" t="str">
        <f>+'4 - Valor del Riesgo Inherente'!E169</f>
        <v>Imprecisiones en la información oficial de la cartera a cargo de la ANT</v>
      </c>
      <c r="F169" s="202" t="str">
        <f>+'4 - Valor del Riesgo Inherente'!F169</f>
        <v>Pérdida Reputacional</v>
      </c>
      <c r="G169" s="235" t="str">
        <f>+'4 - Valor del Riesgo Inherente'!G169</f>
        <v>Posibilidad de pérdida reputacional en la imagen institucional debido a la afectación de la razonabilidad de los estados financieros</v>
      </c>
      <c r="H169" s="204" t="s">
        <v>1707</v>
      </c>
      <c r="I169" s="244" t="s">
        <v>1332</v>
      </c>
      <c r="J169" s="244" t="s">
        <v>1333</v>
      </c>
      <c r="K169" s="213" t="s">
        <v>408</v>
      </c>
      <c r="L169" s="99" t="str">
        <f t="shared" si="31"/>
        <v>Impacto</v>
      </c>
      <c r="M169" s="213" t="s">
        <v>412</v>
      </c>
      <c r="N169" s="99" t="str">
        <f t="shared" si="32"/>
        <v>30%</v>
      </c>
      <c r="O169" s="213" t="s">
        <v>419</v>
      </c>
      <c r="P169" s="213" t="s">
        <v>421</v>
      </c>
      <c r="Q169" s="213" t="s">
        <v>1038</v>
      </c>
      <c r="R169" s="203">
        <f>+IFERROR(IF(L169="Probabilidad",('4 - Valor del Riesgo Inherente'!J169-(+'4 - Valor del Riesgo Inherente'!J169*N169)),IF(L169="Impacto",'4 - Valor del Riesgo Inherente'!J169,"")),"")</f>
        <v>0.4</v>
      </c>
      <c r="S169" s="186" t="str">
        <f t="shared" si="33"/>
        <v>Baja</v>
      </c>
      <c r="T169" s="203">
        <f>+IFERROR(IF(L169="Impacto",('4 - Valor del Riesgo Inherente'!M169-(+'4 - Valor del Riesgo Inherente'!M169*N169)),IF(L169="Probabilidad",'4 - Valor del Riesgo Inherente'!M169,"")),"")</f>
        <v>0.42</v>
      </c>
      <c r="U169" s="186" t="str">
        <f t="shared" si="34"/>
        <v>Moderado</v>
      </c>
      <c r="V169" s="186" t="str">
        <f t="shared" si="35"/>
        <v>Moderado</v>
      </c>
      <c r="W169" s="186" t="str">
        <f t="shared" si="36"/>
        <v>Reducir</v>
      </c>
    </row>
    <row r="170" spans="2:23" ht="150" customHeight="1" x14ac:dyDescent="0.25">
      <c r="B170" s="202" t="str">
        <f>+'4 - Valor del Riesgo Inherente'!B170</f>
        <v>GESTIÓN FINANCIERA</v>
      </c>
      <c r="C170" s="99" t="str">
        <f>+'4 - Valor del Riesgo Inherente'!C170</f>
        <v>SUBDIRECCIÓN ADMINISTRATIVA Y FINANCIERA</v>
      </c>
      <c r="D170" s="25" t="str">
        <f>+'4 - Valor del Riesgo Inherente'!D170</f>
        <v>R 66</v>
      </c>
      <c r="E170" s="202" t="str">
        <f>+'4 - Valor del Riesgo Inherente'!E170</f>
        <v>Imprecisiones en la información oficial de la cartera a cargo de la ANT</v>
      </c>
      <c r="F170" s="202" t="str">
        <f>+'4 - Valor del Riesgo Inherente'!F170</f>
        <v>Pérdida Reputacional</v>
      </c>
      <c r="G170" s="235" t="str">
        <f>+'4 - Valor del Riesgo Inherente'!G170</f>
        <v>Posibilidad de pérdida reputacional en la imagen institucional debido a la afectación de la razonabilidad de los estados financieros</v>
      </c>
      <c r="H170" s="204" t="s">
        <v>1708</v>
      </c>
      <c r="I170" s="244" t="s">
        <v>1332</v>
      </c>
      <c r="J170" s="244" t="s">
        <v>1334</v>
      </c>
      <c r="K170" s="213" t="s">
        <v>409</v>
      </c>
      <c r="L170" s="99" t="str">
        <f t="shared" si="31"/>
        <v>Impacto</v>
      </c>
      <c r="M170" s="213" t="s">
        <v>412</v>
      </c>
      <c r="N170" s="99" t="str">
        <f t="shared" si="32"/>
        <v>25%</v>
      </c>
      <c r="O170" s="213" t="s">
        <v>419</v>
      </c>
      <c r="P170" s="213" t="s">
        <v>421</v>
      </c>
      <c r="Q170" s="213" t="s">
        <v>1038</v>
      </c>
      <c r="R170" s="203"/>
      <c r="S170" s="186" t="str">
        <f t="shared" si="33"/>
        <v/>
      </c>
      <c r="T170" s="203"/>
      <c r="U170" s="186" t="str">
        <f t="shared" si="34"/>
        <v/>
      </c>
      <c r="V170" s="186" t="str">
        <f t="shared" si="35"/>
        <v/>
      </c>
      <c r="W170" s="186" t="e">
        <f t="shared" si="36"/>
        <v>#N/A</v>
      </c>
    </row>
    <row r="171" spans="2:23" ht="150" customHeight="1" x14ac:dyDescent="0.25">
      <c r="B171" s="202" t="str">
        <f>+'4 - Valor del Riesgo Inherente'!B171</f>
        <v>GESTIÓN FINANCIERA</v>
      </c>
      <c r="C171" s="99" t="str">
        <f>+'4 - Valor del Riesgo Inherente'!C171</f>
        <v>SUBDIRECCIÓN ADMINISTRATIVA Y FINANCIERA</v>
      </c>
      <c r="D171" s="25" t="str">
        <f>+'4 - Valor del Riesgo Inherente'!D171</f>
        <v>R 67</v>
      </c>
      <c r="E171" s="202" t="str">
        <f>+'4 - Valor del Riesgo Inherente'!E171</f>
        <v>Fallas en la ejecución de la reserva presupuestal constituida</v>
      </c>
      <c r="F171" s="202" t="str">
        <f>+'4 - Valor del Riesgo Inherente'!F171</f>
        <v>Afectación Económica o presupuestal</v>
      </c>
      <c r="G171" s="235" t="str">
        <f>+'4 - Valor del Riesgo Inherente'!G171</f>
        <v>Posibilidad de afectación económica por reducción en la asignación del presupuesto de la vigencia debido un mal seguimiento y control de la reserva constituida por parte de los supervisores de los contratos</v>
      </c>
      <c r="H171" s="204" t="s">
        <v>1709</v>
      </c>
      <c r="I171" s="244" t="s">
        <v>1335</v>
      </c>
      <c r="J171" s="244" t="s">
        <v>2136</v>
      </c>
      <c r="K171" s="213" t="s">
        <v>407</v>
      </c>
      <c r="L171" s="99" t="str">
        <f t="shared" si="31"/>
        <v>Probabilidad</v>
      </c>
      <c r="M171" s="213" t="s">
        <v>412</v>
      </c>
      <c r="N171" s="99" t="str">
        <f t="shared" si="32"/>
        <v>40%</v>
      </c>
      <c r="O171" s="213" t="s">
        <v>419</v>
      </c>
      <c r="P171" s="213" t="s">
        <v>421</v>
      </c>
      <c r="Q171" s="213" t="s">
        <v>1038</v>
      </c>
      <c r="R171" s="203">
        <f>+IFERROR(IF(L171="Probabilidad",('4 - Valor del Riesgo Inherente'!J171-(+'4 - Valor del Riesgo Inherente'!J171*N171)),IF(L171="Impacto",'4 - Valor del Riesgo Inherente'!J171,"")),"")</f>
        <v>0.36</v>
      </c>
      <c r="S171" s="186" t="str">
        <f t="shared" si="33"/>
        <v>Baja</v>
      </c>
      <c r="T171" s="203">
        <f>+IFERROR(IF(L171="Impacto",('4 - Valor del Riesgo Inherente'!M171-(+'4 - Valor del Riesgo Inherente'!M171*N171)),IF(L171="Probabilidad",'4 - Valor del Riesgo Inherente'!M171,"")),"")</f>
        <v>0.6</v>
      </c>
      <c r="U171" s="186" t="str">
        <f t="shared" si="34"/>
        <v>Moderado</v>
      </c>
      <c r="V171" s="186" t="str">
        <f t="shared" si="35"/>
        <v>Moderado</v>
      </c>
      <c r="W171" s="186" t="str">
        <f t="shared" si="36"/>
        <v>Reducir</v>
      </c>
    </row>
    <row r="172" spans="2:23" ht="150" customHeight="1" x14ac:dyDescent="0.25">
      <c r="B172" s="202" t="str">
        <f>+'4 - Valor del Riesgo Inherente'!B172</f>
        <v>GESTIÓN FINANCIERA</v>
      </c>
      <c r="C172" s="99" t="str">
        <f>+'4 - Valor del Riesgo Inherente'!C172</f>
        <v>SUBDIRECCIÓN ADMINISTRATIVA Y FINANCIERA</v>
      </c>
      <c r="D172" s="25" t="str">
        <f>+'4 - Valor del Riesgo Inherente'!D172</f>
        <v>R 67</v>
      </c>
      <c r="E172" s="202" t="str">
        <f>+'4 - Valor del Riesgo Inherente'!E172</f>
        <v>Fallas en la ejecución de la reserva presupuestal constituida</v>
      </c>
      <c r="F172" s="202" t="str">
        <f>+'4 - Valor del Riesgo Inherente'!F172</f>
        <v>Afectación Económica o presupuestal</v>
      </c>
      <c r="G172" s="235" t="str">
        <f>+'4 - Valor del Riesgo Inherente'!G172</f>
        <v>Posibilidad de afectación económica por reducción en la asignación del presupuesto de la vigencia debido un mal seguimiento y control de la reserva constituida por parte de los supervisores de los contratos</v>
      </c>
      <c r="H172" s="204" t="s">
        <v>1710</v>
      </c>
      <c r="I172" s="244" t="s">
        <v>1335</v>
      </c>
      <c r="J172" s="244" t="s">
        <v>2137</v>
      </c>
      <c r="K172" s="213" t="s">
        <v>408</v>
      </c>
      <c r="L172" s="99" t="str">
        <f t="shared" si="31"/>
        <v>Impacto</v>
      </c>
      <c r="M172" s="213" t="s">
        <v>412</v>
      </c>
      <c r="N172" s="99" t="str">
        <f t="shared" si="32"/>
        <v>30%</v>
      </c>
      <c r="O172" s="213" t="s">
        <v>419</v>
      </c>
      <c r="P172" s="213" t="s">
        <v>421</v>
      </c>
      <c r="Q172" s="213" t="s">
        <v>1038</v>
      </c>
      <c r="R172" s="203">
        <f>IFERROR(IF(AND(L171="Probabilidad",L172="Probabilidad"),(R171-(+R171*N172)),IF(L172="Probabilidad",('4 - Valor del Riesgo Inherente'!J171-(+'4 - Valor del Riesgo Inherente'!J171*N172)),IF(L172="Impacto",R171,""))),"")</f>
        <v>0.36</v>
      </c>
      <c r="S172" s="186" t="str">
        <f t="shared" si="33"/>
        <v>Baja</v>
      </c>
      <c r="T172" s="203">
        <f>IFERROR(IF(AND(L171="Impacto",L172="Impacto"),(T171-(+T171*N172)),IF(L172="Impacto",('4 - Valor del Riesgo Inherente'!M171-(+'4 - Valor del Riesgo Inherente'!M171*N172)),IF(L172="Probabilidad",T171,""))),"")</f>
        <v>0.42</v>
      </c>
      <c r="U172" s="186" t="str">
        <f t="shared" si="34"/>
        <v>Moderado</v>
      </c>
      <c r="V172" s="186" t="str">
        <f t="shared" si="35"/>
        <v>Moderado</v>
      </c>
      <c r="W172" s="186" t="str">
        <f t="shared" si="36"/>
        <v>Reducir</v>
      </c>
    </row>
    <row r="173" spans="2:23" ht="150" customHeight="1" x14ac:dyDescent="0.25">
      <c r="B173" s="202" t="str">
        <f>+'4 - Valor del Riesgo Inherente'!B173</f>
        <v>GESTIÓN FINANCIERA</v>
      </c>
      <c r="C173" s="99" t="str">
        <f>+'4 - Valor del Riesgo Inherente'!C173</f>
        <v>SUBDIRECCIÓN ADMINISTRATIVA Y FINANCIERA</v>
      </c>
      <c r="D173" s="25" t="str">
        <f>+'4 - Valor del Riesgo Inherente'!D173</f>
        <v>R 67</v>
      </c>
      <c r="E173" s="202" t="str">
        <f>+'4 - Valor del Riesgo Inherente'!E173</f>
        <v>Fallas en la ejecución de la reserva presupuestal constituida</v>
      </c>
      <c r="F173" s="202" t="str">
        <f>+'4 - Valor del Riesgo Inherente'!F173</f>
        <v>Afectación Económica o presupuestal</v>
      </c>
      <c r="G173" s="235" t="str">
        <f>+'4 - Valor del Riesgo Inherente'!G173</f>
        <v>Posibilidad de afectación económica por reducción en la asignación del presupuesto de la vigencia debido un mal seguimiento y control de la reserva constituida por parte de los supervisores de los contratos</v>
      </c>
      <c r="H173" s="204" t="s">
        <v>1711</v>
      </c>
      <c r="I173" s="244" t="s">
        <v>1335</v>
      </c>
      <c r="J173" s="244" t="s">
        <v>1336</v>
      </c>
      <c r="K173" s="213" t="s">
        <v>409</v>
      </c>
      <c r="L173" s="99" t="str">
        <f t="shared" si="31"/>
        <v>Impacto</v>
      </c>
      <c r="M173" s="213" t="s">
        <v>412</v>
      </c>
      <c r="N173" s="99" t="str">
        <f t="shared" si="32"/>
        <v>25%</v>
      </c>
      <c r="O173" s="213" t="s">
        <v>419</v>
      </c>
      <c r="P173" s="213" t="s">
        <v>421</v>
      </c>
      <c r="Q173" s="213" t="s">
        <v>1038</v>
      </c>
      <c r="R173" s="203"/>
      <c r="S173" s="186" t="str">
        <f t="shared" si="33"/>
        <v/>
      </c>
      <c r="T173" s="203"/>
      <c r="U173" s="186" t="str">
        <f t="shared" si="34"/>
        <v/>
      </c>
      <c r="V173" s="186" t="str">
        <f t="shared" si="35"/>
        <v/>
      </c>
      <c r="W173" s="186" t="e">
        <f t="shared" si="36"/>
        <v>#N/A</v>
      </c>
    </row>
    <row r="174" spans="2:23" ht="150" customHeight="1" x14ac:dyDescent="0.25">
      <c r="B174" s="202" t="str">
        <f>+'4 - Valor del Riesgo Inherente'!B174</f>
        <v>GESTIÓN FINANCIERA</v>
      </c>
      <c r="C174" s="99" t="str">
        <f>+'4 - Valor del Riesgo Inherente'!C174</f>
        <v>SUBDIRECCIÓN ADMINISTRATIVA Y FINANCIERA</v>
      </c>
      <c r="D174" s="25" t="str">
        <f>+'4 - Valor del Riesgo Inherente'!D174</f>
        <v>R 68</v>
      </c>
      <c r="E174" s="202" t="str">
        <f>+'4 - Valor del Riesgo Inherente'!E174</f>
        <v>Falla en la formulación del anteproyecto de presupuesto en el rubro de Funcionamiento</v>
      </c>
      <c r="F174" s="202" t="str">
        <f>+'4 - Valor del Riesgo Inherente'!F174</f>
        <v>Afectación Económica o presupuestal</v>
      </c>
      <c r="G174" s="235" t="str">
        <f>+'4 - Valor del Riesgo Inherente'!G174</f>
        <v>Posibilidad de afectación económica por la limitación en la ejecución para los  objetivos planteados en el rubro de funcionamiento del presupuesto debido a que no se cumple con una actividad de planeación de las actividades a desarrollar en una vigencia</v>
      </c>
      <c r="H174" s="204" t="s">
        <v>1712</v>
      </c>
      <c r="I174" s="244" t="s">
        <v>1335</v>
      </c>
      <c r="J174" s="244" t="s">
        <v>2138</v>
      </c>
      <c r="K174" s="213" t="s">
        <v>407</v>
      </c>
      <c r="L174" s="99" t="str">
        <f t="shared" si="31"/>
        <v>Probabilidad</v>
      </c>
      <c r="M174" s="213" t="s">
        <v>412</v>
      </c>
      <c r="N174" s="99" t="str">
        <f t="shared" si="32"/>
        <v>40%</v>
      </c>
      <c r="O174" s="213" t="s">
        <v>419</v>
      </c>
      <c r="P174" s="213" t="s">
        <v>421</v>
      </c>
      <c r="Q174" s="213" t="s">
        <v>423</v>
      </c>
      <c r="R174" s="203">
        <f>+IFERROR(IF(L174="Probabilidad",('4 - Valor del Riesgo Inherente'!J174-(+'4 - Valor del Riesgo Inherente'!J174*N174)),IF(L174="Impacto",'4 - Valor del Riesgo Inherente'!J174,"")),"")</f>
        <v>0.12</v>
      </c>
      <c r="S174" s="186" t="str">
        <f t="shared" si="33"/>
        <v>Muy Baja</v>
      </c>
      <c r="T174" s="203">
        <f>+IFERROR(IF(L174="Impacto",('4 - Valor del Riesgo Inherente'!M174-(+'4 - Valor del Riesgo Inherente'!M174*N174)),IF(L174="Probabilidad",'4 - Valor del Riesgo Inherente'!M174,"")),"")</f>
        <v>0.6</v>
      </c>
      <c r="U174" s="186" t="str">
        <f t="shared" si="34"/>
        <v>Moderado</v>
      </c>
      <c r="V174" s="186" t="str">
        <f t="shared" si="35"/>
        <v>Moderado</v>
      </c>
      <c r="W174" s="186" t="str">
        <f t="shared" si="36"/>
        <v>Reducir</v>
      </c>
    </row>
    <row r="175" spans="2:23" ht="150" customHeight="1" x14ac:dyDescent="0.25">
      <c r="B175" s="202" t="str">
        <f>+'4 - Valor del Riesgo Inherente'!B175</f>
        <v>GESTIÓN FINANCIERA</v>
      </c>
      <c r="C175" s="99" t="str">
        <f>+'4 - Valor del Riesgo Inherente'!C175</f>
        <v>SUBDIRECCIÓN ADMINISTRATIVA Y FINANCIERA</v>
      </c>
      <c r="D175" s="25" t="str">
        <f>+'4 - Valor del Riesgo Inherente'!D175</f>
        <v>R 68</v>
      </c>
      <c r="E175" s="202" t="str">
        <f>+'4 - Valor del Riesgo Inherente'!E175</f>
        <v>Falla en la formulación del anteproyecto de presupuesto en el rubro de Funcionamiento</v>
      </c>
      <c r="F175" s="202" t="str">
        <f>+'4 - Valor del Riesgo Inherente'!F175</f>
        <v>Afectación Económica o presupuestal</v>
      </c>
      <c r="G175" s="235" t="str">
        <f>+'4 - Valor del Riesgo Inherente'!G175</f>
        <v>Posibilidad de afectación económica por la limitación en la ejecución para los  objetivos planteados en el rubro de funcionamiento del presupuesto debido a que no se cumple con una actividad de planeación de las actividades a desarrollar en una vigencia</v>
      </c>
      <c r="H175" s="204" t="s">
        <v>1713</v>
      </c>
      <c r="I175" s="244" t="s">
        <v>1337</v>
      </c>
      <c r="J175" s="244" t="s">
        <v>2139</v>
      </c>
      <c r="K175" s="213" t="s">
        <v>409</v>
      </c>
      <c r="L175" s="99" t="str">
        <f t="shared" si="31"/>
        <v>Impacto</v>
      </c>
      <c r="M175" s="213" t="s">
        <v>412</v>
      </c>
      <c r="N175" s="99" t="str">
        <f t="shared" si="32"/>
        <v>25%</v>
      </c>
      <c r="O175" s="213" t="s">
        <v>419</v>
      </c>
      <c r="P175" s="213" t="s">
        <v>421</v>
      </c>
      <c r="Q175" s="213" t="s">
        <v>1038</v>
      </c>
      <c r="R175" s="203"/>
      <c r="S175" s="186" t="str">
        <f t="shared" si="33"/>
        <v/>
      </c>
      <c r="T175" s="203"/>
      <c r="U175" s="186" t="str">
        <f t="shared" si="34"/>
        <v/>
      </c>
      <c r="V175" s="186" t="str">
        <f t="shared" si="35"/>
        <v/>
      </c>
      <c r="W175" s="186" t="e">
        <f t="shared" si="36"/>
        <v>#N/A</v>
      </c>
    </row>
    <row r="176" spans="2:23" ht="150" customHeight="1" x14ac:dyDescent="0.25">
      <c r="B176" s="202" t="str">
        <f>+'4 - Valor del Riesgo Inherente'!B176</f>
        <v>GESTIÓN FINANCIERA</v>
      </c>
      <c r="C176" s="99" t="str">
        <f>+'4 - Valor del Riesgo Inherente'!C176</f>
        <v>SUBDIRECCIÓN ADMINISTRATIVA Y FINANCIERA</v>
      </c>
      <c r="D176" s="25" t="str">
        <f>+'4 - Valor del Riesgo Inherente'!D176</f>
        <v>R 69</v>
      </c>
      <c r="E176" s="202" t="str">
        <f>+'4 - Valor del Riesgo Inherente'!E176</f>
        <v>Falla en el registro de un Compromiso Presupuestal</v>
      </c>
      <c r="F176" s="202" t="str">
        <f>+'4 - Valor del Riesgo Inherente'!F176</f>
        <v>Afectación Económica o presupuestal</v>
      </c>
      <c r="G176" s="235" t="str">
        <f>+'4 - Valor del Riesgo Inherente'!G176</f>
        <v>Posibilidad de afectación económica en sanciones disciplinarias y hallazgos en los entes de control por una mala interpretación de las solicitudes</v>
      </c>
      <c r="H176" s="204" t="s">
        <v>1714</v>
      </c>
      <c r="I176" s="244" t="s">
        <v>1337</v>
      </c>
      <c r="J176" s="244" t="s">
        <v>1338</v>
      </c>
      <c r="K176" s="213" t="s">
        <v>407</v>
      </c>
      <c r="L176" s="99" t="str">
        <f t="shared" si="31"/>
        <v>Probabilidad</v>
      </c>
      <c r="M176" s="213" t="s">
        <v>412</v>
      </c>
      <c r="N176" s="99" t="str">
        <f t="shared" si="32"/>
        <v>40%</v>
      </c>
      <c r="O176" s="213" t="s">
        <v>419</v>
      </c>
      <c r="P176" s="213" t="s">
        <v>421</v>
      </c>
      <c r="Q176" s="213" t="s">
        <v>1038</v>
      </c>
      <c r="R176" s="203">
        <f>+IFERROR(IF(L176="Probabilidad",('4 - Valor del Riesgo Inherente'!J176-(+'4 - Valor del Riesgo Inherente'!J176*N176)),IF(L176="Impacto",'4 - Valor del Riesgo Inherente'!J176,"")),"")</f>
        <v>0.36</v>
      </c>
      <c r="S176" s="186" t="str">
        <f t="shared" si="33"/>
        <v>Baja</v>
      </c>
      <c r="T176" s="203">
        <f>+IFERROR(IF(L176="Impacto",('4 - Valor del Riesgo Inherente'!M176-(+'4 - Valor del Riesgo Inherente'!M176*N176)),IF(L176="Probabilidad",'4 - Valor del Riesgo Inherente'!M176,"")),"")</f>
        <v>0.6</v>
      </c>
      <c r="U176" s="186" t="str">
        <f t="shared" si="34"/>
        <v>Moderado</v>
      </c>
      <c r="V176" s="186" t="str">
        <f t="shared" si="35"/>
        <v>Moderado</v>
      </c>
      <c r="W176" s="186" t="str">
        <f t="shared" si="36"/>
        <v>Reducir</v>
      </c>
    </row>
    <row r="177" spans="2:23" ht="150" customHeight="1" x14ac:dyDescent="0.25">
      <c r="B177" s="202" t="str">
        <f>+'4 - Valor del Riesgo Inherente'!B177</f>
        <v>GESTIÓN FINANCIERA</v>
      </c>
      <c r="C177" s="99" t="str">
        <f>+'4 - Valor del Riesgo Inherente'!C177</f>
        <v>SUBDIRECCIÓN ADMINISTRATIVA Y FINANCIERA</v>
      </c>
      <c r="D177" s="25" t="str">
        <f>+'4 - Valor del Riesgo Inherente'!D177</f>
        <v>R 69</v>
      </c>
      <c r="E177" s="202" t="str">
        <f>+'4 - Valor del Riesgo Inherente'!E177</f>
        <v>Falla en el registro de un Compromiso Presupuestal</v>
      </c>
      <c r="F177" s="202" t="str">
        <f>+'4 - Valor del Riesgo Inherente'!F177</f>
        <v>Afectación Económica o presupuestal</v>
      </c>
      <c r="G177" s="235" t="str">
        <f>+'4 - Valor del Riesgo Inherente'!G177</f>
        <v>Posibilidad de afectación económica en sanciones disciplinarias y hallazgos en los entes de control por una mala interpretación de las solicitudes</v>
      </c>
      <c r="H177" s="204" t="s">
        <v>1715</v>
      </c>
      <c r="I177" s="244" t="s">
        <v>1337</v>
      </c>
      <c r="J177" s="244" t="s">
        <v>1339</v>
      </c>
      <c r="K177" s="213" t="s">
        <v>409</v>
      </c>
      <c r="L177" s="99" t="str">
        <f t="shared" si="31"/>
        <v>Impacto</v>
      </c>
      <c r="M177" s="213" t="s">
        <v>412</v>
      </c>
      <c r="N177" s="99" t="str">
        <f t="shared" si="32"/>
        <v>25%</v>
      </c>
      <c r="O177" s="213" t="s">
        <v>419</v>
      </c>
      <c r="P177" s="213" t="s">
        <v>421</v>
      </c>
      <c r="Q177" s="213" t="s">
        <v>1038</v>
      </c>
      <c r="R177" s="203"/>
      <c r="S177" s="186" t="str">
        <f t="shared" si="33"/>
        <v/>
      </c>
      <c r="T177" s="203"/>
      <c r="U177" s="186" t="str">
        <f t="shared" si="34"/>
        <v/>
      </c>
      <c r="V177" s="186" t="str">
        <f t="shared" si="35"/>
        <v/>
      </c>
      <c r="W177" s="186" t="e">
        <f t="shared" si="36"/>
        <v>#N/A</v>
      </c>
    </row>
    <row r="178" spans="2:23" ht="150" customHeight="1" x14ac:dyDescent="0.25">
      <c r="B178" s="202" t="str">
        <f>+'4 - Valor del Riesgo Inherente'!B178</f>
        <v>SEGUIMIENTO, EVALUACIÓN Y MEJORA</v>
      </c>
      <c r="C178" s="99" t="str">
        <f>+'4 - Valor del Riesgo Inherente'!C178</f>
        <v>OFICINA DE PLANEACIÓN</v>
      </c>
      <c r="D178" s="25" t="str">
        <f>+'4 - Valor del Riesgo Inherente'!D178</f>
        <v>R 70</v>
      </c>
      <c r="E178" s="202" t="str">
        <f>+'4 - Valor del Riesgo Inherente'!E178</f>
        <v xml:space="preserve">Incumplimiento y no conformidad de reportes e informes de avance de planes de acción y proyectos de inversión </v>
      </c>
      <c r="F178" s="202" t="str">
        <f>+'4 - Valor del Riesgo Inherente'!F178</f>
        <v>Pérdida Reputacional</v>
      </c>
      <c r="G178" s="235" t="str">
        <f>+'4 - Valor del Riesgo Inherente'!G178</f>
        <v>Posibilidad de pérdida reputacional en la imagen institucional debido a la omisión de la tarea referente al reporte de ejecución presupuestal y físico de proyectos de inversión, del procedimiento SEYM-P-006 SEGUIMIENTO A LA EJECUCIÓN PRESUPUESTAL Y DE METAS</v>
      </c>
      <c r="H178" s="204" t="s">
        <v>1716</v>
      </c>
      <c r="I178" s="244" t="s">
        <v>1011</v>
      </c>
      <c r="J178" s="244" t="s">
        <v>1340</v>
      </c>
      <c r="K178" s="213" t="s">
        <v>408</v>
      </c>
      <c r="L178" s="99" t="str">
        <f t="shared" si="14"/>
        <v>Impacto</v>
      </c>
      <c r="M178" s="213" t="s">
        <v>412</v>
      </c>
      <c r="N178" s="99" t="str">
        <f t="shared" si="15"/>
        <v>30%</v>
      </c>
      <c r="O178" s="213" t="s">
        <v>419</v>
      </c>
      <c r="P178" s="213" t="s">
        <v>421</v>
      </c>
      <c r="Q178" s="213" t="s">
        <v>1039</v>
      </c>
      <c r="R178" s="203">
        <f>+IFERROR(IF(L178="Probabilidad",('4 - Valor del Riesgo Inherente'!J178-(+'4 - Valor del Riesgo Inherente'!J178*N178)),IF(L178="Impacto",'4 - Valor del Riesgo Inherente'!J178,"")),"")</f>
        <v>0.4</v>
      </c>
      <c r="S178" s="186" t="str">
        <f t="shared" si="33"/>
        <v>Baja</v>
      </c>
      <c r="T178" s="203">
        <f>+IFERROR(IF(L178="Impacto",('4 - Valor del Riesgo Inherente'!M178-(+'4 - Valor del Riesgo Inherente'!M178*N178)),IF(L178="Probabilidad",'4 - Valor del Riesgo Inherente'!M178,"")),"")</f>
        <v>0.42</v>
      </c>
      <c r="U178" s="186" t="str">
        <f t="shared" si="34"/>
        <v>Moderado</v>
      </c>
      <c r="V178" s="186" t="str">
        <f t="shared" si="35"/>
        <v>Moderado</v>
      </c>
      <c r="W178" s="186" t="str">
        <f t="shared" si="36"/>
        <v>Reducir</v>
      </c>
    </row>
    <row r="179" spans="2:23" ht="150" customHeight="1" x14ac:dyDescent="0.25">
      <c r="B179" s="202" t="str">
        <f>+'4 - Valor del Riesgo Inherente'!B179</f>
        <v>SEGUIMIENTO, EVALUACIÓN Y MEJORA</v>
      </c>
      <c r="C179" s="99" t="str">
        <f>+'4 - Valor del Riesgo Inherente'!C179</f>
        <v>OFICINA DE PLANEACIÓN</v>
      </c>
      <c r="D179" s="25" t="str">
        <f>+'4 - Valor del Riesgo Inherente'!D179</f>
        <v>R 70</v>
      </c>
      <c r="E179" s="202" t="str">
        <f>+'4 - Valor del Riesgo Inherente'!E179</f>
        <v xml:space="preserve">Incumplimiento y no conformidad de reportes e informes de avance de planes de acción y proyectos de inversión </v>
      </c>
      <c r="F179" s="202" t="str">
        <f>+'4 - Valor del Riesgo Inherente'!F179</f>
        <v>Pérdida Reputacional</v>
      </c>
      <c r="G179" s="235" t="str">
        <f>+'4 - Valor del Riesgo Inherente'!G179</f>
        <v>Posibilidad de pérdida reputacional en la imagen institucional debido a la omisión de la tarea referente al reporte de ejecución presupuestal y físico de proyectos de inversión, del procedimiento SEYM-P-006 SEGUIMIENTO A LA EJECUCIÓN PRESUPUESTAL Y DE METAS</v>
      </c>
      <c r="H179" s="204" t="s">
        <v>1717</v>
      </c>
      <c r="I179" s="244" t="s">
        <v>1011</v>
      </c>
      <c r="J179" s="244" t="s">
        <v>1341</v>
      </c>
      <c r="K179" s="213" t="s">
        <v>409</v>
      </c>
      <c r="L179" s="99" t="str">
        <f t="shared" si="14"/>
        <v>Impacto</v>
      </c>
      <c r="M179" s="213" t="s">
        <v>412</v>
      </c>
      <c r="N179" s="99" t="str">
        <f t="shared" si="15"/>
        <v>25%</v>
      </c>
      <c r="O179" s="213" t="s">
        <v>419</v>
      </c>
      <c r="P179" s="213" t="s">
        <v>421</v>
      </c>
      <c r="Q179" s="213" t="s">
        <v>1039</v>
      </c>
      <c r="R179" s="203"/>
      <c r="S179" s="186" t="str">
        <f t="shared" si="33"/>
        <v/>
      </c>
      <c r="T179" s="203"/>
      <c r="U179" s="186" t="str">
        <f t="shared" si="34"/>
        <v/>
      </c>
      <c r="V179" s="186" t="str">
        <f t="shared" si="35"/>
        <v/>
      </c>
      <c r="W179" s="186" t="e">
        <f t="shared" si="36"/>
        <v>#N/A</v>
      </c>
    </row>
    <row r="180" spans="2:23" ht="150" customHeight="1" x14ac:dyDescent="0.25">
      <c r="B180" s="202" t="str">
        <f>+'4 - Valor del Riesgo Inherente'!B180</f>
        <v>SEGUIMIENTO, EVALUACIÓN Y MEJORA</v>
      </c>
      <c r="C180" s="99" t="str">
        <f>+'4 - Valor del Riesgo Inherente'!C180</f>
        <v>OFICINA DE PLANEACIÓN</v>
      </c>
      <c r="D180" s="25" t="str">
        <f>+'4 - Valor del Riesgo Inherente'!D180</f>
        <v>R 71</v>
      </c>
      <c r="E180" s="202" t="str">
        <f>+'4 - Valor del Riesgo Inherente'!E180</f>
        <v>Liberación de productos no conformes con los requisitos</v>
      </c>
      <c r="F180" s="202" t="str">
        <f>+'4 - Valor del Riesgo Inherente'!F180</f>
        <v>Pérdida Reputacional</v>
      </c>
      <c r="G180" s="235" t="str">
        <f>+'4 - Valor del Riesgo Inherente'!G180</f>
        <v>Posibilidad de pérdida reputacional en la imagen institucional por el desconocimiento de cambios normativos, requisitos y/o lineamientos para el desarrollo de productos y/o salidas</v>
      </c>
      <c r="H180" s="204" t="s">
        <v>1718</v>
      </c>
      <c r="I180" s="244" t="s">
        <v>1011</v>
      </c>
      <c r="J180" s="244" t="s">
        <v>2239</v>
      </c>
      <c r="K180" s="213" t="s">
        <v>407</v>
      </c>
      <c r="L180" s="99" t="str">
        <f t="shared" si="14"/>
        <v>Probabilidad</v>
      </c>
      <c r="M180" s="213" t="s">
        <v>412</v>
      </c>
      <c r="N180" s="99" t="str">
        <f t="shared" si="15"/>
        <v>40%</v>
      </c>
      <c r="O180" s="213" t="s">
        <v>419</v>
      </c>
      <c r="P180" s="213" t="s">
        <v>421</v>
      </c>
      <c r="Q180" s="213" t="s">
        <v>1039</v>
      </c>
      <c r="R180" s="203">
        <f>+IFERROR(IF(L180="Probabilidad",('4 - Valor del Riesgo Inherente'!J180-(+'4 - Valor del Riesgo Inherente'!J180*N180)),IF(L180="Impacto",'4 - Valor del Riesgo Inherente'!J180,"")),"")</f>
        <v>0.36</v>
      </c>
      <c r="S180" s="186" t="str">
        <f t="shared" si="33"/>
        <v>Baja</v>
      </c>
      <c r="T180" s="203">
        <f>+IFERROR(IF(L180="Impacto",('4 - Valor del Riesgo Inherente'!M180-(+'4 - Valor del Riesgo Inherente'!M180*N180)),IF(L180="Probabilidad",'4 - Valor del Riesgo Inherente'!M180,"")),"")</f>
        <v>1</v>
      </c>
      <c r="U180" s="186" t="str">
        <f t="shared" si="34"/>
        <v>Catastrófico</v>
      </c>
      <c r="V180" s="186" t="str">
        <f t="shared" si="35"/>
        <v>Extremo</v>
      </c>
      <c r="W180" s="186" t="str">
        <f t="shared" si="36"/>
        <v>Reducir</v>
      </c>
    </row>
    <row r="181" spans="2:23" ht="150" customHeight="1" x14ac:dyDescent="0.25">
      <c r="B181" s="202" t="str">
        <f>+'4 - Valor del Riesgo Inherente'!B181</f>
        <v>SEGUIMIENTO, EVALUACIÓN Y MEJORA</v>
      </c>
      <c r="C181" s="99" t="str">
        <f>+'4 - Valor del Riesgo Inherente'!C181</f>
        <v>OFICINA DE PLANEACIÓN</v>
      </c>
      <c r="D181" s="25" t="str">
        <f>+'4 - Valor del Riesgo Inherente'!D181</f>
        <v>R 71</v>
      </c>
      <c r="E181" s="202" t="str">
        <f>+'4 - Valor del Riesgo Inherente'!E181</f>
        <v>Liberación de productos no conformes con los requisitos</v>
      </c>
      <c r="F181" s="202" t="str">
        <f>+'4 - Valor del Riesgo Inherente'!F181</f>
        <v>Pérdida Reputacional</v>
      </c>
      <c r="G181" s="235" t="str">
        <f>+'4 - Valor del Riesgo Inherente'!G181</f>
        <v>Posibilidad de pérdida reputacional en la imagen institucional por el desconocimiento de cambios normativos, requisitos y/o lineamientos para el desarrollo de productos y/o salidas</v>
      </c>
      <c r="H181" s="204" t="s">
        <v>1719</v>
      </c>
      <c r="I181" s="244" t="s">
        <v>1011</v>
      </c>
      <c r="J181" s="244" t="s">
        <v>1342</v>
      </c>
      <c r="K181" s="213" t="s">
        <v>409</v>
      </c>
      <c r="L181" s="99" t="str">
        <f t="shared" si="14"/>
        <v>Impacto</v>
      </c>
      <c r="M181" s="213" t="s">
        <v>412</v>
      </c>
      <c r="N181" s="99" t="str">
        <f t="shared" si="15"/>
        <v>25%</v>
      </c>
      <c r="O181" s="213" t="s">
        <v>419</v>
      </c>
      <c r="P181" s="213" t="s">
        <v>421</v>
      </c>
      <c r="Q181" s="213" t="s">
        <v>1039</v>
      </c>
      <c r="R181" s="203"/>
      <c r="S181" s="186" t="str">
        <f t="shared" si="33"/>
        <v/>
      </c>
      <c r="T181" s="203"/>
      <c r="U181" s="186" t="str">
        <f t="shared" si="34"/>
        <v/>
      </c>
      <c r="V181" s="186" t="str">
        <f t="shared" si="35"/>
        <v/>
      </c>
      <c r="W181" s="186" t="e">
        <f t="shared" si="36"/>
        <v>#N/A</v>
      </c>
    </row>
    <row r="182" spans="2:23" ht="150" customHeight="1" x14ac:dyDescent="0.25">
      <c r="B182" s="202" t="str">
        <f>+'4 - Valor del Riesgo Inherente'!B182</f>
        <v>SEGUIMIENTO, EVALUACIÓN Y MEJORA</v>
      </c>
      <c r="C182" s="99" t="str">
        <f>+'4 - Valor del Riesgo Inherente'!C182</f>
        <v>OFICINA DE PLANEACIÓN</v>
      </c>
      <c r="D182" s="25" t="str">
        <f>+'4 - Valor del Riesgo Inherente'!D182</f>
        <v>R 72</v>
      </c>
      <c r="E182" s="202" t="str">
        <f>+'4 - Valor del Riesgo Inherente'!E182</f>
        <v>Incumplimiento en la ejecución de los planes y proyectos Institucionales</v>
      </c>
      <c r="F182" s="202" t="str">
        <f>+'4 - Valor del Riesgo Inherente'!F182</f>
        <v>Pérdida Reputacional</v>
      </c>
      <c r="G182" s="235" t="str">
        <f>+'4 - Valor del Riesgo Inherente'!G182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2" s="204" t="s">
        <v>1720</v>
      </c>
      <c r="I182" s="244" t="s">
        <v>1011</v>
      </c>
      <c r="J182" s="244" t="s">
        <v>1343</v>
      </c>
      <c r="K182" s="213" t="s">
        <v>408</v>
      </c>
      <c r="L182" s="99" t="str">
        <f t="shared" si="14"/>
        <v>Impacto</v>
      </c>
      <c r="M182" s="213" t="s">
        <v>412</v>
      </c>
      <c r="N182" s="99" t="str">
        <f t="shared" si="15"/>
        <v>30%</v>
      </c>
      <c r="O182" s="213" t="s">
        <v>419</v>
      </c>
      <c r="P182" s="213" t="s">
        <v>421</v>
      </c>
      <c r="Q182" s="213" t="s">
        <v>1039</v>
      </c>
      <c r="R182" s="203">
        <f>+IFERROR(IF(L182="Probabilidad",('4 - Valor del Riesgo Inherente'!J182-(+'4 - Valor del Riesgo Inherente'!J182*N182)),IF(L182="Impacto",'4 - Valor del Riesgo Inherente'!J182,"")),"")</f>
        <v>0.4</v>
      </c>
      <c r="S182" s="186" t="str">
        <f t="shared" si="33"/>
        <v>Baja</v>
      </c>
      <c r="T182" s="203">
        <f>+IFERROR(IF(L182="Impacto",('4 - Valor del Riesgo Inherente'!M182-(+'4 - Valor del Riesgo Inherente'!M182*N182)),IF(L182="Probabilidad",'4 - Valor del Riesgo Inherente'!M182,"")),"")</f>
        <v>0.42</v>
      </c>
      <c r="U182" s="186" t="str">
        <f t="shared" si="34"/>
        <v>Moderado</v>
      </c>
      <c r="V182" s="186" t="str">
        <f t="shared" si="35"/>
        <v>Moderado</v>
      </c>
      <c r="W182" s="186" t="str">
        <f t="shared" si="36"/>
        <v>Reducir</v>
      </c>
    </row>
    <row r="183" spans="2:23" ht="150" customHeight="1" x14ac:dyDescent="0.25">
      <c r="B183" s="202" t="str">
        <f>+'4 - Valor del Riesgo Inherente'!B183</f>
        <v>SEGUIMIENTO, EVALUACIÓN Y MEJORA</v>
      </c>
      <c r="C183" s="99" t="str">
        <f>+'4 - Valor del Riesgo Inherente'!C183</f>
        <v>OFICINA DE PLANEACIÓN</v>
      </c>
      <c r="D183" s="25" t="str">
        <f>+'4 - Valor del Riesgo Inherente'!D183</f>
        <v>R 72</v>
      </c>
      <c r="E183" s="202" t="str">
        <f>+'4 - Valor del Riesgo Inherente'!E183</f>
        <v>Incumplimiento en la ejecución de los planes y proyectos Institucionales</v>
      </c>
      <c r="F183" s="202" t="str">
        <f>+'4 - Valor del Riesgo Inherente'!F183</f>
        <v>Pérdida Reputacional</v>
      </c>
      <c r="G183" s="235" t="str">
        <f>+'4 - Valor del Riesgo Inherente'!G183</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H183" s="204" t="s">
        <v>1721</v>
      </c>
      <c r="I183" s="244" t="s">
        <v>1011</v>
      </c>
      <c r="J183" s="244" t="s">
        <v>1344</v>
      </c>
      <c r="K183" s="213" t="s">
        <v>409</v>
      </c>
      <c r="L183" s="99" t="str">
        <f t="shared" si="14"/>
        <v>Impacto</v>
      </c>
      <c r="M183" s="213" t="s">
        <v>412</v>
      </c>
      <c r="N183" s="99" t="str">
        <f t="shared" si="15"/>
        <v>25%</v>
      </c>
      <c r="O183" s="213" t="s">
        <v>419</v>
      </c>
      <c r="P183" s="213" t="s">
        <v>421</v>
      </c>
      <c r="Q183" s="213" t="s">
        <v>1039</v>
      </c>
      <c r="R183" s="203"/>
      <c r="S183" s="186" t="str">
        <f t="shared" si="33"/>
        <v/>
      </c>
      <c r="T183" s="203"/>
      <c r="U183" s="186" t="str">
        <f t="shared" si="34"/>
        <v/>
      </c>
      <c r="V183" s="186" t="str">
        <f t="shared" si="35"/>
        <v/>
      </c>
      <c r="W183" s="186" t="e">
        <f t="shared" si="36"/>
        <v>#N/A</v>
      </c>
    </row>
    <row r="184" spans="2:23" ht="150" customHeight="1" x14ac:dyDescent="0.25">
      <c r="B184" s="202" t="str">
        <f>+'4 - Valor del Riesgo Inherente'!B184</f>
        <v>SEGUIMIENTO, EVALUACIÓN Y MEJORA</v>
      </c>
      <c r="C184" s="99" t="str">
        <f>+'4 - Valor del Riesgo Inherente'!C184</f>
        <v>OFICINA DE CONTROL INTERNO</v>
      </c>
      <c r="D184" s="25" t="str">
        <f>+'4 - Valor del Riesgo Inherente'!D184</f>
        <v>R 73</v>
      </c>
      <c r="E184" s="202" t="str">
        <f>+'4 - Valor del Riesgo Inherente'!E184</f>
        <v>Incumplimiento del Plan Anual de Auditoría Interna</v>
      </c>
      <c r="F184" s="202" t="str">
        <f>+'4 - Valor del Riesgo Inherente'!F184</f>
        <v>Pérdida Reputacional</v>
      </c>
      <c r="G184" s="235" t="str">
        <f>+'4 - Valor del Riesgo Inherente'!G184</f>
        <v>Posibilidad de pérdida reputacional en la credibilidad y confianza de las partes interesadas y organismos de control por falta de competencias y capacitaciones al personal de la entidad con respecto al trabajo en esta</v>
      </c>
      <c r="H184" s="204" t="s">
        <v>1722</v>
      </c>
      <c r="I184" s="244" t="s">
        <v>1345</v>
      </c>
      <c r="J184" s="244" t="s">
        <v>2140</v>
      </c>
      <c r="K184" s="213" t="s">
        <v>407</v>
      </c>
      <c r="L184" s="99" t="str">
        <f t="shared" ref="L184:L190" si="37">IF(OR(K184="Correctivo",K184="Detectivo"),"Impacto",IF(K184="Preventivo","Probabilidad",""))</f>
        <v>Probabilidad</v>
      </c>
      <c r="M184" s="213" t="s">
        <v>412</v>
      </c>
      <c r="N184" s="99" t="str">
        <f t="shared" ref="N184:N190" si="38">IF(AND(K184="Preventivo",M184="Automático"),"50%",IF(AND(K184="Preventivo",M184="Manual"),"40%",IF(AND(K184="Detectivo",M184="Automático"),"40%",IF(AND(K184="Detectivo",M184="Manual"),"30%",IF(AND(K184="Correctivo",M184="Automático"),"35%",IF(AND(K184="Correctivo",M184="Manual"),"25%",""))))))</f>
        <v>40%</v>
      </c>
      <c r="O184" s="213" t="s">
        <v>419</v>
      </c>
      <c r="P184" s="213" t="s">
        <v>421</v>
      </c>
      <c r="Q184" s="213" t="s">
        <v>1038</v>
      </c>
      <c r="R184" s="203">
        <f>+IFERROR(IF(L184="Probabilidad",('4 - Valor del Riesgo Inherente'!J184-(+'4 - Valor del Riesgo Inherente'!J184*N184)),IF(L184="Impacto",'4 - Valor del Riesgo Inherente'!J184,"")),"")</f>
        <v>0.12</v>
      </c>
      <c r="S184" s="186" t="str">
        <f t="shared" si="33"/>
        <v>Muy Baja</v>
      </c>
      <c r="T184" s="203">
        <f>+IFERROR(IF(L184="Impacto",('4 - Valor del Riesgo Inherente'!M184-(+'4 - Valor del Riesgo Inherente'!M184*N184)),IF(L184="Probabilidad",'4 - Valor del Riesgo Inherente'!M184,"")),"")</f>
        <v>0.6</v>
      </c>
      <c r="U184" s="186" t="str">
        <f t="shared" si="34"/>
        <v>Moderado</v>
      </c>
      <c r="V184" s="186" t="str">
        <f t="shared" si="35"/>
        <v>Moderado</v>
      </c>
      <c r="W184" s="186" t="str">
        <f t="shared" si="36"/>
        <v>Reducir</v>
      </c>
    </row>
    <row r="185" spans="2:23" ht="150" customHeight="1" x14ac:dyDescent="0.25">
      <c r="B185" s="202" t="str">
        <f>+'4 - Valor del Riesgo Inherente'!B185</f>
        <v>SEGUIMIENTO, EVALUACIÓN Y MEJORA</v>
      </c>
      <c r="C185" s="99" t="str">
        <f>+'4 - Valor del Riesgo Inherente'!C185</f>
        <v>OFICINA DE CONTROL INTERNO</v>
      </c>
      <c r="D185" s="25" t="str">
        <f>+'4 - Valor del Riesgo Inherente'!D185</f>
        <v>R 73</v>
      </c>
      <c r="E185" s="202" t="str">
        <f>+'4 - Valor del Riesgo Inherente'!E185</f>
        <v>Incumplimiento del Plan Anual de Auditoría Interna</v>
      </c>
      <c r="F185" s="202" t="str">
        <f>+'4 - Valor del Riesgo Inherente'!F185</f>
        <v>Pérdida Reputacional</v>
      </c>
      <c r="G185" s="235" t="str">
        <f>+'4 - Valor del Riesgo Inherente'!G185</f>
        <v>Posibilidad de pérdida reputacional en la credibilidad y confianza de las partes interesadas y organismos de control por falta de competencias y capacitaciones al personal de la entidad con respecto al trabajo en esta</v>
      </c>
      <c r="H185" s="204" t="s">
        <v>1723</v>
      </c>
      <c r="I185" s="244" t="s">
        <v>1346</v>
      </c>
      <c r="J185" s="244" t="s">
        <v>2141</v>
      </c>
      <c r="K185" s="213" t="s">
        <v>407</v>
      </c>
      <c r="L185" s="99" t="str">
        <f t="shared" si="37"/>
        <v>Probabilidad</v>
      </c>
      <c r="M185" s="213" t="s">
        <v>412</v>
      </c>
      <c r="N185" s="99" t="str">
        <f t="shared" si="38"/>
        <v>40%</v>
      </c>
      <c r="O185" s="213" t="s">
        <v>419</v>
      </c>
      <c r="P185" s="213" t="s">
        <v>421</v>
      </c>
      <c r="Q185" s="213" t="s">
        <v>1038</v>
      </c>
      <c r="R185" s="203">
        <f>IFERROR(IF(AND(L184="Probabilidad",L185="Probabilidad"),(R184-(+R184*N185)),IF(L185="Probabilidad",('4 - Valor del Riesgo Inherente'!J184-(+'4 - Valor del Riesgo Inherente'!J184*N185)),IF(L185="Impacto",R184,""))),"")</f>
        <v>7.1999999999999995E-2</v>
      </c>
      <c r="S185" s="186" t="str">
        <f t="shared" si="33"/>
        <v>Muy Baja</v>
      </c>
      <c r="T185" s="203">
        <f>IFERROR(IF(AND(L184="Impacto",L185="Impacto"),(T184-(+T184*N185)),IF(L185="Impacto",('4 - Valor del Riesgo Inherente'!M184-(+'4 - Valor del Riesgo Inherente'!M184*N185)),IF(L185="Probabilidad",T184,""))),"")</f>
        <v>0.6</v>
      </c>
      <c r="U185" s="186" t="str">
        <f t="shared" si="34"/>
        <v>Moderado</v>
      </c>
      <c r="V185" s="186" t="str">
        <f t="shared" si="35"/>
        <v>Moderado</v>
      </c>
      <c r="W185" s="186" t="str">
        <f t="shared" si="36"/>
        <v>Reducir</v>
      </c>
    </row>
    <row r="186" spans="2:23" ht="150" customHeight="1" x14ac:dyDescent="0.25">
      <c r="B186" s="202" t="str">
        <f>+'4 - Valor del Riesgo Inherente'!B186</f>
        <v>SEGUIMIENTO, EVALUACIÓN Y MEJORA</v>
      </c>
      <c r="C186" s="99" t="str">
        <f>+'4 - Valor del Riesgo Inherente'!C186</f>
        <v>OFICINA DE CONTROL INTERNO</v>
      </c>
      <c r="D186" s="25" t="str">
        <f>+'4 - Valor del Riesgo Inherente'!D186</f>
        <v>R 73</v>
      </c>
      <c r="E186" s="202" t="str">
        <f>+'4 - Valor del Riesgo Inherente'!E186</f>
        <v>Incumplimiento del Plan Anual de Auditoría Interna</v>
      </c>
      <c r="F186" s="202" t="str">
        <f>+'4 - Valor del Riesgo Inherente'!F186</f>
        <v>Pérdida Reputacional</v>
      </c>
      <c r="G186" s="235" t="str">
        <f>+'4 - Valor del Riesgo Inherente'!G186</f>
        <v>Posibilidad de pérdida reputacional en la credibilidad y confianza de las partes interesadas y organismos de control por falta de competencias y capacitaciones al personal de la entidad con respecto al trabajo en esta</v>
      </c>
      <c r="H186" s="204" t="s">
        <v>1724</v>
      </c>
      <c r="I186" s="244" t="s">
        <v>1346</v>
      </c>
      <c r="J186" s="244" t="s">
        <v>1347</v>
      </c>
      <c r="K186" s="213" t="s">
        <v>408</v>
      </c>
      <c r="L186" s="99" t="str">
        <f t="shared" si="37"/>
        <v>Impacto</v>
      </c>
      <c r="M186" s="213" t="s">
        <v>412</v>
      </c>
      <c r="N186" s="99" t="str">
        <f t="shared" si="38"/>
        <v>30%</v>
      </c>
      <c r="O186" s="213" t="s">
        <v>419</v>
      </c>
      <c r="P186" s="213" t="s">
        <v>421</v>
      </c>
      <c r="Q186" s="213" t="s">
        <v>1038</v>
      </c>
      <c r="R186" s="203">
        <f>IFERROR(IF(AND(L185="Probabilidad",L186="Probabilidad"),(R185-(+R185*N186)),IF(L186="Probabilidad",('4 - Valor del Riesgo Inherente'!J185-(+'4 - Valor del Riesgo Inherente'!J185*N186)),IF(L186="Impacto",R185,""))),"")</f>
        <v>7.1999999999999995E-2</v>
      </c>
      <c r="S186" s="186" t="str">
        <f t="shared" si="33"/>
        <v>Muy Baja</v>
      </c>
      <c r="T186" s="203">
        <f>IFERROR(IF(AND(L185="Impacto",L186="Impacto"),(T185-(+T185*N186)),IF(L186="Impacto",('4 - Valor del Riesgo Inherente'!M185-(+'4 - Valor del Riesgo Inherente'!M185*N186)),IF(L186="Probabilidad",T185,""))),"")</f>
        <v>0.42</v>
      </c>
      <c r="U186" s="186" t="str">
        <f t="shared" si="34"/>
        <v>Moderado</v>
      </c>
      <c r="V186" s="186" t="str">
        <f t="shared" si="35"/>
        <v>Moderado</v>
      </c>
      <c r="W186" s="186" t="str">
        <f t="shared" si="36"/>
        <v>Reducir</v>
      </c>
    </row>
    <row r="187" spans="2:23" ht="150" customHeight="1" x14ac:dyDescent="0.25">
      <c r="B187" s="202" t="str">
        <f>+'4 - Valor del Riesgo Inherente'!B187</f>
        <v>SEGUIMIENTO, EVALUACIÓN Y MEJORA</v>
      </c>
      <c r="C187" s="99" t="str">
        <f>+'4 - Valor del Riesgo Inherente'!C187</f>
        <v>OFICINA DE CONTROL INTERNO</v>
      </c>
      <c r="D187" s="25" t="str">
        <f>+'4 - Valor del Riesgo Inherente'!D187</f>
        <v>R 73</v>
      </c>
      <c r="E187" s="202" t="str">
        <f>+'4 - Valor del Riesgo Inherente'!E187</f>
        <v>Incumplimiento del Plan Anual de Auditoría Interna</v>
      </c>
      <c r="F187" s="202" t="str">
        <f>+'4 - Valor del Riesgo Inherente'!F187</f>
        <v>Pérdida Reputacional</v>
      </c>
      <c r="G187" s="235" t="str">
        <f>+'4 - Valor del Riesgo Inherente'!G187</f>
        <v>Posibilidad de pérdida reputacional en la credibilidad y confianza de las partes interesadas y organismos de control por falta de competencias y capacitaciones al personal de la entidad con respecto al trabajo en esta</v>
      </c>
      <c r="H187" s="204" t="s">
        <v>1725</v>
      </c>
      <c r="I187" s="244" t="s">
        <v>1346</v>
      </c>
      <c r="J187" s="244" t="s">
        <v>2142</v>
      </c>
      <c r="K187" s="213" t="s">
        <v>409</v>
      </c>
      <c r="L187" s="99" t="str">
        <f t="shared" si="37"/>
        <v>Impacto</v>
      </c>
      <c r="M187" s="213" t="s">
        <v>412</v>
      </c>
      <c r="N187" s="99" t="str">
        <f t="shared" si="38"/>
        <v>25%</v>
      </c>
      <c r="O187" s="213" t="s">
        <v>419</v>
      </c>
      <c r="P187" s="213" t="s">
        <v>421</v>
      </c>
      <c r="Q187" s="213" t="s">
        <v>1038</v>
      </c>
      <c r="R187" s="203"/>
      <c r="S187" s="186" t="str">
        <f t="shared" si="33"/>
        <v/>
      </c>
      <c r="T187" s="203"/>
      <c r="U187" s="186" t="str">
        <f t="shared" si="34"/>
        <v/>
      </c>
      <c r="V187" s="186" t="str">
        <f t="shared" si="35"/>
        <v/>
      </c>
      <c r="W187" s="186" t="e">
        <f t="shared" si="36"/>
        <v>#N/A</v>
      </c>
    </row>
    <row r="188" spans="2:23" ht="150" customHeight="1" x14ac:dyDescent="0.25">
      <c r="B188" s="202" t="str">
        <f>+'4 - Valor del Riesgo Inherente'!B188</f>
        <v>SEGUIMIENTO, EVALUACIÓN Y MEJORA</v>
      </c>
      <c r="C188" s="99" t="str">
        <f>+'4 - Valor del Riesgo Inherente'!C188</f>
        <v>OFICINA DE CONTROL INTERNO</v>
      </c>
      <c r="D188" s="25" t="str">
        <f>+'4 - Valor del Riesgo Inherente'!D188</f>
        <v>R 74</v>
      </c>
      <c r="E188" s="202" t="str">
        <f>+'4 - Valor del Riesgo Inherente'!E188</f>
        <v>Incumplimiento en la ejecución del cronograma de monitoreo de los planes de mejoramiento</v>
      </c>
      <c r="F188" s="202" t="str">
        <f>+'4 - Valor del Riesgo Inherente'!F188</f>
        <v>Pérdida Reputacional</v>
      </c>
      <c r="G188" s="235" t="str">
        <f>+'4 - Valor del Riesgo Inherente'!G188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8" s="204" t="s">
        <v>1726</v>
      </c>
      <c r="I188" s="244" t="s">
        <v>1346</v>
      </c>
      <c r="J188" s="244" t="s">
        <v>1348</v>
      </c>
      <c r="K188" s="213" t="s">
        <v>408</v>
      </c>
      <c r="L188" s="99" t="str">
        <f t="shared" si="37"/>
        <v>Impacto</v>
      </c>
      <c r="M188" s="213" t="s">
        <v>412</v>
      </c>
      <c r="N188" s="99" t="str">
        <f t="shared" si="38"/>
        <v>30%</v>
      </c>
      <c r="O188" s="213" t="s">
        <v>419</v>
      </c>
      <c r="P188" s="213" t="s">
        <v>421</v>
      </c>
      <c r="Q188" s="213" t="s">
        <v>1038</v>
      </c>
      <c r="R188" s="203">
        <f>+IFERROR(IF(L188="Probabilidad",('4 - Valor del Riesgo Inherente'!J188-(+'4 - Valor del Riesgo Inherente'!J188*N188)),IF(L188="Impacto",'4 - Valor del Riesgo Inherente'!J188,"")),"")</f>
        <v>0.4</v>
      </c>
      <c r="S188" s="186" t="str">
        <f t="shared" si="33"/>
        <v>Baja</v>
      </c>
      <c r="T188" s="203">
        <f>+IFERROR(IF(L188="Impacto",('4 - Valor del Riesgo Inherente'!M188-(+'4 - Valor del Riesgo Inherente'!M188*N188)),IF(L188="Probabilidad",'4 - Valor del Riesgo Inherente'!M188,"")),"")</f>
        <v>0.7</v>
      </c>
      <c r="U188" s="186" t="str">
        <f t="shared" si="34"/>
        <v>Mayor</v>
      </c>
      <c r="V188" s="186" t="str">
        <f t="shared" si="35"/>
        <v>Alto</v>
      </c>
      <c r="W188" s="186" t="str">
        <f t="shared" si="36"/>
        <v>Reducir</v>
      </c>
    </row>
    <row r="189" spans="2:23" ht="150" customHeight="1" x14ac:dyDescent="0.25">
      <c r="B189" s="202" t="str">
        <f>+'4 - Valor del Riesgo Inherente'!B189</f>
        <v>SEGUIMIENTO, EVALUACIÓN Y MEJORA</v>
      </c>
      <c r="C189" s="99" t="str">
        <f>+'4 - Valor del Riesgo Inherente'!C189</f>
        <v>OFICINA DE CONTROL INTERNO</v>
      </c>
      <c r="D189" s="25" t="str">
        <f>+'4 - Valor del Riesgo Inherente'!D189</f>
        <v>R 74</v>
      </c>
      <c r="E189" s="202" t="str">
        <f>+'4 - Valor del Riesgo Inherente'!E189</f>
        <v>Incumplimiento en la ejecución del cronograma de monitoreo de los planes de mejoramiento</v>
      </c>
      <c r="F189" s="202" t="str">
        <f>+'4 - Valor del Riesgo Inherente'!F189</f>
        <v>Pérdida Reputacional</v>
      </c>
      <c r="G189" s="235" t="str">
        <f>+'4 - Valor del Riesgo Inherente'!G189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89" s="204" t="s">
        <v>1727</v>
      </c>
      <c r="I189" s="244" t="s">
        <v>1346</v>
      </c>
      <c r="J189" s="244" t="s">
        <v>2143</v>
      </c>
      <c r="K189" s="213" t="s">
        <v>409</v>
      </c>
      <c r="L189" s="99" t="str">
        <f t="shared" si="37"/>
        <v>Impacto</v>
      </c>
      <c r="M189" s="213" t="s">
        <v>412</v>
      </c>
      <c r="N189" s="99" t="str">
        <f t="shared" si="38"/>
        <v>25%</v>
      </c>
      <c r="O189" s="213" t="s">
        <v>419</v>
      </c>
      <c r="P189" s="213" t="s">
        <v>421</v>
      </c>
      <c r="Q189" s="213" t="s">
        <v>1038</v>
      </c>
      <c r="R189" s="203"/>
      <c r="S189" s="186" t="str">
        <f t="shared" si="33"/>
        <v/>
      </c>
      <c r="T189" s="203"/>
      <c r="U189" s="186" t="str">
        <f t="shared" si="34"/>
        <v/>
      </c>
      <c r="V189" s="186" t="str">
        <f t="shared" si="35"/>
        <v/>
      </c>
      <c r="W189" s="186" t="e">
        <f t="shared" si="36"/>
        <v>#N/A</v>
      </c>
    </row>
    <row r="190" spans="2:23" ht="150" customHeight="1" x14ac:dyDescent="0.25">
      <c r="B190" s="202" t="str">
        <f>+'4 - Valor del Riesgo Inherente'!B190</f>
        <v>SEGUIMIENTO, EVALUACIÓN Y MEJORA</v>
      </c>
      <c r="C190" s="99" t="str">
        <f>+'4 - Valor del Riesgo Inherente'!C190</f>
        <v>OFICINA DE CONTROL INTERNO</v>
      </c>
      <c r="D190" s="25" t="str">
        <f>+'4 - Valor del Riesgo Inherente'!D190</f>
        <v>R 74</v>
      </c>
      <c r="E190" s="202" t="str">
        <f>+'4 - Valor del Riesgo Inherente'!E190</f>
        <v>Incumplimiento en la ejecución del cronograma de monitoreo de los planes de mejoramiento</v>
      </c>
      <c r="F190" s="202" t="str">
        <f>+'4 - Valor del Riesgo Inherente'!F190</f>
        <v>Pérdida Reputacional</v>
      </c>
      <c r="G190" s="235" t="str">
        <f>+'4 - Valor del Riesgo Inherente'!G190</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H190" s="204" t="s">
        <v>1728</v>
      </c>
      <c r="I190" s="244" t="s">
        <v>1042</v>
      </c>
      <c r="J190" s="244"/>
      <c r="K190" s="213"/>
      <c r="L190" s="99" t="str">
        <f t="shared" si="37"/>
        <v/>
      </c>
      <c r="M190" s="213"/>
      <c r="N190" s="99" t="str">
        <f t="shared" si="38"/>
        <v/>
      </c>
      <c r="O190" s="213"/>
      <c r="P190" s="213"/>
      <c r="Q190" s="213"/>
      <c r="R190" s="203" t="str">
        <f>+IFERROR(IF(L190="Probabilidad",('4 - Valor del Riesgo Inherente'!J190-(+'4 - Valor del Riesgo Inherente'!J190*N190)),IF(L190="Impacto",'4 - Valor del Riesgo Inherente'!J190,"")),"")</f>
        <v/>
      </c>
      <c r="S190" s="186" t="str">
        <f t="shared" si="33"/>
        <v/>
      </c>
      <c r="T190" s="203" t="str">
        <f>+IFERROR(IF(L190="Impacto",('4 - Valor del Riesgo Inherente'!M190-(+'4 - Valor del Riesgo Inherente'!M190*N190)),IF(L190="Probabilidad",'4 - Valor del Riesgo Inherente'!M190,"")),"")</f>
        <v/>
      </c>
      <c r="U190" s="186" t="str">
        <f t="shared" si="34"/>
        <v/>
      </c>
      <c r="V190" s="186" t="str">
        <f t="shared" si="35"/>
        <v/>
      </c>
      <c r="W190" s="186" t="e">
        <f t="shared" si="36"/>
        <v>#N/A</v>
      </c>
    </row>
  </sheetData>
  <sheetProtection autoFilter="0" pivotTables="0"/>
  <autoFilter ref="B9:W190" xr:uid="{E78F0D57-4CC8-4BD6-AEF0-BDE085C4E3AF}"/>
  <dataConsolidate link="1"/>
  <mergeCells count="16">
    <mergeCell ref="F8:F9"/>
    <mergeCell ref="B8:B9"/>
    <mergeCell ref="E2:U2"/>
    <mergeCell ref="E3:U3"/>
    <mergeCell ref="E4:U4"/>
    <mergeCell ref="B2:C4"/>
    <mergeCell ref="R8:W8"/>
    <mergeCell ref="B5:W5"/>
    <mergeCell ref="B6:W6"/>
    <mergeCell ref="B7:W7"/>
    <mergeCell ref="C8:C9"/>
    <mergeCell ref="E8:E9"/>
    <mergeCell ref="D8:D9"/>
    <mergeCell ref="H8:J8"/>
    <mergeCell ref="K8:Q8"/>
    <mergeCell ref="G8:G9"/>
  </mergeCells>
  <conditionalFormatting sqref="J10:J67">
    <cfRule type="containsText" dxfId="2146" priority="459" operator="containsText" text="El   a través de ">
      <formula>NOT(ISERROR(SEARCH("El   a través de ",J10)))</formula>
    </cfRule>
  </conditionalFormatting>
  <conditionalFormatting sqref="O10:Q67 M10:M67 K10:K67">
    <cfRule type="cellIs" dxfId="2145" priority="458" operator="equal">
      <formula>0</formula>
    </cfRule>
  </conditionalFormatting>
  <conditionalFormatting sqref="O137:Q138">
    <cfRule type="containsBlanks" dxfId="2144" priority="457">
      <formula>LEN(TRIM(O137))=0</formula>
    </cfRule>
  </conditionalFormatting>
  <conditionalFormatting sqref="U10:U26 U28:U37 U39:U44 U46:U51 U53:U60 U62:U64 U66:U71 U73:U78 U80:U81 U84:U85 U87:U88 U90:U91 U93:U104 U106:U109 U111:U112 U114:U125 U127:U130 U132:U142 U144:U146 U148:U166 U168:U171 U173:U184 U187:U190">
    <cfRule type="cellIs" dxfId="2143" priority="392" operator="equal">
      <formula>"Catastrófico"</formula>
    </cfRule>
    <cfRule type="cellIs" dxfId="2142" priority="393" operator="equal">
      <formula>"Mayor"</formula>
    </cfRule>
    <cfRule type="cellIs" dxfId="2141" priority="394" operator="equal">
      <formula>"Moderado"</formula>
    </cfRule>
    <cfRule type="cellIs" dxfId="2140" priority="395" operator="equal">
      <formula>"Menor"</formula>
    </cfRule>
    <cfRule type="cellIs" dxfId="2139" priority="396" operator="equal">
      <formula>"Leve"</formula>
    </cfRule>
  </conditionalFormatting>
  <conditionalFormatting sqref="V10:V26 V28:V37 V39:V44 V46:V51 V53:V60 V62:V64 V66:V71 V73:V78 V80:V81 V84:V85 V87:V88 V90:V91 V93:V104 V106:V109 V111:V112 V114:V125 V127:V130 V132:V142 V144:V146 V148:V166 V168:V171 V173:V184 V187:V190">
    <cfRule type="cellIs" dxfId="2138" priority="388" operator="equal">
      <formula>"Extremo"</formula>
    </cfRule>
    <cfRule type="cellIs" dxfId="2137" priority="389" operator="equal">
      <formula>"Alto"</formula>
    </cfRule>
    <cfRule type="cellIs" dxfId="2136" priority="390" operator="equal">
      <formula>"Moderado"</formula>
    </cfRule>
    <cfRule type="cellIs" dxfId="2135" priority="391" operator="equal">
      <formula>"Bajo"</formula>
    </cfRule>
  </conditionalFormatting>
  <conditionalFormatting sqref="S10:S26 S28:S37 S39:S44 S46:S51 S53:S60 S62:S64 S66:S71 S73:S78 S80:S81 S84:S85 S87:S88 S90:S91 S93:S104 S106:S109 S111:S112 S114:S125 S127:S130 S132:S142 S144:S146 S148:S166 S168:S171 S173:S184 S187:S190">
    <cfRule type="cellIs" dxfId="2134" priority="383" operator="equal">
      <formula>"Muy Alta"</formula>
    </cfRule>
    <cfRule type="cellIs" dxfId="2133" priority="384" operator="equal">
      <formula>"Alta"</formula>
    </cfRule>
    <cfRule type="cellIs" dxfId="2132" priority="385" operator="equal">
      <formula>"Media"</formula>
    </cfRule>
    <cfRule type="cellIs" dxfId="2131" priority="386" operator="equal">
      <formula>"Baja"</formula>
    </cfRule>
    <cfRule type="cellIs" dxfId="2130" priority="387" operator="equal">
      <formula>"Muy baja"</formula>
    </cfRule>
  </conditionalFormatting>
  <conditionalFormatting sqref="U27">
    <cfRule type="cellIs" dxfId="2129" priority="332" operator="equal">
      <formula>"Catastrófico"</formula>
    </cfRule>
    <cfRule type="cellIs" dxfId="2128" priority="333" operator="equal">
      <formula>"Mayor"</formula>
    </cfRule>
    <cfRule type="cellIs" dxfId="2127" priority="334" operator="equal">
      <formula>"Moderado"</formula>
    </cfRule>
    <cfRule type="cellIs" dxfId="2126" priority="335" operator="equal">
      <formula>"Menor"</formula>
    </cfRule>
    <cfRule type="cellIs" dxfId="2125" priority="336" operator="equal">
      <formula>"Leve"</formula>
    </cfRule>
  </conditionalFormatting>
  <conditionalFormatting sqref="V27">
    <cfRule type="cellIs" dxfId="2124" priority="328" operator="equal">
      <formula>"Extremo"</formula>
    </cfRule>
    <cfRule type="cellIs" dxfId="2123" priority="329" operator="equal">
      <formula>"Alto"</formula>
    </cfRule>
    <cfRule type="cellIs" dxfId="2122" priority="330" operator="equal">
      <formula>"Moderado"</formula>
    </cfRule>
    <cfRule type="cellIs" dxfId="2121" priority="331" operator="equal">
      <formula>"Bajo"</formula>
    </cfRule>
  </conditionalFormatting>
  <conditionalFormatting sqref="S27">
    <cfRule type="cellIs" dxfId="2120" priority="323" operator="equal">
      <formula>"Muy Alta"</formula>
    </cfRule>
    <cfRule type="cellIs" dxfId="2119" priority="324" operator="equal">
      <formula>"Alta"</formula>
    </cfRule>
    <cfRule type="cellIs" dxfId="2118" priority="325" operator="equal">
      <formula>"Media"</formula>
    </cfRule>
    <cfRule type="cellIs" dxfId="2117" priority="326" operator="equal">
      <formula>"Baja"</formula>
    </cfRule>
    <cfRule type="cellIs" dxfId="2116" priority="327" operator="equal">
      <formula>"Muy baja"</formula>
    </cfRule>
  </conditionalFormatting>
  <conditionalFormatting sqref="U38">
    <cfRule type="cellIs" dxfId="2115" priority="318" operator="equal">
      <formula>"Catastrófico"</formula>
    </cfRule>
    <cfRule type="cellIs" dxfId="2114" priority="319" operator="equal">
      <formula>"Mayor"</formula>
    </cfRule>
    <cfRule type="cellIs" dxfId="2113" priority="320" operator="equal">
      <formula>"Moderado"</formula>
    </cfRule>
    <cfRule type="cellIs" dxfId="2112" priority="321" operator="equal">
      <formula>"Menor"</formula>
    </cfRule>
    <cfRule type="cellIs" dxfId="2111" priority="322" operator="equal">
      <formula>"Leve"</formula>
    </cfRule>
  </conditionalFormatting>
  <conditionalFormatting sqref="V38">
    <cfRule type="cellIs" dxfId="2110" priority="314" operator="equal">
      <formula>"Extremo"</formula>
    </cfRule>
    <cfRule type="cellIs" dxfId="2109" priority="315" operator="equal">
      <formula>"Alto"</formula>
    </cfRule>
    <cfRule type="cellIs" dxfId="2108" priority="316" operator="equal">
      <formula>"Moderado"</formula>
    </cfRule>
    <cfRule type="cellIs" dxfId="2107" priority="317" operator="equal">
      <formula>"Bajo"</formula>
    </cfRule>
  </conditionalFormatting>
  <conditionalFormatting sqref="S38">
    <cfRule type="cellIs" dxfId="2106" priority="309" operator="equal">
      <formula>"Muy Alta"</formula>
    </cfRule>
    <cfRule type="cellIs" dxfId="2105" priority="310" operator="equal">
      <formula>"Alta"</formula>
    </cfRule>
    <cfRule type="cellIs" dxfId="2104" priority="311" operator="equal">
      <formula>"Media"</formula>
    </cfRule>
    <cfRule type="cellIs" dxfId="2103" priority="312" operator="equal">
      <formula>"Baja"</formula>
    </cfRule>
    <cfRule type="cellIs" dxfId="2102" priority="313" operator="equal">
      <formula>"Muy baja"</formula>
    </cfRule>
  </conditionalFormatting>
  <conditionalFormatting sqref="U45">
    <cfRule type="cellIs" dxfId="2101" priority="304" operator="equal">
      <formula>"Catastrófico"</formula>
    </cfRule>
    <cfRule type="cellIs" dxfId="2100" priority="305" operator="equal">
      <formula>"Mayor"</formula>
    </cfRule>
    <cfRule type="cellIs" dxfId="2099" priority="306" operator="equal">
      <formula>"Moderado"</formula>
    </cfRule>
    <cfRule type="cellIs" dxfId="2098" priority="307" operator="equal">
      <formula>"Menor"</formula>
    </cfRule>
    <cfRule type="cellIs" dxfId="2097" priority="308" operator="equal">
      <formula>"Leve"</formula>
    </cfRule>
  </conditionalFormatting>
  <conditionalFormatting sqref="V45">
    <cfRule type="cellIs" dxfId="2096" priority="300" operator="equal">
      <formula>"Extremo"</formula>
    </cfRule>
    <cfRule type="cellIs" dxfId="2095" priority="301" operator="equal">
      <formula>"Alto"</formula>
    </cfRule>
    <cfRule type="cellIs" dxfId="2094" priority="302" operator="equal">
      <formula>"Moderado"</formula>
    </cfRule>
    <cfRule type="cellIs" dxfId="2093" priority="303" operator="equal">
      <formula>"Bajo"</formula>
    </cfRule>
  </conditionalFormatting>
  <conditionalFormatting sqref="S45">
    <cfRule type="cellIs" dxfId="2092" priority="295" operator="equal">
      <formula>"Muy Alta"</formula>
    </cfRule>
    <cfRule type="cellIs" dxfId="2091" priority="296" operator="equal">
      <formula>"Alta"</formula>
    </cfRule>
    <cfRule type="cellIs" dxfId="2090" priority="297" operator="equal">
      <formula>"Media"</formula>
    </cfRule>
    <cfRule type="cellIs" dxfId="2089" priority="298" operator="equal">
      <formula>"Baja"</formula>
    </cfRule>
    <cfRule type="cellIs" dxfId="2088" priority="299" operator="equal">
      <formula>"Muy baja"</formula>
    </cfRule>
  </conditionalFormatting>
  <conditionalFormatting sqref="U52">
    <cfRule type="cellIs" dxfId="2087" priority="290" operator="equal">
      <formula>"Catastrófico"</formula>
    </cfRule>
    <cfRule type="cellIs" dxfId="2086" priority="291" operator="equal">
      <formula>"Mayor"</formula>
    </cfRule>
    <cfRule type="cellIs" dxfId="2085" priority="292" operator="equal">
      <formula>"Moderado"</formula>
    </cfRule>
    <cfRule type="cellIs" dxfId="2084" priority="293" operator="equal">
      <formula>"Menor"</formula>
    </cfRule>
    <cfRule type="cellIs" dxfId="2083" priority="294" operator="equal">
      <formula>"Leve"</formula>
    </cfRule>
  </conditionalFormatting>
  <conditionalFormatting sqref="V52">
    <cfRule type="cellIs" dxfId="2082" priority="286" operator="equal">
      <formula>"Extremo"</formula>
    </cfRule>
    <cfRule type="cellIs" dxfId="2081" priority="287" operator="equal">
      <formula>"Alto"</formula>
    </cfRule>
    <cfRule type="cellIs" dxfId="2080" priority="288" operator="equal">
      <formula>"Moderado"</formula>
    </cfRule>
    <cfRule type="cellIs" dxfId="2079" priority="289" operator="equal">
      <formula>"Bajo"</formula>
    </cfRule>
  </conditionalFormatting>
  <conditionalFormatting sqref="S52">
    <cfRule type="cellIs" dxfId="2078" priority="281" operator="equal">
      <formula>"Muy Alta"</formula>
    </cfRule>
    <cfRule type="cellIs" dxfId="2077" priority="282" operator="equal">
      <formula>"Alta"</formula>
    </cfRule>
    <cfRule type="cellIs" dxfId="2076" priority="283" operator="equal">
      <formula>"Media"</formula>
    </cfRule>
    <cfRule type="cellIs" dxfId="2075" priority="284" operator="equal">
      <formula>"Baja"</formula>
    </cfRule>
    <cfRule type="cellIs" dxfId="2074" priority="285" operator="equal">
      <formula>"Muy baja"</formula>
    </cfRule>
  </conditionalFormatting>
  <conditionalFormatting sqref="U61">
    <cfRule type="cellIs" dxfId="2073" priority="276" operator="equal">
      <formula>"Catastrófico"</formula>
    </cfRule>
    <cfRule type="cellIs" dxfId="2072" priority="277" operator="equal">
      <formula>"Mayor"</formula>
    </cfRule>
    <cfRule type="cellIs" dxfId="2071" priority="278" operator="equal">
      <formula>"Moderado"</formula>
    </cfRule>
    <cfRule type="cellIs" dxfId="2070" priority="279" operator="equal">
      <formula>"Menor"</formula>
    </cfRule>
    <cfRule type="cellIs" dxfId="2069" priority="280" operator="equal">
      <formula>"Leve"</formula>
    </cfRule>
  </conditionalFormatting>
  <conditionalFormatting sqref="V61">
    <cfRule type="cellIs" dxfId="2068" priority="272" operator="equal">
      <formula>"Extremo"</formula>
    </cfRule>
    <cfRule type="cellIs" dxfId="2067" priority="273" operator="equal">
      <formula>"Alto"</formula>
    </cfRule>
    <cfRule type="cellIs" dxfId="2066" priority="274" operator="equal">
      <formula>"Moderado"</formula>
    </cfRule>
    <cfRule type="cellIs" dxfId="2065" priority="275" operator="equal">
      <formula>"Bajo"</formula>
    </cfRule>
  </conditionalFormatting>
  <conditionalFormatting sqref="S61">
    <cfRule type="cellIs" dxfId="2064" priority="267" operator="equal">
      <formula>"Muy Alta"</formula>
    </cfRule>
    <cfRule type="cellIs" dxfId="2063" priority="268" operator="equal">
      <formula>"Alta"</formula>
    </cfRule>
    <cfRule type="cellIs" dxfId="2062" priority="269" operator="equal">
      <formula>"Media"</formula>
    </cfRule>
    <cfRule type="cellIs" dxfId="2061" priority="270" operator="equal">
      <formula>"Baja"</formula>
    </cfRule>
    <cfRule type="cellIs" dxfId="2060" priority="271" operator="equal">
      <formula>"Muy baja"</formula>
    </cfRule>
  </conditionalFormatting>
  <conditionalFormatting sqref="U65">
    <cfRule type="cellIs" dxfId="2059" priority="262" operator="equal">
      <formula>"Catastrófico"</formula>
    </cfRule>
    <cfRule type="cellIs" dxfId="2058" priority="263" operator="equal">
      <formula>"Mayor"</formula>
    </cfRule>
    <cfRule type="cellIs" dxfId="2057" priority="264" operator="equal">
      <formula>"Moderado"</formula>
    </cfRule>
    <cfRule type="cellIs" dxfId="2056" priority="265" operator="equal">
      <formula>"Menor"</formula>
    </cfRule>
    <cfRule type="cellIs" dxfId="2055" priority="266" operator="equal">
      <formula>"Leve"</formula>
    </cfRule>
  </conditionalFormatting>
  <conditionalFormatting sqref="V65">
    <cfRule type="cellIs" dxfId="2054" priority="258" operator="equal">
      <formula>"Extremo"</formula>
    </cfRule>
    <cfRule type="cellIs" dxfId="2053" priority="259" operator="equal">
      <formula>"Alto"</formula>
    </cfRule>
    <cfRule type="cellIs" dxfId="2052" priority="260" operator="equal">
      <formula>"Moderado"</formula>
    </cfRule>
    <cfRule type="cellIs" dxfId="2051" priority="261" operator="equal">
      <formula>"Bajo"</formula>
    </cfRule>
  </conditionalFormatting>
  <conditionalFormatting sqref="S65">
    <cfRule type="cellIs" dxfId="2050" priority="253" operator="equal">
      <formula>"Muy Alta"</formula>
    </cfRule>
    <cfRule type="cellIs" dxfId="2049" priority="254" operator="equal">
      <formula>"Alta"</formula>
    </cfRule>
    <cfRule type="cellIs" dxfId="2048" priority="255" operator="equal">
      <formula>"Media"</formula>
    </cfRule>
    <cfRule type="cellIs" dxfId="2047" priority="256" operator="equal">
      <formula>"Baja"</formula>
    </cfRule>
    <cfRule type="cellIs" dxfId="2046" priority="257" operator="equal">
      <formula>"Muy baja"</formula>
    </cfRule>
  </conditionalFormatting>
  <conditionalFormatting sqref="U72">
    <cfRule type="cellIs" dxfId="2045" priority="248" operator="equal">
      <formula>"Catastrófico"</formula>
    </cfRule>
    <cfRule type="cellIs" dxfId="2044" priority="249" operator="equal">
      <formula>"Mayor"</formula>
    </cfRule>
    <cfRule type="cellIs" dxfId="2043" priority="250" operator="equal">
      <formula>"Moderado"</formula>
    </cfRule>
    <cfRule type="cellIs" dxfId="2042" priority="251" operator="equal">
      <formula>"Menor"</formula>
    </cfRule>
    <cfRule type="cellIs" dxfId="2041" priority="252" operator="equal">
      <formula>"Leve"</formula>
    </cfRule>
  </conditionalFormatting>
  <conditionalFormatting sqref="V72">
    <cfRule type="cellIs" dxfId="2040" priority="244" operator="equal">
      <formula>"Extremo"</formula>
    </cfRule>
    <cfRule type="cellIs" dxfId="2039" priority="245" operator="equal">
      <formula>"Alto"</formula>
    </cfRule>
    <cfRule type="cellIs" dxfId="2038" priority="246" operator="equal">
      <formula>"Moderado"</formula>
    </cfRule>
    <cfRule type="cellIs" dxfId="2037" priority="247" operator="equal">
      <formula>"Bajo"</formula>
    </cfRule>
  </conditionalFormatting>
  <conditionalFormatting sqref="S72">
    <cfRule type="cellIs" dxfId="2036" priority="239" operator="equal">
      <formula>"Muy Alta"</formula>
    </cfRule>
    <cfRule type="cellIs" dxfId="2035" priority="240" operator="equal">
      <formula>"Alta"</formula>
    </cfRule>
    <cfRule type="cellIs" dxfId="2034" priority="241" operator="equal">
      <formula>"Media"</formula>
    </cfRule>
    <cfRule type="cellIs" dxfId="2033" priority="242" operator="equal">
      <formula>"Baja"</formula>
    </cfRule>
    <cfRule type="cellIs" dxfId="2032" priority="243" operator="equal">
      <formula>"Muy baja"</formula>
    </cfRule>
  </conditionalFormatting>
  <conditionalFormatting sqref="U79">
    <cfRule type="cellIs" dxfId="2031" priority="234" operator="equal">
      <formula>"Catastrófico"</formula>
    </cfRule>
    <cfRule type="cellIs" dxfId="2030" priority="235" operator="equal">
      <formula>"Mayor"</formula>
    </cfRule>
    <cfRule type="cellIs" dxfId="2029" priority="236" operator="equal">
      <formula>"Moderado"</formula>
    </cfRule>
    <cfRule type="cellIs" dxfId="2028" priority="237" operator="equal">
      <formula>"Menor"</formula>
    </cfRule>
    <cfRule type="cellIs" dxfId="2027" priority="238" operator="equal">
      <formula>"Leve"</formula>
    </cfRule>
  </conditionalFormatting>
  <conditionalFormatting sqref="V79">
    <cfRule type="cellIs" dxfId="2026" priority="230" operator="equal">
      <formula>"Extremo"</formula>
    </cfRule>
    <cfRule type="cellIs" dxfId="2025" priority="231" operator="equal">
      <formula>"Alto"</formula>
    </cfRule>
    <cfRule type="cellIs" dxfId="2024" priority="232" operator="equal">
      <formula>"Moderado"</formula>
    </cfRule>
    <cfRule type="cellIs" dxfId="2023" priority="233" operator="equal">
      <formula>"Bajo"</formula>
    </cfRule>
  </conditionalFormatting>
  <conditionalFormatting sqref="S79">
    <cfRule type="cellIs" dxfId="2022" priority="225" operator="equal">
      <formula>"Muy Alta"</formula>
    </cfRule>
    <cfRule type="cellIs" dxfId="2021" priority="226" operator="equal">
      <formula>"Alta"</formula>
    </cfRule>
    <cfRule type="cellIs" dxfId="2020" priority="227" operator="equal">
      <formula>"Media"</formula>
    </cfRule>
    <cfRule type="cellIs" dxfId="2019" priority="228" operator="equal">
      <formula>"Baja"</formula>
    </cfRule>
    <cfRule type="cellIs" dxfId="2018" priority="229" operator="equal">
      <formula>"Muy baja"</formula>
    </cfRule>
  </conditionalFormatting>
  <conditionalFormatting sqref="U82">
    <cfRule type="cellIs" dxfId="2017" priority="220" operator="equal">
      <formula>"Catastrófico"</formula>
    </cfRule>
    <cfRule type="cellIs" dxfId="2016" priority="221" operator="equal">
      <formula>"Mayor"</formula>
    </cfRule>
    <cfRule type="cellIs" dxfId="2015" priority="222" operator="equal">
      <formula>"Moderado"</formula>
    </cfRule>
    <cfRule type="cellIs" dxfId="2014" priority="223" operator="equal">
      <formula>"Menor"</formula>
    </cfRule>
    <cfRule type="cellIs" dxfId="2013" priority="224" operator="equal">
      <formula>"Leve"</formula>
    </cfRule>
  </conditionalFormatting>
  <conditionalFormatting sqref="V82">
    <cfRule type="cellIs" dxfId="2012" priority="216" operator="equal">
      <formula>"Extremo"</formula>
    </cfRule>
    <cfRule type="cellIs" dxfId="2011" priority="217" operator="equal">
      <formula>"Alto"</formula>
    </cfRule>
    <cfRule type="cellIs" dxfId="2010" priority="218" operator="equal">
      <formula>"Moderado"</formula>
    </cfRule>
    <cfRule type="cellIs" dxfId="2009" priority="219" operator="equal">
      <formula>"Bajo"</formula>
    </cfRule>
  </conditionalFormatting>
  <conditionalFormatting sqref="S82">
    <cfRule type="cellIs" dxfId="2008" priority="211" operator="equal">
      <formula>"Muy Alta"</formula>
    </cfRule>
    <cfRule type="cellIs" dxfId="2007" priority="212" operator="equal">
      <formula>"Alta"</formula>
    </cfRule>
    <cfRule type="cellIs" dxfId="2006" priority="213" operator="equal">
      <formula>"Media"</formula>
    </cfRule>
    <cfRule type="cellIs" dxfId="2005" priority="214" operator="equal">
      <formula>"Baja"</formula>
    </cfRule>
    <cfRule type="cellIs" dxfId="2004" priority="215" operator="equal">
      <formula>"Muy baja"</formula>
    </cfRule>
  </conditionalFormatting>
  <conditionalFormatting sqref="U83">
    <cfRule type="cellIs" dxfId="2003" priority="206" operator="equal">
      <formula>"Catastrófico"</formula>
    </cfRule>
    <cfRule type="cellIs" dxfId="2002" priority="207" operator="equal">
      <formula>"Mayor"</formula>
    </cfRule>
    <cfRule type="cellIs" dxfId="2001" priority="208" operator="equal">
      <formula>"Moderado"</formula>
    </cfRule>
    <cfRule type="cellIs" dxfId="2000" priority="209" operator="equal">
      <formula>"Menor"</formula>
    </cfRule>
    <cfRule type="cellIs" dxfId="1999" priority="210" operator="equal">
      <formula>"Leve"</formula>
    </cfRule>
  </conditionalFormatting>
  <conditionalFormatting sqref="V83">
    <cfRule type="cellIs" dxfId="1998" priority="202" operator="equal">
      <formula>"Extremo"</formula>
    </cfRule>
    <cfRule type="cellIs" dxfId="1997" priority="203" operator="equal">
      <formula>"Alto"</formula>
    </cfRule>
    <cfRule type="cellIs" dxfId="1996" priority="204" operator="equal">
      <formula>"Moderado"</formula>
    </cfRule>
    <cfRule type="cellIs" dxfId="1995" priority="205" operator="equal">
      <formula>"Bajo"</formula>
    </cfRule>
  </conditionalFormatting>
  <conditionalFormatting sqref="S83">
    <cfRule type="cellIs" dxfId="1994" priority="197" operator="equal">
      <formula>"Muy Alta"</formula>
    </cfRule>
    <cfRule type="cellIs" dxfId="1993" priority="198" operator="equal">
      <formula>"Alta"</formula>
    </cfRule>
    <cfRule type="cellIs" dxfId="1992" priority="199" operator="equal">
      <formula>"Media"</formula>
    </cfRule>
    <cfRule type="cellIs" dxfId="1991" priority="200" operator="equal">
      <formula>"Baja"</formula>
    </cfRule>
    <cfRule type="cellIs" dxfId="1990" priority="201" operator="equal">
      <formula>"Muy baja"</formula>
    </cfRule>
  </conditionalFormatting>
  <conditionalFormatting sqref="U86">
    <cfRule type="cellIs" dxfId="1989" priority="192" operator="equal">
      <formula>"Catastrófico"</formula>
    </cfRule>
    <cfRule type="cellIs" dxfId="1988" priority="193" operator="equal">
      <formula>"Mayor"</formula>
    </cfRule>
    <cfRule type="cellIs" dxfId="1987" priority="194" operator="equal">
      <formula>"Moderado"</formula>
    </cfRule>
    <cfRule type="cellIs" dxfId="1986" priority="195" operator="equal">
      <formula>"Menor"</formula>
    </cfRule>
    <cfRule type="cellIs" dxfId="1985" priority="196" operator="equal">
      <formula>"Leve"</formula>
    </cfRule>
  </conditionalFormatting>
  <conditionalFormatting sqref="V86">
    <cfRule type="cellIs" dxfId="1984" priority="188" operator="equal">
      <formula>"Extremo"</formula>
    </cfRule>
    <cfRule type="cellIs" dxfId="1983" priority="189" operator="equal">
      <formula>"Alto"</formula>
    </cfRule>
    <cfRule type="cellIs" dxfId="1982" priority="190" operator="equal">
      <formula>"Moderado"</formula>
    </cfRule>
    <cfRule type="cellIs" dxfId="1981" priority="191" operator="equal">
      <formula>"Bajo"</formula>
    </cfRule>
  </conditionalFormatting>
  <conditionalFormatting sqref="S86">
    <cfRule type="cellIs" dxfId="1980" priority="183" operator="equal">
      <formula>"Muy Alta"</formula>
    </cfRule>
    <cfRule type="cellIs" dxfId="1979" priority="184" operator="equal">
      <formula>"Alta"</formula>
    </cfRule>
    <cfRule type="cellIs" dxfId="1978" priority="185" operator="equal">
      <formula>"Media"</formula>
    </cfRule>
    <cfRule type="cellIs" dxfId="1977" priority="186" operator="equal">
      <formula>"Baja"</formula>
    </cfRule>
    <cfRule type="cellIs" dxfId="1976" priority="187" operator="equal">
      <formula>"Muy baja"</formula>
    </cfRule>
  </conditionalFormatting>
  <conditionalFormatting sqref="U89">
    <cfRule type="cellIs" dxfId="1975" priority="178" operator="equal">
      <formula>"Catastrófico"</formula>
    </cfRule>
    <cfRule type="cellIs" dxfId="1974" priority="179" operator="equal">
      <formula>"Mayor"</formula>
    </cfRule>
    <cfRule type="cellIs" dxfId="1973" priority="180" operator="equal">
      <formula>"Moderado"</formula>
    </cfRule>
    <cfRule type="cellIs" dxfId="1972" priority="181" operator="equal">
      <formula>"Menor"</formula>
    </cfRule>
    <cfRule type="cellIs" dxfId="1971" priority="182" operator="equal">
      <formula>"Leve"</formula>
    </cfRule>
  </conditionalFormatting>
  <conditionalFormatting sqref="V89">
    <cfRule type="cellIs" dxfId="1970" priority="174" operator="equal">
      <formula>"Extremo"</formula>
    </cfRule>
    <cfRule type="cellIs" dxfId="1969" priority="175" operator="equal">
      <formula>"Alto"</formula>
    </cfRule>
    <cfRule type="cellIs" dxfId="1968" priority="176" operator="equal">
      <formula>"Moderado"</formula>
    </cfRule>
    <cfRule type="cellIs" dxfId="1967" priority="177" operator="equal">
      <formula>"Bajo"</formula>
    </cfRule>
  </conditionalFormatting>
  <conditionalFormatting sqref="S89">
    <cfRule type="cellIs" dxfId="1966" priority="169" operator="equal">
      <formula>"Muy Alta"</formula>
    </cfRule>
    <cfRule type="cellIs" dxfId="1965" priority="170" operator="equal">
      <formula>"Alta"</formula>
    </cfRule>
    <cfRule type="cellIs" dxfId="1964" priority="171" operator="equal">
      <formula>"Media"</formula>
    </cfRule>
    <cfRule type="cellIs" dxfId="1963" priority="172" operator="equal">
      <formula>"Baja"</formula>
    </cfRule>
    <cfRule type="cellIs" dxfId="1962" priority="173" operator="equal">
      <formula>"Muy baja"</formula>
    </cfRule>
  </conditionalFormatting>
  <conditionalFormatting sqref="U92">
    <cfRule type="cellIs" dxfId="1961" priority="164" operator="equal">
      <formula>"Catastrófico"</formula>
    </cfRule>
    <cfRule type="cellIs" dxfId="1960" priority="165" operator="equal">
      <formula>"Mayor"</formula>
    </cfRule>
    <cfRule type="cellIs" dxfId="1959" priority="166" operator="equal">
      <formula>"Moderado"</formula>
    </cfRule>
    <cfRule type="cellIs" dxfId="1958" priority="167" operator="equal">
      <formula>"Menor"</formula>
    </cfRule>
    <cfRule type="cellIs" dxfId="1957" priority="168" operator="equal">
      <formula>"Leve"</formula>
    </cfRule>
  </conditionalFormatting>
  <conditionalFormatting sqref="V92">
    <cfRule type="cellIs" dxfId="1956" priority="160" operator="equal">
      <formula>"Extremo"</formula>
    </cfRule>
    <cfRule type="cellIs" dxfId="1955" priority="161" operator="equal">
      <formula>"Alto"</formula>
    </cfRule>
    <cfRule type="cellIs" dxfId="1954" priority="162" operator="equal">
      <formula>"Moderado"</formula>
    </cfRule>
    <cfRule type="cellIs" dxfId="1953" priority="163" operator="equal">
      <formula>"Bajo"</formula>
    </cfRule>
  </conditionalFormatting>
  <conditionalFormatting sqref="S92">
    <cfRule type="cellIs" dxfId="1952" priority="155" operator="equal">
      <formula>"Muy Alta"</formula>
    </cfRule>
    <cfRule type="cellIs" dxfId="1951" priority="156" operator="equal">
      <formula>"Alta"</formula>
    </cfRule>
    <cfRule type="cellIs" dxfId="1950" priority="157" operator="equal">
      <formula>"Media"</formula>
    </cfRule>
    <cfRule type="cellIs" dxfId="1949" priority="158" operator="equal">
      <formula>"Baja"</formula>
    </cfRule>
    <cfRule type="cellIs" dxfId="1948" priority="159" operator="equal">
      <formula>"Muy baja"</formula>
    </cfRule>
  </conditionalFormatting>
  <conditionalFormatting sqref="U105">
    <cfRule type="cellIs" dxfId="1947" priority="150" operator="equal">
      <formula>"Catastrófico"</formula>
    </cfRule>
    <cfRule type="cellIs" dxfId="1946" priority="151" operator="equal">
      <formula>"Mayor"</formula>
    </cfRule>
    <cfRule type="cellIs" dxfId="1945" priority="152" operator="equal">
      <formula>"Moderado"</formula>
    </cfRule>
    <cfRule type="cellIs" dxfId="1944" priority="153" operator="equal">
      <formula>"Menor"</formula>
    </cfRule>
    <cfRule type="cellIs" dxfId="1943" priority="154" operator="equal">
      <formula>"Leve"</formula>
    </cfRule>
  </conditionalFormatting>
  <conditionalFormatting sqref="V105">
    <cfRule type="cellIs" dxfId="1942" priority="146" operator="equal">
      <formula>"Extremo"</formula>
    </cfRule>
    <cfRule type="cellIs" dxfId="1941" priority="147" operator="equal">
      <formula>"Alto"</formula>
    </cfRule>
    <cfRule type="cellIs" dxfId="1940" priority="148" operator="equal">
      <formula>"Moderado"</formula>
    </cfRule>
    <cfRule type="cellIs" dxfId="1939" priority="149" operator="equal">
      <formula>"Bajo"</formula>
    </cfRule>
  </conditionalFormatting>
  <conditionalFormatting sqref="S105">
    <cfRule type="cellIs" dxfId="1938" priority="141" operator="equal">
      <formula>"Muy Alta"</formula>
    </cfRule>
    <cfRule type="cellIs" dxfId="1937" priority="142" operator="equal">
      <formula>"Alta"</formula>
    </cfRule>
    <cfRule type="cellIs" dxfId="1936" priority="143" operator="equal">
      <formula>"Media"</formula>
    </cfRule>
    <cfRule type="cellIs" dxfId="1935" priority="144" operator="equal">
      <formula>"Baja"</formula>
    </cfRule>
    <cfRule type="cellIs" dxfId="1934" priority="145" operator="equal">
      <formula>"Muy baja"</formula>
    </cfRule>
  </conditionalFormatting>
  <conditionalFormatting sqref="U110">
    <cfRule type="cellIs" dxfId="1933" priority="136" operator="equal">
      <formula>"Catastrófico"</formula>
    </cfRule>
    <cfRule type="cellIs" dxfId="1932" priority="137" operator="equal">
      <formula>"Mayor"</formula>
    </cfRule>
    <cfRule type="cellIs" dxfId="1931" priority="138" operator="equal">
      <formula>"Moderado"</formula>
    </cfRule>
    <cfRule type="cellIs" dxfId="1930" priority="139" operator="equal">
      <formula>"Menor"</formula>
    </cfRule>
    <cfRule type="cellIs" dxfId="1929" priority="140" operator="equal">
      <formula>"Leve"</formula>
    </cfRule>
  </conditionalFormatting>
  <conditionalFormatting sqref="V110">
    <cfRule type="cellIs" dxfId="1928" priority="132" operator="equal">
      <formula>"Extremo"</formula>
    </cfRule>
    <cfRule type="cellIs" dxfId="1927" priority="133" operator="equal">
      <formula>"Alto"</formula>
    </cfRule>
    <cfRule type="cellIs" dxfId="1926" priority="134" operator="equal">
      <formula>"Moderado"</formula>
    </cfRule>
    <cfRule type="cellIs" dxfId="1925" priority="135" operator="equal">
      <formula>"Bajo"</formula>
    </cfRule>
  </conditionalFormatting>
  <conditionalFormatting sqref="S110">
    <cfRule type="cellIs" dxfId="1924" priority="127" operator="equal">
      <formula>"Muy Alta"</formula>
    </cfRule>
    <cfRule type="cellIs" dxfId="1923" priority="128" operator="equal">
      <formula>"Alta"</formula>
    </cfRule>
    <cfRule type="cellIs" dxfId="1922" priority="129" operator="equal">
      <formula>"Media"</formula>
    </cfRule>
    <cfRule type="cellIs" dxfId="1921" priority="130" operator="equal">
      <formula>"Baja"</formula>
    </cfRule>
    <cfRule type="cellIs" dxfId="1920" priority="131" operator="equal">
      <formula>"Muy baja"</formula>
    </cfRule>
  </conditionalFormatting>
  <conditionalFormatting sqref="U113">
    <cfRule type="cellIs" dxfId="1919" priority="122" operator="equal">
      <formula>"Catastrófico"</formula>
    </cfRule>
    <cfRule type="cellIs" dxfId="1918" priority="123" operator="equal">
      <formula>"Mayor"</formula>
    </cfRule>
    <cfRule type="cellIs" dxfId="1917" priority="124" operator="equal">
      <formula>"Moderado"</formula>
    </cfRule>
    <cfRule type="cellIs" dxfId="1916" priority="125" operator="equal">
      <formula>"Menor"</formula>
    </cfRule>
    <cfRule type="cellIs" dxfId="1915" priority="126" operator="equal">
      <formula>"Leve"</formula>
    </cfRule>
  </conditionalFormatting>
  <conditionalFormatting sqref="V113">
    <cfRule type="cellIs" dxfId="1914" priority="118" operator="equal">
      <formula>"Extremo"</formula>
    </cfRule>
    <cfRule type="cellIs" dxfId="1913" priority="119" operator="equal">
      <formula>"Alto"</formula>
    </cfRule>
    <cfRule type="cellIs" dxfId="1912" priority="120" operator="equal">
      <formula>"Moderado"</formula>
    </cfRule>
    <cfRule type="cellIs" dxfId="1911" priority="121" operator="equal">
      <formula>"Bajo"</formula>
    </cfRule>
  </conditionalFormatting>
  <conditionalFormatting sqref="S113">
    <cfRule type="cellIs" dxfId="1910" priority="113" operator="equal">
      <formula>"Muy Alta"</formula>
    </cfRule>
    <cfRule type="cellIs" dxfId="1909" priority="114" operator="equal">
      <formula>"Alta"</formula>
    </cfRule>
    <cfRule type="cellIs" dxfId="1908" priority="115" operator="equal">
      <formula>"Media"</formula>
    </cfRule>
    <cfRule type="cellIs" dxfId="1907" priority="116" operator="equal">
      <formula>"Baja"</formula>
    </cfRule>
    <cfRule type="cellIs" dxfId="1906" priority="117" operator="equal">
      <formula>"Muy baja"</formula>
    </cfRule>
  </conditionalFormatting>
  <conditionalFormatting sqref="U126">
    <cfRule type="cellIs" dxfId="1905" priority="108" operator="equal">
      <formula>"Catastrófico"</formula>
    </cfRule>
    <cfRule type="cellIs" dxfId="1904" priority="109" operator="equal">
      <formula>"Mayor"</formula>
    </cfRule>
    <cfRule type="cellIs" dxfId="1903" priority="110" operator="equal">
      <formula>"Moderado"</formula>
    </cfRule>
    <cfRule type="cellIs" dxfId="1902" priority="111" operator="equal">
      <formula>"Menor"</formula>
    </cfRule>
    <cfRule type="cellIs" dxfId="1901" priority="112" operator="equal">
      <formula>"Leve"</formula>
    </cfRule>
  </conditionalFormatting>
  <conditionalFormatting sqref="V126">
    <cfRule type="cellIs" dxfId="1900" priority="104" operator="equal">
      <formula>"Extremo"</formula>
    </cfRule>
    <cfRule type="cellIs" dxfId="1899" priority="105" operator="equal">
      <formula>"Alto"</formula>
    </cfRule>
    <cfRule type="cellIs" dxfId="1898" priority="106" operator="equal">
      <formula>"Moderado"</formula>
    </cfRule>
    <cfRule type="cellIs" dxfId="1897" priority="107" operator="equal">
      <formula>"Bajo"</formula>
    </cfRule>
  </conditionalFormatting>
  <conditionalFormatting sqref="S126">
    <cfRule type="cellIs" dxfId="1896" priority="99" operator="equal">
      <formula>"Muy Alta"</formula>
    </cfRule>
    <cfRule type="cellIs" dxfId="1895" priority="100" operator="equal">
      <formula>"Alta"</formula>
    </cfRule>
    <cfRule type="cellIs" dxfId="1894" priority="101" operator="equal">
      <formula>"Media"</formula>
    </cfRule>
    <cfRule type="cellIs" dxfId="1893" priority="102" operator="equal">
      <formula>"Baja"</formula>
    </cfRule>
    <cfRule type="cellIs" dxfId="1892" priority="103" operator="equal">
      <formula>"Muy baja"</formula>
    </cfRule>
  </conditionalFormatting>
  <conditionalFormatting sqref="U131">
    <cfRule type="cellIs" dxfId="1891" priority="94" operator="equal">
      <formula>"Catastrófico"</formula>
    </cfRule>
    <cfRule type="cellIs" dxfId="1890" priority="95" operator="equal">
      <formula>"Mayor"</formula>
    </cfRule>
    <cfRule type="cellIs" dxfId="1889" priority="96" operator="equal">
      <formula>"Moderado"</formula>
    </cfRule>
    <cfRule type="cellIs" dxfId="1888" priority="97" operator="equal">
      <formula>"Menor"</formula>
    </cfRule>
    <cfRule type="cellIs" dxfId="1887" priority="98" operator="equal">
      <formula>"Leve"</formula>
    </cfRule>
  </conditionalFormatting>
  <conditionalFormatting sqref="V131">
    <cfRule type="cellIs" dxfId="1886" priority="90" operator="equal">
      <formula>"Extremo"</formula>
    </cfRule>
    <cfRule type="cellIs" dxfId="1885" priority="91" operator="equal">
      <formula>"Alto"</formula>
    </cfRule>
    <cfRule type="cellIs" dxfId="1884" priority="92" operator="equal">
      <formula>"Moderado"</formula>
    </cfRule>
    <cfRule type="cellIs" dxfId="1883" priority="93" operator="equal">
      <formula>"Bajo"</formula>
    </cfRule>
  </conditionalFormatting>
  <conditionalFormatting sqref="S131">
    <cfRule type="cellIs" dxfId="1882" priority="85" operator="equal">
      <formula>"Muy Alta"</formula>
    </cfRule>
    <cfRule type="cellIs" dxfId="1881" priority="86" operator="equal">
      <formula>"Alta"</formula>
    </cfRule>
    <cfRule type="cellIs" dxfId="1880" priority="87" operator="equal">
      <formula>"Media"</formula>
    </cfRule>
    <cfRule type="cellIs" dxfId="1879" priority="88" operator="equal">
      <formula>"Baja"</formula>
    </cfRule>
    <cfRule type="cellIs" dxfId="1878" priority="89" operator="equal">
      <formula>"Muy baja"</formula>
    </cfRule>
  </conditionalFormatting>
  <conditionalFormatting sqref="U143">
    <cfRule type="cellIs" dxfId="1877" priority="80" operator="equal">
      <formula>"Catastrófico"</formula>
    </cfRule>
    <cfRule type="cellIs" dxfId="1876" priority="81" operator="equal">
      <formula>"Mayor"</formula>
    </cfRule>
    <cfRule type="cellIs" dxfId="1875" priority="82" operator="equal">
      <formula>"Moderado"</formula>
    </cfRule>
    <cfRule type="cellIs" dxfId="1874" priority="83" operator="equal">
      <formula>"Menor"</formula>
    </cfRule>
    <cfRule type="cellIs" dxfId="1873" priority="84" operator="equal">
      <formula>"Leve"</formula>
    </cfRule>
  </conditionalFormatting>
  <conditionalFormatting sqref="V143">
    <cfRule type="cellIs" dxfId="1872" priority="76" operator="equal">
      <formula>"Extremo"</formula>
    </cfRule>
    <cfRule type="cellIs" dxfId="1871" priority="77" operator="equal">
      <formula>"Alto"</formula>
    </cfRule>
    <cfRule type="cellIs" dxfId="1870" priority="78" operator="equal">
      <formula>"Moderado"</formula>
    </cfRule>
    <cfRule type="cellIs" dxfId="1869" priority="79" operator="equal">
      <formula>"Bajo"</formula>
    </cfRule>
  </conditionalFormatting>
  <conditionalFormatting sqref="S143">
    <cfRule type="cellIs" dxfId="1868" priority="71" operator="equal">
      <formula>"Muy Alta"</formula>
    </cfRule>
    <cfRule type="cellIs" dxfId="1867" priority="72" operator="equal">
      <formula>"Alta"</formula>
    </cfRule>
    <cfRule type="cellIs" dxfId="1866" priority="73" operator="equal">
      <formula>"Media"</formula>
    </cfRule>
    <cfRule type="cellIs" dxfId="1865" priority="74" operator="equal">
      <formula>"Baja"</formula>
    </cfRule>
    <cfRule type="cellIs" dxfId="1864" priority="75" operator="equal">
      <formula>"Muy baja"</formula>
    </cfRule>
  </conditionalFormatting>
  <conditionalFormatting sqref="U147">
    <cfRule type="cellIs" dxfId="1863" priority="66" operator="equal">
      <formula>"Catastrófico"</formula>
    </cfRule>
    <cfRule type="cellIs" dxfId="1862" priority="67" operator="equal">
      <formula>"Mayor"</formula>
    </cfRule>
    <cfRule type="cellIs" dxfId="1861" priority="68" operator="equal">
      <formula>"Moderado"</formula>
    </cfRule>
    <cfRule type="cellIs" dxfId="1860" priority="69" operator="equal">
      <formula>"Menor"</formula>
    </cfRule>
    <cfRule type="cellIs" dxfId="1859" priority="70" operator="equal">
      <formula>"Leve"</formula>
    </cfRule>
  </conditionalFormatting>
  <conditionalFormatting sqref="V147">
    <cfRule type="cellIs" dxfId="1858" priority="62" operator="equal">
      <formula>"Extremo"</formula>
    </cfRule>
    <cfRule type="cellIs" dxfId="1857" priority="63" operator="equal">
      <formula>"Alto"</formula>
    </cfRule>
    <cfRule type="cellIs" dxfId="1856" priority="64" operator="equal">
      <formula>"Moderado"</formula>
    </cfRule>
    <cfRule type="cellIs" dxfId="1855" priority="65" operator="equal">
      <formula>"Bajo"</formula>
    </cfRule>
  </conditionalFormatting>
  <conditionalFormatting sqref="S147">
    <cfRule type="cellIs" dxfId="1854" priority="57" operator="equal">
      <formula>"Muy Alta"</formula>
    </cfRule>
    <cfRule type="cellIs" dxfId="1853" priority="58" operator="equal">
      <formula>"Alta"</formula>
    </cfRule>
    <cfRule type="cellIs" dxfId="1852" priority="59" operator="equal">
      <formula>"Media"</formula>
    </cfRule>
    <cfRule type="cellIs" dxfId="1851" priority="60" operator="equal">
      <formula>"Baja"</formula>
    </cfRule>
    <cfRule type="cellIs" dxfId="1850" priority="61" operator="equal">
      <formula>"Muy baja"</formula>
    </cfRule>
  </conditionalFormatting>
  <conditionalFormatting sqref="U167">
    <cfRule type="cellIs" dxfId="1849" priority="52" operator="equal">
      <formula>"Catastrófico"</formula>
    </cfRule>
    <cfRule type="cellIs" dxfId="1848" priority="53" operator="equal">
      <formula>"Mayor"</formula>
    </cfRule>
    <cfRule type="cellIs" dxfId="1847" priority="54" operator="equal">
      <formula>"Moderado"</formula>
    </cfRule>
    <cfRule type="cellIs" dxfId="1846" priority="55" operator="equal">
      <formula>"Menor"</formula>
    </cfRule>
    <cfRule type="cellIs" dxfId="1845" priority="56" operator="equal">
      <formula>"Leve"</formula>
    </cfRule>
  </conditionalFormatting>
  <conditionalFormatting sqref="V167">
    <cfRule type="cellIs" dxfId="1844" priority="48" operator="equal">
      <formula>"Extremo"</formula>
    </cfRule>
    <cfRule type="cellIs" dxfId="1843" priority="49" operator="equal">
      <formula>"Alto"</formula>
    </cfRule>
    <cfRule type="cellIs" dxfId="1842" priority="50" operator="equal">
      <formula>"Moderado"</formula>
    </cfRule>
    <cfRule type="cellIs" dxfId="1841" priority="51" operator="equal">
      <formula>"Bajo"</formula>
    </cfRule>
  </conditionalFormatting>
  <conditionalFormatting sqref="S167">
    <cfRule type="cellIs" dxfId="1840" priority="43" operator="equal">
      <formula>"Muy Alta"</formula>
    </cfRule>
    <cfRule type="cellIs" dxfId="1839" priority="44" operator="equal">
      <formula>"Alta"</formula>
    </cfRule>
    <cfRule type="cellIs" dxfId="1838" priority="45" operator="equal">
      <formula>"Media"</formula>
    </cfRule>
    <cfRule type="cellIs" dxfId="1837" priority="46" operator="equal">
      <formula>"Baja"</formula>
    </cfRule>
    <cfRule type="cellIs" dxfId="1836" priority="47" operator="equal">
      <formula>"Muy baja"</formula>
    </cfRule>
  </conditionalFormatting>
  <conditionalFormatting sqref="U172">
    <cfRule type="cellIs" dxfId="1835" priority="38" operator="equal">
      <formula>"Catastrófico"</formula>
    </cfRule>
    <cfRule type="cellIs" dxfId="1834" priority="39" operator="equal">
      <formula>"Mayor"</formula>
    </cfRule>
    <cfRule type="cellIs" dxfId="1833" priority="40" operator="equal">
      <formula>"Moderado"</formula>
    </cfRule>
    <cfRule type="cellIs" dxfId="1832" priority="41" operator="equal">
      <formula>"Menor"</formula>
    </cfRule>
    <cfRule type="cellIs" dxfId="1831" priority="42" operator="equal">
      <formula>"Leve"</formula>
    </cfRule>
  </conditionalFormatting>
  <conditionalFormatting sqref="V172">
    <cfRule type="cellIs" dxfId="1830" priority="34" operator="equal">
      <formula>"Extremo"</formula>
    </cfRule>
    <cfRule type="cellIs" dxfId="1829" priority="35" operator="equal">
      <formula>"Alto"</formula>
    </cfRule>
    <cfRule type="cellIs" dxfId="1828" priority="36" operator="equal">
      <formula>"Moderado"</formula>
    </cfRule>
    <cfRule type="cellIs" dxfId="1827" priority="37" operator="equal">
      <formula>"Bajo"</formula>
    </cfRule>
  </conditionalFormatting>
  <conditionalFormatting sqref="S172">
    <cfRule type="cellIs" dxfId="1826" priority="29" operator="equal">
      <formula>"Muy Alta"</formula>
    </cfRule>
    <cfRule type="cellIs" dxfId="1825" priority="30" operator="equal">
      <formula>"Alta"</formula>
    </cfRule>
    <cfRule type="cellIs" dxfId="1824" priority="31" operator="equal">
      <formula>"Media"</formula>
    </cfRule>
    <cfRule type="cellIs" dxfId="1823" priority="32" operator="equal">
      <formula>"Baja"</formula>
    </cfRule>
    <cfRule type="cellIs" dxfId="1822" priority="33" operator="equal">
      <formula>"Muy baja"</formula>
    </cfRule>
  </conditionalFormatting>
  <conditionalFormatting sqref="U185">
    <cfRule type="cellIs" dxfId="1821" priority="24" operator="equal">
      <formula>"Catastrófico"</formula>
    </cfRule>
    <cfRule type="cellIs" dxfId="1820" priority="25" operator="equal">
      <formula>"Mayor"</formula>
    </cfRule>
    <cfRule type="cellIs" dxfId="1819" priority="26" operator="equal">
      <formula>"Moderado"</formula>
    </cfRule>
    <cfRule type="cellIs" dxfId="1818" priority="27" operator="equal">
      <formula>"Menor"</formula>
    </cfRule>
    <cfRule type="cellIs" dxfId="1817" priority="28" operator="equal">
      <formula>"Leve"</formula>
    </cfRule>
  </conditionalFormatting>
  <conditionalFormatting sqref="V185">
    <cfRule type="cellIs" dxfId="1816" priority="20" operator="equal">
      <formula>"Extremo"</formula>
    </cfRule>
    <cfRule type="cellIs" dxfId="1815" priority="21" operator="equal">
      <formula>"Alto"</formula>
    </cfRule>
    <cfRule type="cellIs" dxfId="1814" priority="22" operator="equal">
      <formula>"Moderado"</formula>
    </cfRule>
    <cfRule type="cellIs" dxfId="1813" priority="23" operator="equal">
      <formula>"Bajo"</formula>
    </cfRule>
  </conditionalFormatting>
  <conditionalFormatting sqref="S185">
    <cfRule type="cellIs" dxfId="1812" priority="15" operator="equal">
      <formula>"Muy Alta"</formula>
    </cfRule>
    <cfRule type="cellIs" dxfId="1811" priority="16" operator="equal">
      <formula>"Alta"</formula>
    </cfRule>
    <cfRule type="cellIs" dxfId="1810" priority="17" operator="equal">
      <formula>"Media"</formula>
    </cfRule>
    <cfRule type="cellIs" dxfId="1809" priority="18" operator="equal">
      <formula>"Baja"</formula>
    </cfRule>
    <cfRule type="cellIs" dxfId="1808" priority="19" operator="equal">
      <formula>"Muy baja"</formula>
    </cfRule>
  </conditionalFormatting>
  <conditionalFormatting sqref="U186">
    <cfRule type="cellIs" dxfId="1807" priority="10" operator="equal">
      <formula>"Catastrófico"</formula>
    </cfRule>
    <cfRule type="cellIs" dxfId="1806" priority="11" operator="equal">
      <formula>"Mayor"</formula>
    </cfRule>
    <cfRule type="cellIs" dxfId="1805" priority="12" operator="equal">
      <formula>"Moderado"</formula>
    </cfRule>
    <cfRule type="cellIs" dxfId="1804" priority="13" operator="equal">
      <formula>"Menor"</formula>
    </cfRule>
    <cfRule type="cellIs" dxfId="1803" priority="14" operator="equal">
      <formula>"Leve"</formula>
    </cfRule>
  </conditionalFormatting>
  <conditionalFormatting sqref="V186">
    <cfRule type="cellIs" dxfId="1802" priority="6" operator="equal">
      <formula>"Extremo"</formula>
    </cfRule>
    <cfRule type="cellIs" dxfId="1801" priority="7" operator="equal">
      <formula>"Alto"</formula>
    </cfRule>
    <cfRule type="cellIs" dxfId="1800" priority="8" operator="equal">
      <formula>"Moderado"</formula>
    </cfRule>
    <cfRule type="cellIs" dxfId="1799" priority="9" operator="equal">
      <formula>"Bajo"</formula>
    </cfRule>
  </conditionalFormatting>
  <conditionalFormatting sqref="S186">
    <cfRule type="cellIs" dxfId="1798" priority="1" operator="equal">
      <formula>"Muy Alta"</formula>
    </cfRule>
    <cfRule type="cellIs" dxfId="1797" priority="2" operator="equal">
      <formula>"Alta"</formula>
    </cfRule>
    <cfRule type="cellIs" dxfId="1796" priority="3" operator="equal">
      <formula>"Media"</formula>
    </cfRule>
    <cfRule type="cellIs" dxfId="1795" priority="4" operator="equal">
      <formula>"Baja"</formula>
    </cfRule>
    <cfRule type="cellIs" dxfId="1794" priority="5" operator="equal">
      <formula>"Muy baja"</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C63B06-5EE3-4A23-9613-04E74E1FE086}">
          <x14:formula1>
            <xm:f>'0 - Criterios'!$F$39:$F$40</xm:f>
          </x14:formula1>
          <xm:sqref>O10:O190</xm:sqref>
        </x14:dataValidation>
        <x14:dataValidation type="list" allowBlank="1" showInputMessage="1" showErrorMessage="1" xr:uid="{C81DBA6E-FE94-4C1A-88C5-197A5ACA9C21}">
          <x14:formula1>
            <xm:f>'0 - Criterios'!$G$39:$G$40</xm:f>
          </x14:formula1>
          <xm:sqref>P10:P190</xm:sqref>
        </x14:dataValidation>
        <x14:dataValidation type="list" allowBlank="1" showInputMessage="1" showErrorMessage="1" xr:uid="{2A2DEBCF-3730-478D-BF0B-665935F88B75}">
          <x14:formula1>
            <xm:f>'0 - Criterios'!$H$39:$H$40</xm:f>
          </x14:formula1>
          <xm:sqref>Q10:Q190</xm:sqref>
        </x14:dataValidation>
        <x14:dataValidation type="list" allowBlank="1" showInputMessage="1" showErrorMessage="1" xr:uid="{C55F0530-8913-4AFB-8230-C18E7D280532}">
          <x14:formula1>
            <xm:f>'0 - Criterios'!$H$32:$H$33</xm:f>
          </x14:formula1>
          <xm:sqref>M10:M190</xm:sqref>
        </x14:dataValidation>
        <x14:dataValidation type="list" allowBlank="1" showInputMessage="1" showErrorMessage="1" xr:uid="{B96DBF40-2AA2-4B41-BD32-3219DF2146E7}">
          <x14:formula1>
            <xm:f>'0 - Criterios'!$F$32:$F$34</xm:f>
          </x14:formula1>
          <xm:sqref>K10:K190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10F0-874A-4C18-920E-9AFABCDCE21A}">
  <dimension ref="B2:AM188"/>
  <sheetViews>
    <sheetView topLeftCell="AF1" zoomScaleNormal="100" workbookViewId="0">
      <selection activeCell="B5" sqref="B5:Q5"/>
    </sheetView>
  </sheetViews>
  <sheetFormatPr baseColWidth="10" defaultColWidth="11.375" defaultRowHeight="15.75" x14ac:dyDescent="0.25"/>
  <cols>
    <col min="1" max="1" width="4.625" style="37" customWidth="1"/>
    <col min="2" max="2" width="30.625" style="65" customWidth="1"/>
    <col min="3" max="3" width="30.625" style="10" customWidth="1"/>
    <col min="4" max="4" width="60.625" style="10" customWidth="1"/>
    <col min="5" max="5" width="120.625" style="10" customWidth="1"/>
    <col min="6" max="6" width="30.625" style="10" customWidth="1"/>
    <col min="7" max="9" width="60.625" style="10" customWidth="1"/>
    <col min="10" max="10" width="30.625" style="10" customWidth="1"/>
    <col min="11" max="11" width="5.25" style="10" customWidth="1"/>
    <col min="12" max="13" width="5.875" style="10" customWidth="1"/>
    <col min="14" max="14" width="5.125" style="10" customWidth="1"/>
    <col min="15" max="15" width="5" style="10" customWidth="1"/>
    <col min="16" max="16" width="5.75" style="10" customWidth="1"/>
    <col min="17" max="17" width="6" style="10" customWidth="1"/>
    <col min="18" max="18" width="5.25" style="10" customWidth="1"/>
    <col min="19" max="19" width="5.75" style="10" customWidth="1"/>
    <col min="20" max="20" width="5.25" style="10" customWidth="1"/>
    <col min="21" max="22" width="5.75" style="10" customWidth="1"/>
    <col min="23" max="23" width="5.25" style="10" customWidth="1"/>
    <col min="24" max="25" width="5.875" style="10" customWidth="1"/>
    <col min="26" max="26" width="5.125" style="10" customWidth="1"/>
    <col min="27" max="27" width="5" style="10" customWidth="1"/>
    <col min="28" max="28" width="5.75" style="10" customWidth="1"/>
    <col min="29" max="29" width="6" style="10" customWidth="1"/>
    <col min="30" max="30" width="5.25" style="10" customWidth="1"/>
    <col min="31" max="31" width="5.75" style="10" customWidth="1"/>
    <col min="32" max="32" width="5.25" style="10" customWidth="1"/>
    <col min="33" max="34" width="5.75" style="10" customWidth="1"/>
    <col min="35" max="37" width="30.625" style="10" customWidth="1"/>
    <col min="38" max="38" width="120.625" style="290" customWidth="1"/>
    <col min="39" max="39" width="120.625" style="282" customWidth="1"/>
    <col min="40" max="16384" width="11.375" style="37"/>
  </cols>
  <sheetData>
    <row r="2" spans="2:39" ht="30" customHeight="1" x14ac:dyDescent="0.25">
      <c r="B2" s="425"/>
      <c r="C2" s="425"/>
      <c r="D2" s="7" t="s">
        <v>71</v>
      </c>
      <c r="E2" s="347" t="s">
        <v>229</v>
      </c>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48"/>
      <c r="AL2" s="288" t="s">
        <v>72</v>
      </c>
      <c r="AM2" s="66" t="s">
        <v>232</v>
      </c>
    </row>
    <row r="3" spans="2:39" ht="30" customHeight="1" x14ac:dyDescent="0.25">
      <c r="B3" s="425"/>
      <c r="C3" s="425"/>
      <c r="D3" s="7" t="s">
        <v>73</v>
      </c>
      <c r="E3" s="402" t="s">
        <v>230</v>
      </c>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4"/>
      <c r="AL3" s="288" t="s">
        <v>227</v>
      </c>
      <c r="AM3" s="139">
        <v>4</v>
      </c>
    </row>
    <row r="4" spans="2:39" ht="30" customHeight="1" x14ac:dyDescent="0.25">
      <c r="B4" s="425"/>
      <c r="C4" s="425"/>
      <c r="D4" s="7" t="s">
        <v>75</v>
      </c>
      <c r="E4" s="402" t="s">
        <v>231</v>
      </c>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4"/>
      <c r="AL4" s="288" t="s">
        <v>228</v>
      </c>
      <c r="AM4" s="74">
        <v>44636</v>
      </c>
    </row>
    <row r="5" spans="2:39" x14ac:dyDescent="0.25">
      <c r="B5" s="426" t="s">
        <v>896</v>
      </c>
      <c r="C5" s="340"/>
      <c r="D5" s="340"/>
      <c r="E5" s="340"/>
      <c r="F5" s="340"/>
      <c r="G5" s="340"/>
      <c r="H5" s="340"/>
      <c r="I5" s="340"/>
      <c r="J5" s="340"/>
      <c r="K5" s="340"/>
      <c r="L5" s="340"/>
      <c r="M5" s="340"/>
      <c r="N5" s="340"/>
      <c r="O5" s="340"/>
      <c r="P5" s="340"/>
      <c r="Q5" s="340"/>
      <c r="R5" s="340"/>
      <c r="S5" s="340"/>
      <c r="T5" s="340"/>
      <c r="U5" s="340"/>
      <c r="V5" s="340"/>
      <c r="W5" s="427"/>
      <c r="X5" s="427"/>
      <c r="Y5" s="427"/>
      <c r="Z5" s="427"/>
      <c r="AA5" s="427"/>
      <c r="AB5" s="427"/>
      <c r="AC5" s="427"/>
      <c r="AD5" s="427"/>
      <c r="AE5" s="427"/>
      <c r="AF5" s="427"/>
      <c r="AG5" s="427"/>
      <c r="AH5" s="427"/>
      <c r="AI5" s="427"/>
      <c r="AJ5" s="427"/>
      <c r="AK5" s="427"/>
      <c r="AL5" s="427"/>
      <c r="AM5" s="428"/>
    </row>
    <row r="6" spans="2:39" x14ac:dyDescent="0.25">
      <c r="B6" s="424" t="s">
        <v>329</v>
      </c>
      <c r="C6" s="431"/>
      <c r="D6" s="431"/>
      <c r="E6" s="432"/>
      <c r="F6" s="373" t="s">
        <v>333</v>
      </c>
      <c r="G6" s="373"/>
      <c r="H6" s="373"/>
      <c r="I6" s="373"/>
      <c r="J6" s="373"/>
      <c r="K6" s="373"/>
      <c r="L6" s="373"/>
      <c r="M6" s="373"/>
      <c r="N6" s="373"/>
      <c r="O6" s="373"/>
      <c r="P6" s="373"/>
      <c r="Q6" s="373"/>
      <c r="R6" s="373"/>
      <c r="S6" s="373"/>
      <c r="T6" s="373"/>
      <c r="U6" s="373"/>
      <c r="V6" s="424"/>
      <c r="W6" s="429" t="s">
        <v>411</v>
      </c>
      <c r="X6" s="430"/>
      <c r="Y6" s="430"/>
      <c r="Z6" s="430"/>
      <c r="AA6" s="430"/>
      <c r="AB6" s="430"/>
      <c r="AC6" s="430"/>
      <c r="AD6" s="430"/>
      <c r="AE6" s="430"/>
      <c r="AF6" s="430"/>
      <c r="AG6" s="430"/>
      <c r="AH6" s="430"/>
      <c r="AI6" s="430"/>
      <c r="AJ6" s="285"/>
      <c r="AK6" s="430" t="s">
        <v>665</v>
      </c>
      <c r="AL6" s="430"/>
      <c r="AM6" s="433"/>
    </row>
    <row r="7" spans="2:39" ht="81.75" x14ac:dyDescent="0.25">
      <c r="B7" s="67" t="s">
        <v>75</v>
      </c>
      <c r="C7" s="67" t="s">
        <v>681</v>
      </c>
      <c r="D7" s="67" t="s">
        <v>827</v>
      </c>
      <c r="E7" s="67" t="s">
        <v>998</v>
      </c>
      <c r="F7" s="67" t="s">
        <v>701</v>
      </c>
      <c r="G7" s="67" t="s">
        <v>682</v>
      </c>
      <c r="H7" s="67" t="s">
        <v>683</v>
      </c>
      <c r="I7" s="67" t="s">
        <v>684</v>
      </c>
      <c r="J7" s="67" t="s">
        <v>685</v>
      </c>
      <c r="K7" s="69" t="s">
        <v>689</v>
      </c>
      <c r="L7" s="69" t="s">
        <v>690</v>
      </c>
      <c r="M7" s="69" t="s">
        <v>691</v>
      </c>
      <c r="N7" s="69" t="s">
        <v>692</v>
      </c>
      <c r="O7" s="69" t="s">
        <v>693</v>
      </c>
      <c r="P7" s="69" t="s">
        <v>694</v>
      </c>
      <c r="Q7" s="69" t="s">
        <v>695</v>
      </c>
      <c r="R7" s="69" t="s">
        <v>696</v>
      </c>
      <c r="S7" s="69" t="s">
        <v>697</v>
      </c>
      <c r="T7" s="69" t="s">
        <v>698</v>
      </c>
      <c r="U7" s="69" t="s">
        <v>699</v>
      </c>
      <c r="V7" s="69" t="s">
        <v>700</v>
      </c>
      <c r="W7" s="91" t="s">
        <v>689</v>
      </c>
      <c r="X7" s="91" t="s">
        <v>690</v>
      </c>
      <c r="Y7" s="91" t="s">
        <v>691</v>
      </c>
      <c r="Z7" s="91" t="s">
        <v>692</v>
      </c>
      <c r="AA7" s="91" t="s">
        <v>693</v>
      </c>
      <c r="AB7" s="91" t="s">
        <v>694</v>
      </c>
      <c r="AC7" s="91" t="s">
        <v>695</v>
      </c>
      <c r="AD7" s="91" t="s">
        <v>696</v>
      </c>
      <c r="AE7" s="91" t="s">
        <v>697</v>
      </c>
      <c r="AF7" s="91" t="s">
        <v>698</v>
      </c>
      <c r="AG7" s="91" t="s">
        <v>699</v>
      </c>
      <c r="AH7" s="91" t="s">
        <v>700</v>
      </c>
      <c r="AI7" s="92" t="s">
        <v>686</v>
      </c>
      <c r="AJ7" s="92" t="s">
        <v>828</v>
      </c>
      <c r="AK7" s="93" t="s">
        <v>666</v>
      </c>
      <c r="AL7" s="92" t="s">
        <v>687</v>
      </c>
      <c r="AM7" s="92" t="s">
        <v>688</v>
      </c>
    </row>
    <row r="8" spans="2:39" ht="45" x14ac:dyDescent="0.25">
      <c r="B8" s="249" t="str">
        <f>+'5 - Diseño y Valoración Control'!B10</f>
        <v>DIRECCIONAMIENTO ESTRATÉGICO</v>
      </c>
      <c r="C8" s="8" t="str">
        <f>+'5 - Diseño y Valoración Control'!D10</f>
        <v>R 1</v>
      </c>
      <c r="D8" s="249" t="str">
        <f>+'5 - Diseño y Valoración Control'!E10</f>
        <v>Aprobar planes no pertinentes a la entidad</v>
      </c>
      <c r="E8" s="249" t="str">
        <f>+'5 - Diseño y Valoración Control'!G10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8" s="204" t="s">
        <v>1803</v>
      </c>
      <c r="G8" s="245" t="s">
        <v>1040</v>
      </c>
      <c r="H8" s="245" t="s">
        <v>1011</v>
      </c>
      <c r="I8" s="245" t="s">
        <v>1041</v>
      </c>
      <c r="J8" s="246">
        <f t="shared" ref="J8:J46" si="0">SUM(K8:V8)</f>
        <v>12</v>
      </c>
      <c r="K8" s="246">
        <v>1</v>
      </c>
      <c r="L8" s="246">
        <v>1</v>
      </c>
      <c r="M8" s="246">
        <v>1</v>
      </c>
      <c r="N8" s="246">
        <v>1</v>
      </c>
      <c r="O8" s="246">
        <v>1</v>
      </c>
      <c r="P8" s="246">
        <v>1</v>
      </c>
      <c r="Q8" s="246">
        <v>1</v>
      </c>
      <c r="R8" s="246">
        <v>1</v>
      </c>
      <c r="S8" s="246">
        <v>1</v>
      </c>
      <c r="T8" s="246">
        <v>1</v>
      </c>
      <c r="U8" s="246">
        <v>1</v>
      </c>
      <c r="V8" s="246">
        <v>1</v>
      </c>
      <c r="W8" s="49"/>
      <c r="X8" s="49"/>
      <c r="Y8" s="49"/>
      <c r="Z8" s="49"/>
      <c r="AA8" s="49"/>
      <c r="AB8" s="49"/>
      <c r="AC8" s="49"/>
      <c r="AD8" s="49"/>
      <c r="AE8" s="49"/>
      <c r="AF8" s="49"/>
      <c r="AG8" s="49"/>
      <c r="AH8" s="49"/>
      <c r="AI8" s="49">
        <f>+SUM(W8:AH8)</f>
        <v>0</v>
      </c>
      <c r="AJ8" s="27">
        <f>+SUM(W8:AH8)/SUM(K8:V8)</f>
        <v>0</v>
      </c>
      <c r="AK8" s="49" t="s">
        <v>667</v>
      </c>
      <c r="AL8" s="195"/>
      <c r="AM8" s="280" t="s">
        <v>2226</v>
      </c>
    </row>
    <row r="9" spans="2:39" ht="45" x14ac:dyDescent="0.25">
      <c r="B9" s="249" t="str">
        <f>+'5 - Diseño y Valoración Control'!B11</f>
        <v>DIRECCIONAMIENTO ESTRATÉGICO</v>
      </c>
      <c r="C9" s="8" t="str">
        <f>+'5 - Diseño y Valoración Control'!D11</f>
        <v>R 1</v>
      </c>
      <c r="D9" s="249" t="str">
        <f>+'5 - Diseño y Valoración Control'!E11</f>
        <v>Aprobar planes no pertinentes a la entidad</v>
      </c>
      <c r="E9" s="249" t="str">
        <f>+'5 - Diseño y Valoración Control'!G11</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F9" s="204" t="s">
        <v>1804</v>
      </c>
      <c r="G9" s="245"/>
      <c r="H9" s="245" t="s">
        <v>1042</v>
      </c>
      <c r="I9" s="245"/>
      <c r="J9" s="246">
        <f t="shared" si="0"/>
        <v>0</v>
      </c>
      <c r="K9" s="246"/>
      <c r="L9" s="246"/>
      <c r="M9" s="246"/>
      <c r="N9" s="246"/>
      <c r="O9" s="246"/>
      <c r="P9" s="246"/>
      <c r="Q9" s="246"/>
      <c r="R9" s="246"/>
      <c r="S9" s="246"/>
      <c r="T9" s="246"/>
      <c r="U9" s="246"/>
      <c r="V9" s="246"/>
      <c r="W9" s="49"/>
      <c r="X9" s="49"/>
      <c r="Y9" s="49"/>
      <c r="Z9" s="49"/>
      <c r="AA9" s="49"/>
      <c r="AB9" s="49"/>
      <c r="AC9" s="49"/>
      <c r="AD9" s="49"/>
      <c r="AE9" s="49"/>
      <c r="AF9" s="49"/>
      <c r="AG9" s="49"/>
      <c r="AH9" s="49"/>
      <c r="AI9" s="49">
        <f t="shared" ref="AI9:AI10" si="1">+SUM(W9:AH9)</f>
        <v>0</v>
      </c>
      <c r="AJ9" s="27"/>
      <c r="AK9" s="49" t="s">
        <v>667</v>
      </c>
      <c r="AL9" s="195"/>
      <c r="AM9" s="281"/>
    </row>
    <row r="10" spans="2:39" ht="75" x14ac:dyDescent="0.25">
      <c r="B10" s="249" t="str">
        <f>+'5 - Diseño y Valoración Control'!B12</f>
        <v>DIRECCIONAMIENTO ESTRATÉGICO</v>
      </c>
      <c r="C10" s="8" t="str">
        <f>+'5 - Diseño y Valoración Control'!D12</f>
        <v>R 2</v>
      </c>
      <c r="D10" s="249" t="str">
        <f>+'5 - Diseño y Valoración Control'!E12</f>
        <v>Inscribir proyectos de inversión no adecuados a las necesidades de la entidad</v>
      </c>
      <c r="E10" s="249" t="str">
        <f>+'5 - Diseño y Valoración Control'!G12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0" s="204" t="s">
        <v>1805</v>
      </c>
      <c r="G10" s="245" t="s">
        <v>1043</v>
      </c>
      <c r="H10" s="245" t="s">
        <v>1011</v>
      </c>
      <c r="I10" s="245" t="s">
        <v>1044</v>
      </c>
      <c r="J10" s="246">
        <f t="shared" si="0"/>
        <v>28</v>
      </c>
      <c r="K10" s="246"/>
      <c r="L10" s="246">
        <v>2</v>
      </c>
      <c r="M10" s="246">
        <v>3</v>
      </c>
      <c r="N10" s="246">
        <v>3</v>
      </c>
      <c r="O10" s="246">
        <v>3</v>
      </c>
      <c r="P10" s="246">
        <v>3</v>
      </c>
      <c r="Q10" s="246">
        <v>3</v>
      </c>
      <c r="R10" s="246">
        <v>2</v>
      </c>
      <c r="S10" s="246">
        <v>2</v>
      </c>
      <c r="T10" s="246">
        <v>2</v>
      </c>
      <c r="U10" s="246">
        <v>3</v>
      </c>
      <c r="V10" s="246">
        <v>2</v>
      </c>
      <c r="W10" s="49"/>
      <c r="X10" s="49"/>
      <c r="Y10" s="49"/>
      <c r="Z10" s="49"/>
      <c r="AA10" s="49">
        <v>7</v>
      </c>
      <c r="AB10" s="49"/>
      <c r="AC10" s="49"/>
      <c r="AD10" s="49"/>
      <c r="AE10" s="49"/>
      <c r="AF10" s="49"/>
      <c r="AG10" s="49"/>
      <c r="AH10" s="49"/>
      <c r="AI10" s="49">
        <f t="shared" si="1"/>
        <v>7</v>
      </c>
      <c r="AJ10" s="27">
        <f t="shared" ref="AJ10" si="2">+SUM(W10:AH10)/SUM(K10:V10)</f>
        <v>0.25</v>
      </c>
      <c r="AK10" s="49" t="s">
        <v>667</v>
      </c>
      <c r="AL10" s="289" t="s">
        <v>2227</v>
      </c>
      <c r="AM10" s="280" t="s">
        <v>2228</v>
      </c>
    </row>
    <row r="11" spans="2:39" ht="75" x14ac:dyDescent="0.25">
      <c r="B11" s="249" t="str">
        <f>+'5 - Diseño y Valoración Control'!B13</f>
        <v>DIRECCIONAMIENTO ESTRATÉGICO</v>
      </c>
      <c r="C11" s="8" t="str">
        <f>+'5 - Diseño y Valoración Control'!D13</f>
        <v>R 2</v>
      </c>
      <c r="D11" s="249" t="str">
        <f>+'5 - Diseño y Valoración Control'!E13</f>
        <v>Inscribir proyectos de inversión no adecuados a las necesidades de la entidad</v>
      </c>
      <c r="E11" s="249" t="str">
        <f>+'5 - Diseño y Valoración Control'!G13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1" s="204" t="s">
        <v>1806</v>
      </c>
      <c r="G11" s="245" t="s">
        <v>1045</v>
      </c>
      <c r="H11" s="245" t="s">
        <v>1011</v>
      </c>
      <c r="I11" s="245" t="s">
        <v>1046</v>
      </c>
      <c r="J11" s="246">
        <f t="shared" si="0"/>
        <v>2</v>
      </c>
      <c r="K11" s="246"/>
      <c r="L11" s="246"/>
      <c r="M11" s="246"/>
      <c r="N11" s="246"/>
      <c r="O11" s="246"/>
      <c r="P11" s="246">
        <v>1</v>
      </c>
      <c r="Q11" s="246"/>
      <c r="R11" s="246"/>
      <c r="S11" s="246"/>
      <c r="T11" s="246"/>
      <c r="U11" s="246">
        <v>1</v>
      </c>
      <c r="V11" s="246"/>
      <c r="W11" s="49"/>
      <c r="X11" s="49"/>
      <c r="Y11" s="49"/>
      <c r="Z11" s="49"/>
      <c r="AA11" s="49"/>
      <c r="AB11" s="49"/>
      <c r="AC11" s="49"/>
      <c r="AD11" s="49"/>
      <c r="AE11" s="49"/>
      <c r="AF11" s="49"/>
      <c r="AG11" s="49"/>
      <c r="AH11" s="49"/>
      <c r="AI11" s="49">
        <f t="shared" ref="AI11:AI74" si="3">+SUM(W11:AH11)</f>
        <v>0</v>
      </c>
      <c r="AJ11" s="27">
        <f t="shared" ref="AJ11:AJ72" si="4">+SUM(W11:AH11)/SUM(K11:V11)</f>
        <v>0</v>
      </c>
      <c r="AK11" s="49" t="s">
        <v>667</v>
      </c>
      <c r="AL11" s="195"/>
      <c r="AM11" s="280" t="s">
        <v>2229</v>
      </c>
    </row>
    <row r="12" spans="2:39" ht="75" x14ac:dyDescent="0.25">
      <c r="B12" s="249" t="str">
        <f>+'5 - Diseño y Valoración Control'!B14</f>
        <v>DIRECCIONAMIENTO ESTRATÉGICO</v>
      </c>
      <c r="C12" s="8" t="str">
        <f>+'5 - Diseño y Valoración Control'!D14</f>
        <v>R 2</v>
      </c>
      <c r="D12" s="249" t="str">
        <f>+'5 - Diseño y Valoración Control'!E14</f>
        <v>Inscribir proyectos de inversión no adecuados a las necesidades de la entidad</v>
      </c>
      <c r="E12" s="249" t="str">
        <f>+'5 - Diseño y Valoración Control'!G14</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F12" s="204" t="s">
        <v>1807</v>
      </c>
      <c r="G12" s="245"/>
      <c r="H12" s="245" t="s">
        <v>1042</v>
      </c>
      <c r="I12" s="245"/>
      <c r="J12" s="246">
        <f t="shared" si="0"/>
        <v>0</v>
      </c>
      <c r="K12" s="246"/>
      <c r="L12" s="246"/>
      <c r="M12" s="246"/>
      <c r="N12" s="246"/>
      <c r="O12" s="246"/>
      <c r="P12" s="246"/>
      <c r="Q12" s="246"/>
      <c r="R12" s="246"/>
      <c r="S12" s="246"/>
      <c r="T12" s="246"/>
      <c r="U12" s="246"/>
      <c r="V12" s="246"/>
      <c r="W12" s="49"/>
      <c r="X12" s="49"/>
      <c r="Y12" s="49"/>
      <c r="Z12" s="49"/>
      <c r="AA12" s="49"/>
      <c r="AB12" s="49"/>
      <c r="AC12" s="49"/>
      <c r="AD12" s="49"/>
      <c r="AE12" s="49"/>
      <c r="AF12" s="49"/>
      <c r="AG12" s="49"/>
      <c r="AH12" s="49"/>
      <c r="AI12" s="49">
        <f t="shared" si="3"/>
        <v>0</v>
      </c>
      <c r="AJ12" s="27"/>
      <c r="AK12" s="49" t="s">
        <v>667</v>
      </c>
      <c r="AL12" s="195"/>
      <c r="AM12" s="281"/>
    </row>
    <row r="13" spans="2:39" ht="60" x14ac:dyDescent="0.25">
      <c r="B13" s="249" t="str">
        <f>+'5 - Diseño y Valoración Control'!B15</f>
        <v>DIRECCIONAMIENTO ESTRATÉGICO</v>
      </c>
      <c r="C13" s="8" t="str">
        <f>+'5 - Diseño y Valoración Control'!D15</f>
        <v>R 3</v>
      </c>
      <c r="D13" s="249" t="str">
        <f>+'5 - Diseño y Valoración Control'!E15</f>
        <v>Planeación inoportuna de cada vigencia</v>
      </c>
      <c r="E13" s="249" t="str">
        <f>+'5 - Diseño y Valoración Control'!G15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3" s="204" t="s">
        <v>1808</v>
      </c>
      <c r="G13" s="245" t="s">
        <v>1047</v>
      </c>
      <c r="H13" s="245" t="s">
        <v>1011</v>
      </c>
      <c r="I13" s="245" t="s">
        <v>1048</v>
      </c>
      <c r="J13" s="246">
        <f t="shared" si="0"/>
        <v>1</v>
      </c>
      <c r="K13" s="246"/>
      <c r="L13" s="246"/>
      <c r="M13" s="246"/>
      <c r="N13" s="246"/>
      <c r="O13" s="246"/>
      <c r="P13" s="246"/>
      <c r="Q13" s="246"/>
      <c r="R13" s="246"/>
      <c r="S13" s="246"/>
      <c r="T13" s="246"/>
      <c r="U13" s="246"/>
      <c r="V13" s="246">
        <v>1</v>
      </c>
      <c r="W13" s="49"/>
      <c r="X13" s="49"/>
      <c r="Y13" s="49"/>
      <c r="Z13" s="49"/>
      <c r="AA13" s="49"/>
      <c r="AB13" s="49"/>
      <c r="AC13" s="49"/>
      <c r="AD13" s="49"/>
      <c r="AE13" s="49"/>
      <c r="AF13" s="49"/>
      <c r="AG13" s="49"/>
      <c r="AH13" s="49"/>
      <c r="AI13" s="49">
        <f t="shared" si="3"/>
        <v>0</v>
      </c>
      <c r="AJ13" s="27">
        <f t="shared" si="4"/>
        <v>0</v>
      </c>
      <c r="AK13" s="49" t="s">
        <v>667</v>
      </c>
      <c r="AL13" s="195"/>
      <c r="AM13" s="280"/>
    </row>
    <row r="14" spans="2:39" ht="60" x14ac:dyDescent="0.25">
      <c r="B14" s="249" t="str">
        <f>+'5 - Diseño y Valoración Control'!B16</f>
        <v>DIRECCIONAMIENTO ESTRATÉGICO</v>
      </c>
      <c r="C14" s="8" t="str">
        <f>+'5 - Diseño y Valoración Control'!D16</f>
        <v>R 3</v>
      </c>
      <c r="D14" s="249" t="str">
        <f>+'5 - Diseño y Valoración Control'!E16</f>
        <v>Planeación inoportuna de cada vigencia</v>
      </c>
      <c r="E14" s="249" t="str">
        <f>+'5 - Diseño y Valoración Control'!G16</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F14" s="204" t="s">
        <v>1809</v>
      </c>
      <c r="G14" s="245"/>
      <c r="H14" s="245" t="s">
        <v>1042</v>
      </c>
      <c r="I14" s="245"/>
      <c r="J14" s="246">
        <f t="shared" si="0"/>
        <v>0</v>
      </c>
      <c r="K14" s="246"/>
      <c r="L14" s="246"/>
      <c r="M14" s="246"/>
      <c r="N14" s="246"/>
      <c r="O14" s="246"/>
      <c r="P14" s="246"/>
      <c r="Q14" s="246"/>
      <c r="R14" s="246"/>
      <c r="S14" s="246"/>
      <c r="T14" s="246"/>
      <c r="U14" s="246"/>
      <c r="V14" s="246"/>
      <c r="W14" s="49"/>
      <c r="X14" s="49"/>
      <c r="Y14" s="49"/>
      <c r="Z14" s="49"/>
      <c r="AA14" s="49"/>
      <c r="AB14" s="49"/>
      <c r="AC14" s="49"/>
      <c r="AD14" s="49"/>
      <c r="AE14" s="49"/>
      <c r="AF14" s="49"/>
      <c r="AG14" s="49"/>
      <c r="AH14" s="49"/>
      <c r="AI14" s="49">
        <f t="shared" si="3"/>
        <v>0</v>
      </c>
      <c r="AJ14" s="27"/>
      <c r="AK14" s="49" t="s">
        <v>667</v>
      </c>
      <c r="AL14" s="195"/>
      <c r="AM14" s="281"/>
    </row>
    <row r="15" spans="2:39" ht="165" x14ac:dyDescent="0.25">
      <c r="B15" s="249" t="str">
        <f>+'5 - Diseño y Valoración Control'!B17</f>
        <v>DIRECCIONAMIENTO ESTRATÉGICO</v>
      </c>
      <c r="C15" s="8" t="str">
        <f>+'5 - Diseño y Valoración Control'!D17</f>
        <v>R 4</v>
      </c>
      <c r="D15" s="249" t="str">
        <f>+'5 - Diseño y Valoración Control'!E17</f>
        <v>Reporte de información no pertinente a las necesidades de la Dirección General</v>
      </c>
      <c r="E15" s="249" t="str">
        <f>+'5 - Diseño y Valoración Control'!G17</f>
        <v>Posibilidad de pérdida reputacional en la imagen institucional debido al desconocimiento de las dependencias en la metodología, roles, responsabilidades y los criterios explícitos para reporte de indicadores, y además tener los Sistemas de información no unificados</v>
      </c>
      <c r="F15" s="204" t="s">
        <v>1810</v>
      </c>
      <c r="G15" s="245" t="s">
        <v>1049</v>
      </c>
      <c r="H15" s="245" t="s">
        <v>1011</v>
      </c>
      <c r="I15" s="245" t="s">
        <v>1050</v>
      </c>
      <c r="J15" s="246">
        <f t="shared" si="0"/>
        <v>1</v>
      </c>
      <c r="K15" s="246"/>
      <c r="L15" s="246"/>
      <c r="M15" s="246"/>
      <c r="N15" s="246"/>
      <c r="O15" s="246"/>
      <c r="P15" s="246"/>
      <c r="Q15" s="246"/>
      <c r="R15" s="246"/>
      <c r="S15" s="246"/>
      <c r="T15" s="246"/>
      <c r="U15" s="246"/>
      <c r="V15" s="246">
        <v>1</v>
      </c>
      <c r="W15" s="49"/>
      <c r="X15" s="49"/>
      <c r="Y15" s="49">
        <v>1</v>
      </c>
      <c r="Z15" s="49">
        <v>1</v>
      </c>
      <c r="AA15" s="49">
        <v>1</v>
      </c>
      <c r="AB15" s="49">
        <v>1</v>
      </c>
      <c r="AC15" s="49"/>
      <c r="AD15" s="49"/>
      <c r="AE15" s="49"/>
      <c r="AF15" s="49"/>
      <c r="AG15" s="49"/>
      <c r="AH15" s="49"/>
      <c r="AI15" s="49">
        <f t="shared" si="3"/>
        <v>4</v>
      </c>
      <c r="AJ15" s="27">
        <v>1</v>
      </c>
      <c r="AK15" s="49" t="s">
        <v>667</v>
      </c>
      <c r="AL15" s="195" t="s">
        <v>2230</v>
      </c>
      <c r="AM15" s="280" t="s">
        <v>2240</v>
      </c>
    </row>
    <row r="16" spans="2:39" ht="45" x14ac:dyDescent="0.25">
      <c r="B16" s="249" t="str">
        <f>+'5 - Diseño y Valoración Control'!B18</f>
        <v>DIRECCIONAMIENTO ESTRATÉGICO</v>
      </c>
      <c r="C16" s="8" t="str">
        <f>+'5 - Diseño y Valoración Control'!D18</f>
        <v>R 4</v>
      </c>
      <c r="D16" s="249" t="str">
        <f>+'5 - Diseño y Valoración Control'!E18</f>
        <v>Reporte de información no pertinente a las necesidades de la Dirección General</v>
      </c>
      <c r="E16" s="249" t="str">
        <f>+'5 - Diseño y Valoración Control'!G18</f>
        <v>Posibilidad de pérdida reputacional en la imagen institucional debido al desconocimiento de las dependencias en la metodología, roles, responsabilidades y los criterios explícitos para reporte de indicadores, y además tener los Sistemas de información no unificados</v>
      </c>
      <c r="F16" s="204" t="s">
        <v>1811</v>
      </c>
      <c r="G16" s="245"/>
      <c r="H16" s="245" t="s">
        <v>1042</v>
      </c>
      <c r="I16" s="245"/>
      <c r="J16" s="246">
        <f t="shared" si="0"/>
        <v>0</v>
      </c>
      <c r="K16" s="246"/>
      <c r="L16" s="246"/>
      <c r="M16" s="246"/>
      <c r="N16" s="246"/>
      <c r="O16" s="246"/>
      <c r="P16" s="246"/>
      <c r="Q16" s="246"/>
      <c r="R16" s="246"/>
      <c r="S16" s="246"/>
      <c r="T16" s="246"/>
      <c r="U16" s="246"/>
      <c r="V16" s="246"/>
      <c r="W16" s="49"/>
      <c r="X16" s="49"/>
      <c r="Y16" s="49"/>
      <c r="Z16" s="49"/>
      <c r="AA16" s="49"/>
      <c r="AB16" s="49"/>
      <c r="AC16" s="49"/>
      <c r="AD16" s="49"/>
      <c r="AE16" s="49"/>
      <c r="AF16" s="49"/>
      <c r="AG16" s="49"/>
      <c r="AH16" s="49"/>
      <c r="AI16" s="49">
        <f t="shared" si="3"/>
        <v>0</v>
      </c>
      <c r="AJ16" s="27"/>
      <c r="AK16" s="49" t="s">
        <v>667</v>
      </c>
      <c r="AL16" s="195"/>
      <c r="AM16" s="281"/>
    </row>
    <row r="17" spans="2:39" ht="30" x14ac:dyDescent="0.25">
      <c r="B17" s="249" t="str">
        <f>+'5 - Diseño y Valoración Control'!B19</f>
        <v>DIRECCIONAMIENTO ESTRATÉGICO</v>
      </c>
      <c r="C17" s="8" t="str">
        <f>+'5 - Diseño y Valoración Control'!D19</f>
        <v>R 5</v>
      </c>
      <c r="D17" s="249" t="str">
        <f>+'5 - Diseño y Valoración Control'!E19</f>
        <v>Planeación y gestión de procesos con inadecuada valoración de riesgos y oportunidades</v>
      </c>
      <c r="E17" s="249" t="str">
        <f>+'5 - Diseño y Valoración Control'!G19</f>
        <v>Posibilidad de pérdida reputacional en la imagen institucional por la inadecuada identificación y control de riesgos que afectan los procesos de la entidad</v>
      </c>
      <c r="F17" s="204" t="s">
        <v>1812</v>
      </c>
      <c r="G17" s="245" t="s">
        <v>1051</v>
      </c>
      <c r="H17" s="245" t="s">
        <v>1011</v>
      </c>
      <c r="I17" s="245" t="s">
        <v>1003</v>
      </c>
      <c r="J17" s="246">
        <f t="shared" si="0"/>
        <v>1</v>
      </c>
      <c r="K17" s="246"/>
      <c r="L17" s="246"/>
      <c r="M17" s="246"/>
      <c r="N17" s="246"/>
      <c r="O17" s="246"/>
      <c r="P17" s="246"/>
      <c r="Q17" s="246">
        <v>1</v>
      </c>
      <c r="R17" s="246"/>
      <c r="S17" s="246"/>
      <c r="T17" s="246"/>
      <c r="U17" s="246"/>
      <c r="V17" s="246"/>
      <c r="W17" s="49"/>
      <c r="X17" s="49"/>
      <c r="Y17" s="49"/>
      <c r="Z17" s="49"/>
      <c r="AA17" s="49"/>
      <c r="AB17" s="49"/>
      <c r="AC17" s="49"/>
      <c r="AD17" s="49"/>
      <c r="AE17" s="49"/>
      <c r="AF17" s="49"/>
      <c r="AG17" s="49"/>
      <c r="AH17" s="49"/>
      <c r="AI17" s="49">
        <f t="shared" si="3"/>
        <v>0</v>
      </c>
      <c r="AJ17" s="27">
        <f t="shared" si="4"/>
        <v>0</v>
      </c>
      <c r="AK17" s="49" t="s">
        <v>667</v>
      </c>
      <c r="AL17" s="195"/>
      <c r="AM17" s="280"/>
    </row>
    <row r="18" spans="2:39" ht="30" x14ac:dyDescent="0.25">
      <c r="B18" s="249" t="str">
        <f>+'5 - Diseño y Valoración Control'!B20</f>
        <v>DIRECCIONAMIENTO ESTRATÉGICO</v>
      </c>
      <c r="C18" s="8" t="str">
        <f>+'5 - Diseño y Valoración Control'!D20</f>
        <v>R 5</v>
      </c>
      <c r="D18" s="249" t="str">
        <f>+'5 - Diseño y Valoración Control'!E20</f>
        <v>Planeación y gestión de procesos con inadecuada valoración de riesgos y oportunidades</v>
      </c>
      <c r="E18" s="249" t="str">
        <f>+'5 - Diseño y Valoración Control'!G20</f>
        <v>Posibilidad de pérdida reputacional en la imagen institucional por la inadecuada identificación y control de riesgos que afectan los procesos de la entidad</v>
      </c>
      <c r="F18" s="204" t="s">
        <v>1813</v>
      </c>
      <c r="G18" s="245" t="s">
        <v>1052</v>
      </c>
      <c r="H18" s="245" t="s">
        <v>1011</v>
      </c>
      <c r="I18" s="245" t="s">
        <v>1053</v>
      </c>
      <c r="J18" s="246">
        <f t="shared" si="0"/>
        <v>4</v>
      </c>
      <c r="K18" s="246"/>
      <c r="L18" s="246"/>
      <c r="M18" s="246"/>
      <c r="N18" s="246">
        <v>1</v>
      </c>
      <c r="O18" s="246"/>
      <c r="P18" s="246"/>
      <c r="Q18" s="246">
        <v>1</v>
      </c>
      <c r="R18" s="246"/>
      <c r="S18" s="246"/>
      <c r="T18" s="246">
        <v>1</v>
      </c>
      <c r="U18" s="246"/>
      <c r="V18" s="246">
        <v>1</v>
      </c>
      <c r="W18" s="49"/>
      <c r="X18" s="49"/>
      <c r="Y18" s="49"/>
      <c r="Z18" s="49"/>
      <c r="AA18" s="49">
        <v>1</v>
      </c>
      <c r="AB18" s="49"/>
      <c r="AC18" s="49"/>
      <c r="AD18" s="49"/>
      <c r="AE18" s="49"/>
      <c r="AF18" s="49"/>
      <c r="AG18" s="49"/>
      <c r="AH18" s="49"/>
      <c r="AI18" s="49">
        <f t="shared" si="3"/>
        <v>1</v>
      </c>
      <c r="AJ18" s="27">
        <f t="shared" si="4"/>
        <v>0.25</v>
      </c>
      <c r="AK18" s="49" t="s">
        <v>667</v>
      </c>
      <c r="AL18" s="289" t="s">
        <v>2232</v>
      </c>
      <c r="AM18" s="280" t="s">
        <v>2231</v>
      </c>
    </row>
    <row r="19" spans="2:39" ht="165" x14ac:dyDescent="0.25">
      <c r="B19" s="249" t="str">
        <f>+'5 - Diseño y Valoración Control'!B21</f>
        <v>COMUNICACIÓN Y GESTIÓN CON GRUPOS DE INTERÉS</v>
      </c>
      <c r="C19" s="8" t="str">
        <f>+'5 - Diseño y Valoración Control'!D21</f>
        <v>R 6</v>
      </c>
      <c r="D19" s="249" t="str">
        <f>+'5 - Diseño y Valoración Control'!E21</f>
        <v>Dar información imprecisa o errónea a la ciudadanía a través de cualquier medio de comunicación por parte de  personas autorizadas y NO autorizadas</v>
      </c>
      <c r="E19" s="249" t="str">
        <f>+'5 - Diseño y Valoración Control'!G21</f>
        <v>Posibilidad de pérdida reputacional en la credibilidad y mala imagen institucional por deficiencia en la información interna y externa de la entidad</v>
      </c>
      <c r="F19" s="204" t="s">
        <v>1814</v>
      </c>
      <c r="G19" s="245" t="s">
        <v>1083</v>
      </c>
      <c r="H19" s="245" t="s">
        <v>1084</v>
      </c>
      <c r="I19" s="245" t="s">
        <v>1085</v>
      </c>
      <c r="J19" s="246">
        <f t="shared" si="0"/>
        <v>48</v>
      </c>
      <c r="K19" s="246">
        <v>4</v>
      </c>
      <c r="L19" s="246">
        <v>4</v>
      </c>
      <c r="M19" s="246">
        <v>4</v>
      </c>
      <c r="N19" s="246">
        <v>4</v>
      </c>
      <c r="O19" s="246">
        <v>4</v>
      </c>
      <c r="P19" s="246">
        <v>4</v>
      </c>
      <c r="Q19" s="246">
        <v>4</v>
      </c>
      <c r="R19" s="246">
        <v>4</v>
      </c>
      <c r="S19" s="246">
        <v>4</v>
      </c>
      <c r="T19" s="246">
        <v>4</v>
      </c>
      <c r="U19" s="246">
        <v>4</v>
      </c>
      <c r="V19" s="246">
        <v>4</v>
      </c>
      <c r="W19" s="49"/>
      <c r="X19" s="49">
        <v>4</v>
      </c>
      <c r="Y19" s="49">
        <v>1</v>
      </c>
      <c r="Z19" s="49">
        <v>5</v>
      </c>
      <c r="AA19" s="49">
        <v>8</v>
      </c>
      <c r="AB19" s="49">
        <v>13</v>
      </c>
      <c r="AC19" s="49"/>
      <c r="AD19" s="49"/>
      <c r="AE19" s="49"/>
      <c r="AF19" s="49"/>
      <c r="AG19" s="49"/>
      <c r="AH19" s="49"/>
      <c r="AI19" s="49">
        <f t="shared" si="3"/>
        <v>31</v>
      </c>
      <c r="AJ19" s="27">
        <f t="shared" si="4"/>
        <v>0.64583333333333337</v>
      </c>
      <c r="AK19" s="49" t="s">
        <v>667</v>
      </c>
      <c r="AL19" s="289" t="s">
        <v>2243</v>
      </c>
      <c r="AM19" s="281"/>
    </row>
    <row r="20" spans="2:39" ht="45" x14ac:dyDescent="0.25">
      <c r="B20" s="249" t="str">
        <f>+'5 - Diseño y Valoración Control'!B22</f>
        <v>COMUNICACIÓN Y GESTIÓN CON GRUPOS DE INTERÉS</v>
      </c>
      <c r="C20" s="8" t="str">
        <f>+'5 - Diseño y Valoración Control'!D22</f>
        <v>R 6</v>
      </c>
      <c r="D20" s="249" t="str">
        <f>+'5 - Diseño y Valoración Control'!E22</f>
        <v>Dar información imprecisa o errónea a la ciudadanía a través de cualquier medio de comunicación por parte de  personas autorizadas y NO autorizadas</v>
      </c>
      <c r="E20" s="249" t="str">
        <f>+'5 - Diseño y Valoración Control'!G22</f>
        <v>Posibilidad de pérdida reputacional en la credibilidad y mala imagen institucional por deficiencia en la información interna y externa de la entidad</v>
      </c>
      <c r="F20" s="204" t="s">
        <v>1815</v>
      </c>
      <c r="G20" s="245" t="s">
        <v>1086</v>
      </c>
      <c r="H20" s="245" t="s">
        <v>1084</v>
      </c>
      <c r="I20" s="245" t="s">
        <v>1087</v>
      </c>
      <c r="J20" s="246">
        <f t="shared" si="0"/>
        <v>1</v>
      </c>
      <c r="K20" s="246"/>
      <c r="L20" s="246"/>
      <c r="M20" s="246"/>
      <c r="N20" s="246"/>
      <c r="O20" s="246"/>
      <c r="P20" s="246"/>
      <c r="Q20" s="246"/>
      <c r="R20" s="246"/>
      <c r="S20" s="246"/>
      <c r="T20" s="246"/>
      <c r="U20" s="246">
        <v>1</v>
      </c>
      <c r="V20" s="246"/>
      <c r="W20" s="49"/>
      <c r="X20" s="49"/>
      <c r="Y20" s="49"/>
      <c r="Z20" s="49"/>
      <c r="AA20" s="49"/>
      <c r="AB20" s="49"/>
      <c r="AC20" s="49"/>
      <c r="AD20" s="49"/>
      <c r="AE20" s="49"/>
      <c r="AF20" s="49"/>
      <c r="AG20" s="49"/>
      <c r="AH20" s="49"/>
      <c r="AI20" s="49">
        <f t="shared" si="3"/>
        <v>0</v>
      </c>
      <c r="AJ20" s="27">
        <f t="shared" si="4"/>
        <v>0</v>
      </c>
      <c r="AK20" s="49" t="s">
        <v>667</v>
      </c>
      <c r="AL20" s="195"/>
      <c r="AM20" s="281"/>
    </row>
    <row r="21" spans="2:39" ht="45" x14ac:dyDescent="0.25">
      <c r="B21" s="249" t="str">
        <f>+'5 - Diseño y Valoración Control'!B23</f>
        <v>COMUNICACIÓN Y GESTIÓN CON GRUPOS DE INTERÉS</v>
      </c>
      <c r="C21" s="8" t="str">
        <f>+'5 - Diseño y Valoración Control'!D23</f>
        <v>R 6</v>
      </c>
      <c r="D21" s="249" t="str">
        <f>+'5 - Diseño y Valoración Control'!E23</f>
        <v>Dar información imprecisa o errónea a la ciudadanía a través de cualquier medio de comunicación por parte de  personas autorizadas y NO autorizadas</v>
      </c>
      <c r="E21" s="249" t="str">
        <f>+'5 - Diseño y Valoración Control'!G23</f>
        <v>Posibilidad de pérdida reputacional en la credibilidad y mala imagen institucional por deficiencia en la información interna y externa de la entidad</v>
      </c>
      <c r="F21" s="204" t="s">
        <v>1816</v>
      </c>
      <c r="G21" s="245" t="s">
        <v>1088</v>
      </c>
      <c r="H21" s="245" t="s">
        <v>1084</v>
      </c>
      <c r="I21" s="245" t="s">
        <v>1089</v>
      </c>
      <c r="J21" s="246">
        <f t="shared" si="0"/>
        <v>1</v>
      </c>
      <c r="K21" s="246"/>
      <c r="L21" s="246"/>
      <c r="M21" s="246"/>
      <c r="N21" s="246"/>
      <c r="O21" s="246"/>
      <c r="P21" s="246"/>
      <c r="Q21" s="246"/>
      <c r="R21" s="246"/>
      <c r="S21" s="246"/>
      <c r="T21" s="246"/>
      <c r="U21" s="246">
        <v>1</v>
      </c>
      <c r="V21" s="246"/>
      <c r="W21" s="49"/>
      <c r="X21" s="49"/>
      <c r="Y21" s="49"/>
      <c r="Z21" s="49"/>
      <c r="AA21" s="49"/>
      <c r="AB21" s="49"/>
      <c r="AC21" s="49"/>
      <c r="AD21" s="49"/>
      <c r="AE21" s="49"/>
      <c r="AF21" s="49"/>
      <c r="AG21" s="49"/>
      <c r="AH21" s="49"/>
      <c r="AI21" s="49">
        <f t="shared" si="3"/>
        <v>0</v>
      </c>
      <c r="AJ21" s="27">
        <f t="shared" si="4"/>
        <v>0</v>
      </c>
      <c r="AK21" s="49" t="s">
        <v>667</v>
      </c>
      <c r="AL21" s="195"/>
      <c r="AM21" s="281"/>
    </row>
    <row r="22" spans="2:39" ht="30" x14ac:dyDescent="0.25">
      <c r="B22" s="249" t="str">
        <f>+'5 - Diseño y Valoración Control'!B24</f>
        <v>COMUNICACIÓN Y GESTIÓN CON GRUPOS DE INTERÉS</v>
      </c>
      <c r="C22" s="8" t="str">
        <f>+'5 - Diseño y Valoración Control'!D24</f>
        <v>R 7</v>
      </c>
      <c r="D22" s="249" t="str">
        <f>+'5 - Diseño y Valoración Control'!E24</f>
        <v>Inadecuada utilización de la imagen institucional</v>
      </c>
      <c r="E22" s="249" t="str">
        <f>+'5 - Diseño y Valoración Control'!G24</f>
        <v>Posibilidad de pérdida reputacional en la imagen institucional por el manejo inadecuado de la imagen institucional (símbolos, nombre, colores, manual de imagen, entre otros)</v>
      </c>
      <c r="F22" s="204" t="s">
        <v>1817</v>
      </c>
      <c r="G22" s="245" t="s">
        <v>1090</v>
      </c>
      <c r="H22" s="245" t="s">
        <v>1084</v>
      </c>
      <c r="I22" s="245" t="s">
        <v>1091</v>
      </c>
      <c r="J22" s="246">
        <f t="shared" si="0"/>
        <v>1</v>
      </c>
      <c r="K22" s="246"/>
      <c r="L22" s="246"/>
      <c r="M22" s="246"/>
      <c r="N22" s="246"/>
      <c r="O22" s="246"/>
      <c r="P22" s="246"/>
      <c r="Q22" s="246"/>
      <c r="R22" s="246"/>
      <c r="S22" s="246"/>
      <c r="T22" s="246"/>
      <c r="U22" s="246">
        <v>1</v>
      </c>
      <c r="V22" s="246"/>
      <c r="W22" s="49"/>
      <c r="X22" s="49"/>
      <c r="Y22" s="49"/>
      <c r="Z22" s="49"/>
      <c r="AA22" s="49"/>
      <c r="AB22" s="49"/>
      <c r="AC22" s="49"/>
      <c r="AD22" s="49"/>
      <c r="AE22" s="49"/>
      <c r="AF22" s="49"/>
      <c r="AG22" s="49"/>
      <c r="AH22" s="49"/>
      <c r="AI22" s="49">
        <f t="shared" si="3"/>
        <v>0</v>
      </c>
      <c r="AJ22" s="27">
        <f t="shared" si="4"/>
        <v>0</v>
      </c>
      <c r="AK22" s="49" t="s">
        <v>667</v>
      </c>
      <c r="AL22" s="195"/>
      <c r="AM22" s="281"/>
    </row>
    <row r="23" spans="2:39" ht="30" x14ac:dyDescent="0.25">
      <c r="B23" s="249" t="str">
        <f>+'5 - Diseño y Valoración Control'!B25</f>
        <v>COMUNICACIÓN Y GESTIÓN CON GRUPOS DE INTERÉS</v>
      </c>
      <c r="C23" s="8" t="str">
        <f>+'5 - Diseño y Valoración Control'!D25</f>
        <v>R 7</v>
      </c>
      <c r="D23" s="249" t="str">
        <f>+'5 - Diseño y Valoración Control'!E25</f>
        <v>Inadecuada utilización de la imagen institucional</v>
      </c>
      <c r="E23" s="249" t="str">
        <f>+'5 - Diseño y Valoración Control'!G25</f>
        <v>Posibilidad de pérdida reputacional en la imagen institucional por el manejo inadecuado de la imagen institucional (símbolos, nombre, colores, manual de imagen, entre otros)</v>
      </c>
      <c r="F23" s="204" t="s">
        <v>1818</v>
      </c>
      <c r="G23" s="245" t="s">
        <v>1092</v>
      </c>
      <c r="H23" s="245" t="s">
        <v>1084</v>
      </c>
      <c r="I23" s="245" t="s">
        <v>1093</v>
      </c>
      <c r="J23" s="246">
        <f t="shared" si="0"/>
        <v>1</v>
      </c>
      <c r="K23" s="246"/>
      <c r="L23" s="246"/>
      <c r="M23" s="246"/>
      <c r="N23" s="246"/>
      <c r="O23" s="246"/>
      <c r="P23" s="246"/>
      <c r="Q23" s="246"/>
      <c r="R23" s="246"/>
      <c r="S23" s="246"/>
      <c r="T23" s="246"/>
      <c r="U23" s="246">
        <v>1</v>
      </c>
      <c r="V23" s="246"/>
      <c r="W23" s="49"/>
      <c r="X23" s="49"/>
      <c r="Y23" s="49"/>
      <c r="Z23" s="49"/>
      <c r="AA23" s="49"/>
      <c r="AB23" s="49"/>
      <c r="AC23" s="49"/>
      <c r="AD23" s="49"/>
      <c r="AE23" s="49"/>
      <c r="AF23" s="49"/>
      <c r="AG23" s="49"/>
      <c r="AH23" s="49"/>
      <c r="AI23" s="49">
        <f t="shared" si="3"/>
        <v>0</v>
      </c>
      <c r="AJ23" s="27">
        <f t="shared" si="4"/>
        <v>0</v>
      </c>
      <c r="AK23" s="49" t="s">
        <v>667</v>
      </c>
      <c r="AL23" s="195"/>
      <c r="AM23" s="281"/>
    </row>
    <row r="24" spans="2:39" ht="165" x14ac:dyDescent="0.25">
      <c r="B24" s="249" t="str">
        <f>+'5 - Diseño y Valoración Control'!B26</f>
        <v>COMUNICACIÓN Y GESTIÓN CON GRUPOS DE INTERÉS</v>
      </c>
      <c r="C24" s="8" t="str">
        <f>+'5 - Diseño y Valoración Control'!D26</f>
        <v>R 8</v>
      </c>
      <c r="D24" s="249" t="str">
        <f>+'5 - Diseño y Valoración Control'!E26</f>
        <v>Información de la ANT no llega al público objetivo</v>
      </c>
      <c r="E24" s="249" t="str">
        <f>+'5 - Diseño y Valoración Control'!G26</f>
        <v>Posibilidad de pérdida reputacional en la imagen institucional en los grupo de interés por que los canales de comunicación no son efectivos y su es limitado</v>
      </c>
      <c r="F24" s="204" t="s">
        <v>1819</v>
      </c>
      <c r="G24" s="245" t="s">
        <v>1094</v>
      </c>
      <c r="H24" s="245" t="s">
        <v>1084</v>
      </c>
      <c r="I24" s="245" t="s">
        <v>1095</v>
      </c>
      <c r="J24" s="246">
        <f t="shared" si="0"/>
        <v>12</v>
      </c>
      <c r="K24" s="246">
        <v>1</v>
      </c>
      <c r="L24" s="246">
        <v>1</v>
      </c>
      <c r="M24" s="246">
        <v>1</v>
      </c>
      <c r="N24" s="246">
        <v>1</v>
      </c>
      <c r="O24" s="246">
        <v>1</v>
      </c>
      <c r="P24" s="246">
        <v>1</v>
      </c>
      <c r="Q24" s="246">
        <v>1</v>
      </c>
      <c r="R24" s="246">
        <v>1</v>
      </c>
      <c r="S24" s="246">
        <v>1</v>
      </c>
      <c r="T24" s="246">
        <v>1</v>
      </c>
      <c r="U24" s="246">
        <v>1</v>
      </c>
      <c r="V24" s="246">
        <v>1</v>
      </c>
      <c r="W24" s="49"/>
      <c r="X24" s="49">
        <v>13</v>
      </c>
      <c r="Y24" s="49">
        <v>4</v>
      </c>
      <c r="Z24" s="49">
        <v>7</v>
      </c>
      <c r="AA24" s="49">
        <v>28</v>
      </c>
      <c r="AB24" s="49">
        <v>63</v>
      </c>
      <c r="AC24" s="49"/>
      <c r="AD24" s="49"/>
      <c r="AE24" s="49"/>
      <c r="AF24" s="49"/>
      <c r="AG24" s="49"/>
      <c r="AH24" s="49"/>
      <c r="AI24" s="49">
        <f t="shared" si="3"/>
        <v>115</v>
      </c>
      <c r="AJ24" s="27">
        <v>1</v>
      </c>
      <c r="AK24" s="49" t="s">
        <v>667</v>
      </c>
      <c r="AL24" s="289" t="s">
        <v>2244</v>
      </c>
      <c r="AM24" s="281"/>
    </row>
    <row r="25" spans="2:39" ht="105" x14ac:dyDescent="0.25">
      <c r="B25" s="249" t="str">
        <f>+'5 - Diseño y Valoración Control'!B27</f>
        <v>COMUNICACIÓN Y GESTIÓN CON GRUPOS DE INTERÉS</v>
      </c>
      <c r="C25" s="8" t="str">
        <f>+'5 - Diseño y Valoración Control'!D27</f>
        <v>R 8</v>
      </c>
      <c r="D25" s="249" t="str">
        <f>+'5 - Diseño y Valoración Control'!E27</f>
        <v>Información de la ANT no llega al público objetivo</v>
      </c>
      <c r="E25" s="249" t="str">
        <f>+'5 - Diseño y Valoración Control'!G27</f>
        <v>Posibilidad de pérdida reputacional en la imagen institucional en los grupo de interés por que los canales de comunicación no son efectivos y su es limitado</v>
      </c>
      <c r="F25" s="204" t="s">
        <v>1820</v>
      </c>
      <c r="G25" s="245" t="s">
        <v>1096</v>
      </c>
      <c r="H25" s="245" t="s">
        <v>1084</v>
      </c>
      <c r="I25" s="245" t="s">
        <v>1097</v>
      </c>
      <c r="J25" s="246">
        <f t="shared" si="0"/>
        <v>12</v>
      </c>
      <c r="K25" s="246">
        <v>1</v>
      </c>
      <c r="L25" s="246">
        <v>1</v>
      </c>
      <c r="M25" s="246">
        <v>1</v>
      </c>
      <c r="N25" s="246">
        <v>1</v>
      </c>
      <c r="O25" s="246">
        <v>1</v>
      </c>
      <c r="P25" s="246">
        <v>1</v>
      </c>
      <c r="Q25" s="246">
        <v>1</v>
      </c>
      <c r="R25" s="246">
        <v>1</v>
      </c>
      <c r="S25" s="246">
        <v>1</v>
      </c>
      <c r="T25" s="246">
        <v>1</v>
      </c>
      <c r="U25" s="246">
        <v>1</v>
      </c>
      <c r="V25" s="246">
        <v>1</v>
      </c>
      <c r="W25" s="49">
        <v>1</v>
      </c>
      <c r="X25" s="49"/>
      <c r="Y25" s="49"/>
      <c r="Z25" s="49">
        <v>1</v>
      </c>
      <c r="AA25" s="49">
        <v>1</v>
      </c>
      <c r="AB25" s="49"/>
      <c r="AC25" s="49"/>
      <c r="AD25" s="49"/>
      <c r="AE25" s="49"/>
      <c r="AF25" s="49"/>
      <c r="AG25" s="49"/>
      <c r="AH25" s="49"/>
      <c r="AI25" s="49">
        <f t="shared" si="3"/>
        <v>3</v>
      </c>
      <c r="AJ25" s="27">
        <f t="shared" si="4"/>
        <v>0.25</v>
      </c>
      <c r="AK25" s="49" t="s">
        <v>667</v>
      </c>
      <c r="AL25" s="289" t="s">
        <v>2242</v>
      </c>
      <c r="AM25" s="281"/>
    </row>
    <row r="26" spans="2:39" ht="165" x14ac:dyDescent="0.25">
      <c r="B26" s="249" t="str">
        <f>+'5 - Diseño y Valoración Control'!B28</f>
        <v>COMUNICACIÓN Y GESTIÓN CON GRUPOS DE INTERÉS</v>
      </c>
      <c r="C26" s="8" t="str">
        <f>+'5 - Diseño y Valoración Control'!D28</f>
        <v>R 8</v>
      </c>
      <c r="D26" s="249" t="str">
        <f>+'5 - Diseño y Valoración Control'!E28</f>
        <v>Información de la ANT no llega al público objetivo</v>
      </c>
      <c r="E26" s="249" t="str">
        <f>+'5 - Diseño y Valoración Control'!G28</f>
        <v>Posibilidad de pérdida reputacional en la imagen institucional en los grupo de interés por que los canales de comunicación no son efectivos y su es limitado</v>
      </c>
      <c r="F26" s="204" t="s">
        <v>1821</v>
      </c>
      <c r="G26" s="245" t="s">
        <v>1098</v>
      </c>
      <c r="H26" s="245" t="s">
        <v>1084</v>
      </c>
      <c r="I26" s="245" t="s">
        <v>1099</v>
      </c>
      <c r="J26" s="246">
        <f t="shared" si="0"/>
        <v>12</v>
      </c>
      <c r="K26" s="246">
        <v>1</v>
      </c>
      <c r="L26" s="246">
        <v>1</v>
      </c>
      <c r="M26" s="246">
        <v>1</v>
      </c>
      <c r="N26" s="246">
        <v>1</v>
      </c>
      <c r="O26" s="246">
        <v>1</v>
      </c>
      <c r="P26" s="246">
        <v>1</v>
      </c>
      <c r="Q26" s="246">
        <v>1</v>
      </c>
      <c r="R26" s="246">
        <v>1</v>
      </c>
      <c r="S26" s="246">
        <v>1</v>
      </c>
      <c r="T26" s="246">
        <v>1</v>
      </c>
      <c r="U26" s="246">
        <v>1</v>
      </c>
      <c r="V26" s="246">
        <v>1</v>
      </c>
      <c r="W26" s="49">
        <v>1</v>
      </c>
      <c r="X26" s="49">
        <v>4</v>
      </c>
      <c r="Y26" s="49">
        <v>5</v>
      </c>
      <c r="Z26" s="49">
        <v>7</v>
      </c>
      <c r="AA26" s="49">
        <v>4</v>
      </c>
      <c r="AB26" s="49">
        <v>7</v>
      </c>
      <c r="AC26" s="49"/>
      <c r="AD26" s="49"/>
      <c r="AE26" s="49"/>
      <c r="AF26" s="49"/>
      <c r="AG26" s="49"/>
      <c r="AH26" s="49"/>
      <c r="AI26" s="49">
        <f t="shared" si="3"/>
        <v>28</v>
      </c>
      <c r="AJ26" s="27">
        <v>1</v>
      </c>
      <c r="AK26" s="49" t="s">
        <v>667</v>
      </c>
      <c r="AL26" s="289" t="s">
        <v>2245</v>
      </c>
      <c r="AM26" s="281"/>
    </row>
    <row r="27" spans="2:39" ht="165" x14ac:dyDescent="0.25">
      <c r="B27" s="249" t="str">
        <f>+'5 - Diseño y Valoración Control'!B29</f>
        <v>COMUNICACIÓN Y GESTIÓN CON GRUPOS DE INTERÉS</v>
      </c>
      <c r="C27" s="8" t="str">
        <f>+'5 - Diseño y Valoración Control'!D29</f>
        <v>R 9</v>
      </c>
      <c r="D27" s="249" t="str">
        <f>+'5 - Diseño y Valoración Control'!E29</f>
        <v>Omitir la gestión y/o respuesta  a las denuncias por posibles hechos de corrupción</v>
      </c>
      <c r="E27" s="249" t="str">
        <f>+'5 - Diseño y Valoración Control'!G29</f>
        <v>Posibilidad de pérdida reputacional en la imagen institucional por el desconocimiento en el registro, gestión y tramite de denuncias</v>
      </c>
      <c r="F27" s="204" t="s">
        <v>1822</v>
      </c>
      <c r="G27" s="245" t="s">
        <v>1100</v>
      </c>
      <c r="H27" s="245" t="s">
        <v>1101</v>
      </c>
      <c r="I27" s="245" t="s">
        <v>1102</v>
      </c>
      <c r="J27" s="246">
        <f t="shared" si="0"/>
        <v>12</v>
      </c>
      <c r="K27" s="246">
        <v>1</v>
      </c>
      <c r="L27" s="246">
        <v>1</v>
      </c>
      <c r="M27" s="246">
        <v>1</v>
      </c>
      <c r="N27" s="246">
        <v>1</v>
      </c>
      <c r="O27" s="246">
        <v>1</v>
      </c>
      <c r="P27" s="246">
        <v>1</v>
      </c>
      <c r="Q27" s="246">
        <v>1</v>
      </c>
      <c r="R27" s="246">
        <v>1</v>
      </c>
      <c r="S27" s="246">
        <v>1</v>
      </c>
      <c r="T27" s="246">
        <v>1</v>
      </c>
      <c r="U27" s="246">
        <v>1</v>
      </c>
      <c r="V27" s="246">
        <v>1</v>
      </c>
      <c r="W27" s="49">
        <v>1</v>
      </c>
      <c r="X27" s="49">
        <v>1</v>
      </c>
      <c r="Y27" s="49">
        <v>1</v>
      </c>
      <c r="Z27" s="49">
        <v>1</v>
      </c>
      <c r="AA27" s="49">
        <v>1</v>
      </c>
      <c r="AB27" s="49">
        <v>1</v>
      </c>
      <c r="AC27" s="49"/>
      <c r="AD27" s="49"/>
      <c r="AE27" s="49"/>
      <c r="AF27" s="49"/>
      <c r="AG27" s="49"/>
      <c r="AH27" s="49"/>
      <c r="AI27" s="49">
        <f t="shared" si="3"/>
        <v>6</v>
      </c>
      <c r="AJ27" s="27">
        <f t="shared" si="4"/>
        <v>0.5</v>
      </c>
      <c r="AK27" s="49" t="s">
        <v>667</v>
      </c>
      <c r="AL27" s="289" t="s">
        <v>2241</v>
      </c>
      <c r="AM27" s="281"/>
    </row>
    <row r="28" spans="2:39" ht="30" x14ac:dyDescent="0.25">
      <c r="B28" s="249" t="str">
        <f>+'5 - Diseño y Valoración Control'!B30</f>
        <v>COMUNICACIÓN Y GESTIÓN CON GRUPOS DE INTERÉS</v>
      </c>
      <c r="C28" s="8" t="str">
        <f>+'5 - Diseño y Valoración Control'!D30</f>
        <v>R 9</v>
      </c>
      <c r="D28" s="249" t="str">
        <f>+'5 - Diseño y Valoración Control'!E30</f>
        <v>Omitir la gestión y/o respuesta  a las denuncias por posibles hechos de corrupción</v>
      </c>
      <c r="E28" s="249" t="str">
        <f>+'5 - Diseño y Valoración Control'!G30</f>
        <v>Posibilidad de pérdida reputacional en la imagen institucional por el desconocimiento en el registro, gestión y tramite de denuncias</v>
      </c>
      <c r="F28" s="204" t="s">
        <v>1823</v>
      </c>
      <c r="G28" s="245"/>
      <c r="H28" s="245" t="s">
        <v>1042</v>
      </c>
      <c r="I28" s="245"/>
      <c r="J28" s="246">
        <f t="shared" si="0"/>
        <v>0</v>
      </c>
      <c r="K28" s="246"/>
      <c r="L28" s="246"/>
      <c r="M28" s="246"/>
      <c r="N28" s="246"/>
      <c r="O28" s="246"/>
      <c r="P28" s="246"/>
      <c r="Q28" s="246"/>
      <c r="R28" s="246"/>
      <c r="S28" s="246"/>
      <c r="T28" s="246"/>
      <c r="U28" s="246"/>
      <c r="V28" s="246"/>
      <c r="W28" s="49"/>
      <c r="X28" s="49"/>
      <c r="Y28" s="49"/>
      <c r="Z28" s="49"/>
      <c r="AA28" s="49"/>
      <c r="AB28" s="49"/>
      <c r="AC28" s="49"/>
      <c r="AD28" s="49"/>
      <c r="AE28" s="49"/>
      <c r="AF28" s="49"/>
      <c r="AG28" s="49"/>
      <c r="AH28" s="49"/>
      <c r="AI28" s="49">
        <f t="shared" si="3"/>
        <v>0</v>
      </c>
      <c r="AJ28" s="27"/>
      <c r="AK28" s="49" t="s">
        <v>667</v>
      </c>
      <c r="AL28" s="195"/>
      <c r="AM28" s="281"/>
    </row>
    <row r="29" spans="2:39" ht="45" x14ac:dyDescent="0.25">
      <c r="B29" s="249" t="str">
        <f>+'5 - Diseño y Valoración Control'!B31</f>
        <v>INTELIGENCIA DE LA INFORMACIÓN</v>
      </c>
      <c r="C29" s="8" t="str">
        <f>+'5 - Diseño y Valoración Control'!D31</f>
        <v>R 10</v>
      </c>
      <c r="D29" s="249" t="str">
        <f>+'5 - Diseño y Valoración Control'!E31</f>
        <v>Aprobación y publicación de información documentada no pertinente a los Procesos de la entidad</v>
      </c>
      <c r="E29" s="249" t="str">
        <f>+'5 - Diseño y Valoración Control'!G31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29" s="204" t="s">
        <v>1824</v>
      </c>
      <c r="G29" s="245" t="s">
        <v>1352</v>
      </c>
      <c r="H29" s="245" t="s">
        <v>1011</v>
      </c>
      <c r="I29" s="245" t="s">
        <v>1353</v>
      </c>
      <c r="J29" s="246">
        <f t="shared" si="0"/>
        <v>1</v>
      </c>
      <c r="K29" s="246"/>
      <c r="L29" s="246"/>
      <c r="M29" s="246"/>
      <c r="N29" s="246"/>
      <c r="O29" s="246"/>
      <c r="P29" s="246"/>
      <c r="Q29" s="246"/>
      <c r="R29" s="246"/>
      <c r="S29" s="246"/>
      <c r="T29" s="246"/>
      <c r="U29" s="246">
        <v>1</v>
      </c>
      <c r="V29" s="246"/>
      <c r="W29" s="49"/>
      <c r="X29" s="49"/>
      <c r="Y29" s="49"/>
      <c r="Z29" s="49"/>
      <c r="AA29" s="49"/>
      <c r="AB29" s="49"/>
      <c r="AC29" s="49">
        <v>1</v>
      </c>
      <c r="AD29" s="49"/>
      <c r="AE29" s="49"/>
      <c r="AF29" s="49"/>
      <c r="AG29" s="49"/>
      <c r="AH29" s="49"/>
      <c r="AI29" s="49">
        <f t="shared" si="3"/>
        <v>1</v>
      </c>
      <c r="AJ29" s="27">
        <f t="shared" si="4"/>
        <v>1</v>
      </c>
      <c r="AK29" s="49" t="s">
        <v>667</v>
      </c>
      <c r="AL29" s="195"/>
      <c r="AM29" s="280" t="s">
        <v>2233</v>
      </c>
    </row>
    <row r="30" spans="2:39" ht="45" x14ac:dyDescent="0.25">
      <c r="B30" s="249" t="str">
        <f>+'5 - Diseño y Valoración Control'!B32</f>
        <v>INTELIGENCIA DE LA INFORMACIÓN</v>
      </c>
      <c r="C30" s="8" t="str">
        <f>+'5 - Diseño y Valoración Control'!D32</f>
        <v>R 10</v>
      </c>
      <c r="D30" s="249" t="str">
        <f>+'5 - Diseño y Valoración Control'!E32</f>
        <v>Aprobación y publicación de información documentada no pertinente a los Procesos de la entidad</v>
      </c>
      <c r="E30" s="249" t="str">
        <f>+'5 - Diseño y Valoración Control'!G32</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F30" s="204" t="s">
        <v>1825</v>
      </c>
      <c r="G30" s="245"/>
      <c r="H30" s="245" t="s">
        <v>1042</v>
      </c>
      <c r="I30" s="245"/>
      <c r="J30" s="246">
        <f t="shared" si="0"/>
        <v>0</v>
      </c>
      <c r="K30" s="246"/>
      <c r="L30" s="246"/>
      <c r="M30" s="246"/>
      <c r="N30" s="246"/>
      <c r="O30" s="246"/>
      <c r="P30" s="246"/>
      <c r="Q30" s="246"/>
      <c r="R30" s="246"/>
      <c r="S30" s="246"/>
      <c r="T30" s="246"/>
      <c r="U30" s="246"/>
      <c r="V30" s="246"/>
      <c r="W30" s="49"/>
      <c r="X30" s="49"/>
      <c r="Y30" s="49"/>
      <c r="Z30" s="49"/>
      <c r="AA30" s="49"/>
      <c r="AB30" s="49"/>
      <c r="AC30" s="49"/>
      <c r="AD30" s="49"/>
      <c r="AE30" s="49"/>
      <c r="AF30" s="49"/>
      <c r="AG30" s="49"/>
      <c r="AH30" s="49"/>
      <c r="AI30" s="49">
        <f t="shared" si="3"/>
        <v>0</v>
      </c>
      <c r="AJ30" s="27"/>
      <c r="AK30" s="49" t="s">
        <v>667</v>
      </c>
      <c r="AL30" s="195"/>
      <c r="AM30" s="281"/>
    </row>
    <row r="31" spans="2:39" ht="135" x14ac:dyDescent="0.25">
      <c r="B31" s="249" t="str">
        <f>+'5 - Diseño y Valoración Control'!B33</f>
        <v>INTELIGENCIA DE LA INFORMACIÓN</v>
      </c>
      <c r="C31" s="8" t="str">
        <f>+'5 - Diseño y Valoración Control'!D33</f>
        <v>R 11</v>
      </c>
      <c r="D31" s="249" t="str">
        <f>+'5 - Diseño y Valoración Control'!E33</f>
        <v>Fuga parcial o completa del conocimiento tácito o explicito de la Entidad</v>
      </c>
      <c r="E31" s="249" t="str">
        <f>+'5 - Diseño y Valoración Control'!G33</f>
        <v>Posibilidad de pérdida reputacional en la desaparición del conocimiento organizacional por falta de mecanismos que permitan retener el conocimiento tácito y explícito tanto individual como grupal u organizacional</v>
      </c>
      <c r="F31" s="204" t="s">
        <v>1826</v>
      </c>
      <c r="G31" s="245" t="s">
        <v>1354</v>
      </c>
      <c r="H31" s="245" t="s">
        <v>1355</v>
      </c>
      <c r="I31" s="245" t="s">
        <v>1356</v>
      </c>
      <c r="J31" s="246">
        <f t="shared" si="0"/>
        <v>4</v>
      </c>
      <c r="K31" s="246"/>
      <c r="L31" s="246"/>
      <c r="M31" s="246">
        <v>1</v>
      </c>
      <c r="N31" s="246"/>
      <c r="O31" s="246"/>
      <c r="P31" s="246">
        <v>1</v>
      </c>
      <c r="Q31" s="246"/>
      <c r="R31" s="246"/>
      <c r="S31" s="246">
        <v>1</v>
      </c>
      <c r="T31" s="246"/>
      <c r="U31" s="246">
        <v>1</v>
      </c>
      <c r="V31" s="246"/>
      <c r="W31" s="49"/>
      <c r="X31" s="49">
        <v>1</v>
      </c>
      <c r="Y31" s="49">
        <v>1</v>
      </c>
      <c r="Z31" s="49">
        <v>1</v>
      </c>
      <c r="AA31" s="49">
        <v>1</v>
      </c>
      <c r="AB31" s="49"/>
      <c r="AC31" s="49"/>
      <c r="AD31" s="49"/>
      <c r="AE31" s="49"/>
      <c r="AF31" s="49"/>
      <c r="AG31" s="49"/>
      <c r="AH31" s="49"/>
      <c r="AI31" s="49">
        <f t="shared" si="3"/>
        <v>4</v>
      </c>
      <c r="AJ31" s="27">
        <f t="shared" si="4"/>
        <v>1</v>
      </c>
      <c r="AK31" s="49" t="s">
        <v>667</v>
      </c>
      <c r="AL31" s="289" t="s">
        <v>2248</v>
      </c>
      <c r="AM31" s="280" t="s">
        <v>2247</v>
      </c>
    </row>
    <row r="32" spans="2:39" ht="90" x14ac:dyDescent="0.25">
      <c r="B32" s="249" t="str">
        <f>+'5 - Diseño y Valoración Control'!B34</f>
        <v>INTELIGENCIA DE LA INFORMACIÓN</v>
      </c>
      <c r="C32" s="8" t="str">
        <f>+'5 - Diseño y Valoración Control'!D34</f>
        <v>R 11</v>
      </c>
      <c r="D32" s="249" t="str">
        <f>+'5 - Diseño y Valoración Control'!E34</f>
        <v>Fuga parcial o completa del conocimiento tácito o explicito de la Entidad</v>
      </c>
      <c r="E32" s="249" t="str">
        <f>+'5 - Diseño y Valoración Control'!G34</f>
        <v>Posibilidad de pérdida reputacional en la desaparición del conocimiento organizacional por falta de mecanismos que permitan retener el conocimiento tácito y explícito tanto individual como grupal u organizacional</v>
      </c>
      <c r="F32" s="204" t="s">
        <v>1827</v>
      </c>
      <c r="G32" s="245" t="s">
        <v>1357</v>
      </c>
      <c r="H32" s="245" t="s">
        <v>1358</v>
      </c>
      <c r="I32" s="245" t="s">
        <v>1359</v>
      </c>
      <c r="J32" s="246">
        <f t="shared" si="0"/>
        <v>2</v>
      </c>
      <c r="K32" s="246"/>
      <c r="L32" s="246"/>
      <c r="M32" s="246"/>
      <c r="N32" s="246"/>
      <c r="O32" s="246"/>
      <c r="P32" s="246">
        <v>1</v>
      </c>
      <c r="Q32" s="246"/>
      <c r="R32" s="246"/>
      <c r="S32" s="246"/>
      <c r="T32" s="246"/>
      <c r="U32" s="246">
        <v>1</v>
      </c>
      <c r="V32" s="246"/>
      <c r="W32" s="49"/>
      <c r="X32" s="49"/>
      <c r="Y32" s="49"/>
      <c r="Z32" s="49"/>
      <c r="AA32" s="49"/>
      <c r="AB32" s="49">
        <v>1</v>
      </c>
      <c r="AC32" s="49"/>
      <c r="AD32" s="49"/>
      <c r="AE32" s="49"/>
      <c r="AF32" s="49"/>
      <c r="AG32" s="49"/>
      <c r="AH32" s="49"/>
      <c r="AI32" s="49">
        <f t="shared" si="3"/>
        <v>1</v>
      </c>
      <c r="AJ32" s="27">
        <f t="shared" si="4"/>
        <v>0.5</v>
      </c>
      <c r="AK32" s="49" t="s">
        <v>667</v>
      </c>
      <c r="AL32" s="289" t="s">
        <v>2250</v>
      </c>
      <c r="AM32" s="281" t="s">
        <v>2249</v>
      </c>
    </row>
    <row r="33" spans="2:39" ht="30" x14ac:dyDescent="0.25">
      <c r="B33" s="249" t="str">
        <f>+'5 - Diseño y Valoración Control'!B35</f>
        <v>INTELIGENCIA DE LA INFORMACIÓN</v>
      </c>
      <c r="C33" s="8" t="str">
        <f>+'5 - Diseño y Valoración Control'!D35</f>
        <v>R 12</v>
      </c>
      <c r="D33" s="249" t="str">
        <f>+'5 - Diseño y Valoración Control'!E35</f>
        <v>Incumplimiento en la implementación del PETI</v>
      </c>
      <c r="E33" s="249" t="str">
        <f>+'5 - Diseño y Valoración Control'!G35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3" s="204" t="s">
        <v>1828</v>
      </c>
      <c r="G33" s="245" t="s">
        <v>1360</v>
      </c>
      <c r="H33" s="245" t="s">
        <v>1133</v>
      </c>
      <c r="I33" s="245" t="s">
        <v>1361</v>
      </c>
      <c r="J33" s="246">
        <f t="shared" si="0"/>
        <v>4</v>
      </c>
      <c r="K33" s="246"/>
      <c r="L33" s="246"/>
      <c r="M33" s="246"/>
      <c r="N33" s="246">
        <v>1</v>
      </c>
      <c r="O33" s="246"/>
      <c r="P33" s="246"/>
      <c r="Q33" s="246">
        <v>1</v>
      </c>
      <c r="R33" s="246"/>
      <c r="S33" s="246"/>
      <c r="T33" s="246">
        <v>1</v>
      </c>
      <c r="U33" s="246"/>
      <c r="V33" s="246">
        <v>1</v>
      </c>
      <c r="W33" s="49"/>
      <c r="X33" s="49"/>
      <c r="Y33" s="49">
        <v>1</v>
      </c>
      <c r="Z33" s="49"/>
      <c r="AA33" s="49"/>
      <c r="AB33" s="49"/>
      <c r="AC33" s="49"/>
      <c r="AD33" s="49"/>
      <c r="AE33" s="49"/>
      <c r="AF33" s="49"/>
      <c r="AG33" s="49"/>
      <c r="AH33" s="49"/>
      <c r="AI33" s="49">
        <f t="shared" si="3"/>
        <v>1</v>
      </c>
      <c r="AJ33" s="27">
        <f t="shared" si="4"/>
        <v>0.25</v>
      </c>
      <c r="AK33" s="49" t="s">
        <v>667</v>
      </c>
      <c r="AL33" s="289" t="s">
        <v>2251</v>
      </c>
      <c r="AM33" s="281"/>
    </row>
    <row r="34" spans="2:39" ht="30" x14ac:dyDescent="0.25">
      <c r="B34" s="249" t="str">
        <f>+'5 - Diseño y Valoración Control'!B36</f>
        <v>INTELIGENCIA DE LA INFORMACIÓN</v>
      </c>
      <c r="C34" s="8" t="str">
        <f>+'5 - Diseño y Valoración Control'!D36</f>
        <v>R 12</v>
      </c>
      <c r="D34" s="249" t="str">
        <f>+'5 - Diseño y Valoración Control'!E36</f>
        <v>Incumplimiento en la implementación del PETI</v>
      </c>
      <c r="E34" s="249" t="str">
        <f>+'5 - Diseño y Valoración Control'!G36</f>
        <v>Posibilidad de afectación económica en los costos de la ejecución de las actividades de la política de gobierno digital y arquitectura de TI  de la entidad por una ejecución inadecuada debido a inconsistencias presupuestales en la planeación de los proyectos PETI</v>
      </c>
      <c r="F34" s="204" t="s">
        <v>1829</v>
      </c>
      <c r="G34" s="245"/>
      <c r="H34" s="245" t="s">
        <v>1042</v>
      </c>
      <c r="I34" s="245"/>
      <c r="J34" s="246">
        <f t="shared" si="0"/>
        <v>0</v>
      </c>
      <c r="K34" s="246"/>
      <c r="L34" s="246"/>
      <c r="M34" s="246"/>
      <c r="N34" s="246"/>
      <c r="O34" s="246"/>
      <c r="P34" s="246"/>
      <c r="Q34" s="246"/>
      <c r="R34" s="246"/>
      <c r="S34" s="246"/>
      <c r="T34" s="246"/>
      <c r="U34" s="246"/>
      <c r="V34" s="246"/>
      <c r="W34" s="49"/>
      <c r="X34" s="49"/>
      <c r="Y34" s="49"/>
      <c r="Z34" s="49"/>
      <c r="AA34" s="49"/>
      <c r="AB34" s="49"/>
      <c r="AC34" s="49"/>
      <c r="AD34" s="49"/>
      <c r="AE34" s="49"/>
      <c r="AF34" s="49"/>
      <c r="AG34" s="49"/>
      <c r="AH34" s="49"/>
      <c r="AI34" s="49">
        <f t="shared" si="3"/>
        <v>0</v>
      </c>
      <c r="AJ34" s="27"/>
      <c r="AK34" s="49" t="s">
        <v>667</v>
      </c>
      <c r="AL34" s="195"/>
      <c r="AM34" s="281"/>
    </row>
    <row r="35" spans="2:39" ht="30" x14ac:dyDescent="0.25">
      <c r="B35" s="249" t="str">
        <f>+'5 - Diseño y Valoración Control'!B37</f>
        <v>INTELIGENCIA DE LA INFORMACIÓN</v>
      </c>
      <c r="C35" s="8" t="str">
        <f>+'5 - Diseño y Valoración Control'!D37</f>
        <v>R 13</v>
      </c>
      <c r="D35" s="249" t="str">
        <f>+'5 - Diseño y Valoración Control'!E37</f>
        <v>Definición y evolución de la arquitectura empresarial de TI que no responda a las necesidades de la entidad</v>
      </c>
      <c r="E35" s="249" t="str">
        <f>+'5 - Diseño y Valoración Control'!G37</f>
        <v>Posibilidad de pérdida reputacional en la imagen institucional para los usuarios dado el incumplimiento en la misión y visión, afectando la prestación de los servicios debido a un diagnóstico equivocado e incompleto de las necesidades de la entidad y su entorno</v>
      </c>
      <c r="F35" s="204" t="s">
        <v>1830</v>
      </c>
      <c r="G35" s="245" t="s">
        <v>1362</v>
      </c>
      <c r="H35" s="245" t="s">
        <v>1133</v>
      </c>
      <c r="I35" s="245" t="s">
        <v>1363</v>
      </c>
      <c r="J35" s="246">
        <f t="shared" si="0"/>
        <v>1</v>
      </c>
      <c r="K35" s="246"/>
      <c r="L35" s="246"/>
      <c r="M35" s="246"/>
      <c r="N35" s="246"/>
      <c r="O35" s="246"/>
      <c r="P35" s="246"/>
      <c r="Q35" s="246"/>
      <c r="R35" s="246"/>
      <c r="S35" s="246"/>
      <c r="T35" s="246"/>
      <c r="U35" s="246">
        <v>1</v>
      </c>
      <c r="V35" s="246"/>
      <c r="W35" s="49"/>
      <c r="X35" s="49"/>
      <c r="Y35" s="49"/>
      <c r="Z35" s="49"/>
      <c r="AA35" s="49"/>
      <c r="AB35" s="49"/>
      <c r="AC35" s="49"/>
      <c r="AD35" s="49"/>
      <c r="AE35" s="49"/>
      <c r="AF35" s="49"/>
      <c r="AG35" s="49"/>
      <c r="AH35" s="49"/>
      <c r="AI35" s="49">
        <f t="shared" si="3"/>
        <v>0</v>
      </c>
      <c r="AJ35" s="27">
        <f t="shared" si="4"/>
        <v>0</v>
      </c>
      <c r="AK35" s="49" t="s">
        <v>667</v>
      </c>
      <c r="AL35" s="195"/>
      <c r="AM35" s="281"/>
    </row>
    <row r="36" spans="2:39" ht="30" x14ac:dyDescent="0.25">
      <c r="B36" s="249" t="str">
        <f>+'5 - Diseño y Valoración Control'!B38</f>
        <v>INTELIGENCIA DE LA INFORMACIÓN</v>
      </c>
      <c r="C36" s="8" t="str">
        <f>+'5 - Diseño y Valoración Control'!D38</f>
        <v>R 13</v>
      </c>
      <c r="D36" s="249" t="str">
        <f>+'5 - Diseño y Valoración Control'!E38</f>
        <v>Definición y evolución de la arquitectura empresarial de TI que no responda a las necesidades de la entidad</v>
      </c>
      <c r="E36" s="249" t="str">
        <f>+'5 - Diseño y Valoración Control'!G38</f>
        <v>Posibilidad de pérdida reputacional en la imagen institucional para los usuarios dado el incumplimiento en la misión y visión, afectando la prestación de los servicios debido a un diagnóstico equivocado e incompleto de las necesidades de la entidad y su entorno</v>
      </c>
      <c r="F36" s="204" t="s">
        <v>1831</v>
      </c>
      <c r="G36" s="245"/>
      <c r="H36" s="245" t="s">
        <v>1042</v>
      </c>
      <c r="I36" s="245"/>
      <c r="J36" s="246">
        <f t="shared" si="0"/>
        <v>0</v>
      </c>
      <c r="K36" s="246"/>
      <c r="L36" s="246"/>
      <c r="M36" s="246"/>
      <c r="N36" s="246"/>
      <c r="O36" s="246"/>
      <c r="P36" s="246"/>
      <c r="Q36" s="246"/>
      <c r="R36" s="246"/>
      <c r="S36" s="246"/>
      <c r="T36" s="246"/>
      <c r="U36" s="246"/>
      <c r="V36" s="246"/>
      <c r="W36" s="49"/>
      <c r="X36" s="49"/>
      <c r="Y36" s="49"/>
      <c r="Z36" s="49"/>
      <c r="AA36" s="49"/>
      <c r="AB36" s="49"/>
      <c r="AC36" s="49"/>
      <c r="AD36" s="49"/>
      <c r="AE36" s="49"/>
      <c r="AF36" s="49"/>
      <c r="AG36" s="49"/>
      <c r="AH36" s="49"/>
      <c r="AI36" s="49">
        <f t="shared" si="3"/>
        <v>0</v>
      </c>
      <c r="AJ36" s="27"/>
      <c r="AK36" s="49" t="s">
        <v>667</v>
      </c>
      <c r="AL36" s="195"/>
      <c r="AM36" s="281"/>
    </row>
    <row r="37" spans="2:39" ht="30" x14ac:dyDescent="0.25">
      <c r="B37" s="249" t="str">
        <f>+'5 - Diseño y Valoración Control'!B39</f>
        <v>INTELIGENCIA DE LA INFORMACIÓN</v>
      </c>
      <c r="C37" s="8" t="str">
        <f>+'5 - Diseño y Valoración Control'!D39</f>
        <v>R 13</v>
      </c>
      <c r="D37" s="249" t="str">
        <f>+'5 - Diseño y Valoración Control'!E39</f>
        <v>Definición y evolución de la arquitectura empresarial de TI que no responda a las necesidades de la entidad</v>
      </c>
      <c r="E37" s="249" t="str">
        <f>+'5 - Diseño y Valoración Control'!G39</f>
        <v>Posibilidad de pérdida reputacional en la imagen institucional para los usuarios dado el incumplimiento en la misión y visión, afectando la prestación de los servicios debido a un diagnóstico equivocado e incompleto de las necesidades de la entidad y su entorno</v>
      </c>
      <c r="F37" s="204" t="s">
        <v>1832</v>
      </c>
      <c r="G37" s="245"/>
      <c r="H37" s="245" t="s">
        <v>1042</v>
      </c>
      <c r="I37" s="245"/>
      <c r="J37" s="246">
        <f t="shared" si="0"/>
        <v>0</v>
      </c>
      <c r="K37" s="246"/>
      <c r="L37" s="246"/>
      <c r="M37" s="246"/>
      <c r="N37" s="246"/>
      <c r="O37" s="246"/>
      <c r="P37" s="246"/>
      <c r="Q37" s="246"/>
      <c r="R37" s="246"/>
      <c r="S37" s="246"/>
      <c r="T37" s="246"/>
      <c r="U37" s="246"/>
      <c r="V37" s="246"/>
      <c r="W37" s="49"/>
      <c r="X37" s="49"/>
      <c r="Y37" s="49"/>
      <c r="Z37" s="49"/>
      <c r="AA37" s="49"/>
      <c r="AB37" s="49"/>
      <c r="AC37" s="49"/>
      <c r="AD37" s="49"/>
      <c r="AE37" s="49"/>
      <c r="AF37" s="49"/>
      <c r="AG37" s="49"/>
      <c r="AH37" s="49"/>
      <c r="AI37" s="49">
        <f t="shared" si="3"/>
        <v>0</v>
      </c>
      <c r="AJ37" s="27"/>
      <c r="AK37" s="49" t="s">
        <v>667</v>
      </c>
      <c r="AL37" s="195"/>
      <c r="AM37" s="281"/>
    </row>
    <row r="38" spans="2:39" ht="30" x14ac:dyDescent="0.25">
      <c r="B38" s="249" t="str">
        <f>+'5 - Diseño y Valoración Control'!B40</f>
        <v>INTELIGENCIA DE LA INFORMACIÓN</v>
      </c>
      <c r="C38" s="8" t="str">
        <f>+'5 - Diseño y Valoración Control'!D40</f>
        <v>R 14</v>
      </c>
      <c r="D38" s="249" t="str">
        <f>+'5 - Diseño y Valoración Control'!E40</f>
        <v>Incumplimiento en la implementación del Modelo de Seguridad y Privacidad  de la información de la estrategia de Gobierno Digital</v>
      </c>
      <c r="E38" s="249" t="str">
        <f>+'5 - Diseño y Valoración Control'!G40</f>
        <v>Posibilidad de pérdida reputacional en la imagen institucional debido a la inadecuada priorización de las tareas necesarias para planificar e implementar el componente de seguridad digital de la estrategia de gobierno digital</v>
      </c>
      <c r="F38" s="204" t="s">
        <v>1833</v>
      </c>
      <c r="G38" s="245" t="s">
        <v>1364</v>
      </c>
      <c r="H38" s="245" t="s">
        <v>1133</v>
      </c>
      <c r="I38" s="245" t="s">
        <v>1365</v>
      </c>
      <c r="J38" s="246">
        <f t="shared" si="0"/>
        <v>1</v>
      </c>
      <c r="K38" s="246"/>
      <c r="L38" s="246"/>
      <c r="M38" s="246"/>
      <c r="N38" s="246"/>
      <c r="O38" s="246"/>
      <c r="P38" s="246"/>
      <c r="Q38" s="246"/>
      <c r="R38" s="246"/>
      <c r="S38" s="246"/>
      <c r="T38" s="246"/>
      <c r="U38" s="246">
        <v>1</v>
      </c>
      <c r="V38" s="246"/>
      <c r="W38" s="49"/>
      <c r="X38" s="49"/>
      <c r="Y38" s="49"/>
      <c r="Z38" s="49"/>
      <c r="AA38" s="49"/>
      <c r="AB38" s="49"/>
      <c r="AC38" s="49"/>
      <c r="AD38" s="49"/>
      <c r="AE38" s="49"/>
      <c r="AF38" s="49"/>
      <c r="AG38" s="49"/>
      <c r="AH38" s="49"/>
      <c r="AI38" s="49">
        <f t="shared" si="3"/>
        <v>0</v>
      </c>
      <c r="AJ38" s="27">
        <f t="shared" si="4"/>
        <v>0</v>
      </c>
      <c r="AK38" s="49" t="s">
        <v>667</v>
      </c>
      <c r="AL38" s="195"/>
      <c r="AM38" s="281"/>
    </row>
    <row r="39" spans="2:39" ht="30" x14ac:dyDescent="0.25">
      <c r="B39" s="249" t="str">
        <f>+'5 - Diseño y Valoración Control'!B41</f>
        <v>INTELIGENCIA DE LA INFORMACIÓN</v>
      </c>
      <c r="C39" s="8" t="str">
        <f>+'5 - Diseño y Valoración Control'!D41</f>
        <v>R 14</v>
      </c>
      <c r="D39" s="249" t="str">
        <f>+'5 - Diseño y Valoración Control'!E41</f>
        <v>Incumplimiento en la implementación del Modelo de Seguridad y Privacidad  de la información de la estrategia de Gobierno Digital</v>
      </c>
      <c r="E39" s="249" t="str">
        <f>+'5 - Diseño y Valoración Control'!G41</f>
        <v>Posibilidad de pérdida reputacional en la imagen institucional debido a la inadecuada priorización de las tareas necesarias para planificar e implementar el componente de seguridad digital de la estrategia de gobierno digital</v>
      </c>
      <c r="F39" s="204" t="s">
        <v>1834</v>
      </c>
      <c r="G39" s="245" t="s">
        <v>1366</v>
      </c>
      <c r="H39" s="245" t="s">
        <v>1133</v>
      </c>
      <c r="I39" s="245" t="s">
        <v>1367</v>
      </c>
      <c r="J39" s="246">
        <f t="shared" si="0"/>
        <v>1</v>
      </c>
      <c r="K39" s="246"/>
      <c r="L39" s="246"/>
      <c r="M39" s="246"/>
      <c r="N39" s="246"/>
      <c r="O39" s="246"/>
      <c r="P39" s="246"/>
      <c r="Q39" s="246"/>
      <c r="R39" s="246"/>
      <c r="S39" s="246"/>
      <c r="T39" s="246">
        <v>1</v>
      </c>
      <c r="U39" s="246"/>
      <c r="V39" s="246"/>
      <c r="W39" s="49"/>
      <c r="X39" s="49"/>
      <c r="Y39" s="49"/>
      <c r="Z39" s="49"/>
      <c r="AA39" s="49"/>
      <c r="AB39" s="49"/>
      <c r="AC39" s="49"/>
      <c r="AD39" s="49"/>
      <c r="AE39" s="49"/>
      <c r="AF39" s="49"/>
      <c r="AG39" s="49"/>
      <c r="AH39" s="49"/>
      <c r="AI39" s="49">
        <f t="shared" si="3"/>
        <v>0</v>
      </c>
      <c r="AJ39" s="27">
        <f t="shared" si="4"/>
        <v>0</v>
      </c>
      <c r="AK39" s="49" t="s">
        <v>667</v>
      </c>
      <c r="AL39" s="195"/>
      <c r="AM39" s="281"/>
    </row>
    <row r="40" spans="2:39" ht="45" x14ac:dyDescent="0.25">
      <c r="B40" s="249" t="str">
        <f>+'5 - Diseño y Valoración Control'!B42</f>
        <v>GESTIÓN DEL MODELO DE ATENCIÓN</v>
      </c>
      <c r="C40" s="8" t="str">
        <f>+'5 - Diseño y Valoración Control'!D42</f>
        <v>R 15</v>
      </c>
      <c r="D40" s="249" t="str">
        <f>+'5 - Diseño y Valoración Control'!E42</f>
        <v>Programar municipios que posteriormente presenten limitantes para su intervención</v>
      </c>
      <c r="E40" s="249" t="str">
        <f>+'5 - Diseño y Valoración Control'!G42</f>
        <v>Posibilidad de afectación económica en los sobrecostos de la operación debido a las Inconsistencias de la información considerada para la programación de los municipios frente a la situación real del territorio</v>
      </c>
      <c r="F40" s="204" t="s">
        <v>1835</v>
      </c>
      <c r="G40" s="245" t="s">
        <v>1368</v>
      </c>
      <c r="H40" s="245" t="s">
        <v>1136</v>
      </c>
      <c r="I40" s="245" t="s">
        <v>1369</v>
      </c>
      <c r="J40" s="246">
        <f t="shared" si="0"/>
        <v>1</v>
      </c>
      <c r="K40" s="246"/>
      <c r="L40" s="246"/>
      <c r="M40" s="246"/>
      <c r="N40" s="246"/>
      <c r="O40" s="246"/>
      <c r="P40" s="246"/>
      <c r="Q40" s="246"/>
      <c r="R40" s="246"/>
      <c r="S40" s="246">
        <v>1</v>
      </c>
      <c r="T40" s="246"/>
      <c r="U40" s="246"/>
      <c r="V40" s="246"/>
      <c r="W40" s="49"/>
      <c r="X40" s="49"/>
      <c r="Y40" s="49"/>
      <c r="Z40" s="49"/>
      <c r="AA40" s="49"/>
      <c r="AB40" s="49"/>
      <c r="AC40" s="49"/>
      <c r="AD40" s="49"/>
      <c r="AE40" s="49"/>
      <c r="AF40" s="49"/>
      <c r="AG40" s="49"/>
      <c r="AH40" s="49"/>
      <c r="AI40" s="49">
        <f t="shared" si="3"/>
        <v>0</v>
      </c>
      <c r="AJ40" s="27">
        <f t="shared" si="4"/>
        <v>0</v>
      </c>
      <c r="AK40" s="49" t="s">
        <v>667</v>
      </c>
      <c r="AL40" s="195"/>
      <c r="AM40" s="281"/>
    </row>
    <row r="41" spans="2:39" ht="30" x14ac:dyDescent="0.25">
      <c r="B41" s="249" t="str">
        <f>+'5 - Diseño y Valoración Control'!B43</f>
        <v>GESTIÓN DEL MODELO DE ATENCIÓN</v>
      </c>
      <c r="C41" s="8" t="str">
        <f>+'5 - Diseño y Valoración Control'!D43</f>
        <v>R 15</v>
      </c>
      <c r="D41" s="249" t="str">
        <f>+'5 - Diseño y Valoración Control'!E43</f>
        <v>Programar municipios que posteriormente presenten limitantes para su intervención</v>
      </c>
      <c r="E41" s="249" t="str">
        <f>+'5 - Diseño y Valoración Control'!G43</f>
        <v>Posibilidad de afectación económica en los sobrecostos de la operación debido a las Inconsistencias de la información considerada para la programación de los municipios frente a la situación real del territorio</v>
      </c>
      <c r="F41" s="204" t="s">
        <v>1836</v>
      </c>
      <c r="G41" s="245"/>
      <c r="H41" s="245" t="s">
        <v>1042</v>
      </c>
      <c r="I41" s="245"/>
      <c r="J41" s="246">
        <f t="shared" si="0"/>
        <v>0</v>
      </c>
      <c r="K41" s="246"/>
      <c r="L41" s="246"/>
      <c r="M41" s="246"/>
      <c r="N41" s="246"/>
      <c r="O41" s="246"/>
      <c r="P41" s="246"/>
      <c r="Q41" s="246"/>
      <c r="R41" s="246"/>
      <c r="S41" s="246"/>
      <c r="T41" s="246"/>
      <c r="U41" s="246"/>
      <c r="V41" s="246"/>
      <c r="W41" s="49"/>
      <c r="X41" s="49"/>
      <c r="Y41" s="49"/>
      <c r="Z41" s="49"/>
      <c r="AA41" s="49"/>
      <c r="AB41" s="49"/>
      <c r="AC41" s="49"/>
      <c r="AD41" s="49"/>
      <c r="AE41" s="49"/>
      <c r="AF41" s="49"/>
      <c r="AG41" s="49"/>
      <c r="AH41" s="49"/>
      <c r="AI41" s="49">
        <f t="shared" si="3"/>
        <v>0</v>
      </c>
      <c r="AJ41" s="27"/>
      <c r="AK41" s="49" t="s">
        <v>667</v>
      </c>
      <c r="AL41" s="195"/>
      <c r="AM41" s="281"/>
    </row>
    <row r="42" spans="2:39" ht="165" x14ac:dyDescent="0.25">
      <c r="B42" s="249" t="str">
        <f>+'5 - Diseño y Valoración Control'!B44</f>
        <v>GESTIÓN DEL MODELO DE ATENCIÓN</v>
      </c>
      <c r="C42" s="8" t="str">
        <f>+'5 - Diseño y Valoración Control'!D44</f>
        <v>R 16</v>
      </c>
      <c r="D42" s="249" t="str">
        <f>+'5 - Diseño y Valoración Control'!E44</f>
        <v>Respuesta inoportuna a las PQRSD</v>
      </c>
      <c r="E42" s="249" t="str">
        <f>+'5 - Diseño y Valoración Control'!G44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2" s="204" t="s">
        <v>1837</v>
      </c>
      <c r="G42" s="245" t="s">
        <v>1370</v>
      </c>
      <c r="H42" s="245" t="s">
        <v>1135</v>
      </c>
      <c r="I42" s="245" t="s">
        <v>1371</v>
      </c>
      <c r="J42" s="246">
        <f t="shared" si="0"/>
        <v>11</v>
      </c>
      <c r="K42" s="246">
        <v>1</v>
      </c>
      <c r="L42" s="246">
        <v>1</v>
      </c>
      <c r="M42" s="246">
        <v>1</v>
      </c>
      <c r="N42" s="246">
        <v>1</v>
      </c>
      <c r="O42" s="246">
        <v>1</v>
      </c>
      <c r="P42" s="246">
        <v>1</v>
      </c>
      <c r="Q42" s="246">
        <v>1</v>
      </c>
      <c r="R42" s="246">
        <v>1</v>
      </c>
      <c r="S42" s="246">
        <v>1</v>
      </c>
      <c r="T42" s="246">
        <v>1</v>
      </c>
      <c r="U42" s="246">
        <v>1</v>
      </c>
      <c r="V42" s="246"/>
      <c r="W42" s="49">
        <v>1</v>
      </c>
      <c r="X42" s="49">
        <v>1</v>
      </c>
      <c r="Y42" s="49">
        <v>1</v>
      </c>
      <c r="Z42" s="49">
        <v>1</v>
      </c>
      <c r="AA42" s="49">
        <v>1</v>
      </c>
      <c r="AB42" s="49">
        <v>1</v>
      </c>
      <c r="AC42" s="49"/>
      <c r="AD42" s="49"/>
      <c r="AE42" s="49"/>
      <c r="AF42" s="49"/>
      <c r="AG42" s="49"/>
      <c r="AH42" s="49"/>
      <c r="AI42" s="49">
        <f t="shared" si="3"/>
        <v>6</v>
      </c>
      <c r="AJ42" s="27">
        <f t="shared" si="4"/>
        <v>0.54545454545454541</v>
      </c>
      <c r="AK42" s="49" t="s">
        <v>667</v>
      </c>
      <c r="AL42" s="289" t="s">
        <v>2284</v>
      </c>
      <c r="AM42" s="281"/>
    </row>
    <row r="43" spans="2:39" ht="45" x14ac:dyDescent="0.25">
      <c r="B43" s="249" t="str">
        <f>+'5 - Diseño y Valoración Control'!B45</f>
        <v>GESTIÓN DEL MODELO DE ATENCIÓN</v>
      </c>
      <c r="C43" s="8" t="str">
        <f>+'5 - Diseño y Valoración Control'!D45</f>
        <v>R 16</v>
      </c>
      <c r="D43" s="249" t="str">
        <f>+'5 - Diseño y Valoración Control'!E45</f>
        <v>Respuesta inoportuna a las PQRSD</v>
      </c>
      <c r="E43" s="249" t="str">
        <f>+'5 - Diseño y Valoración Control'!G45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3" s="204" t="s">
        <v>1838</v>
      </c>
      <c r="G43" s="245"/>
      <c r="H43" s="245" t="s">
        <v>1042</v>
      </c>
      <c r="I43" s="245"/>
      <c r="J43" s="246">
        <f t="shared" si="0"/>
        <v>0</v>
      </c>
      <c r="K43" s="246"/>
      <c r="L43" s="246"/>
      <c r="M43" s="246"/>
      <c r="N43" s="246"/>
      <c r="O43" s="246"/>
      <c r="P43" s="246"/>
      <c r="Q43" s="246"/>
      <c r="R43" s="246"/>
      <c r="S43" s="246"/>
      <c r="T43" s="246"/>
      <c r="U43" s="246"/>
      <c r="V43" s="246"/>
      <c r="W43" s="49"/>
      <c r="X43" s="49"/>
      <c r="Y43" s="49"/>
      <c r="Z43" s="49"/>
      <c r="AA43" s="49"/>
      <c r="AB43" s="49"/>
      <c r="AC43" s="49"/>
      <c r="AD43" s="49"/>
      <c r="AE43" s="49"/>
      <c r="AF43" s="49"/>
      <c r="AG43" s="49"/>
      <c r="AH43" s="49"/>
      <c r="AI43" s="49">
        <f t="shared" si="3"/>
        <v>0</v>
      </c>
      <c r="AJ43" s="27"/>
      <c r="AK43" s="49" t="s">
        <v>667</v>
      </c>
      <c r="AL43" s="195"/>
      <c r="AM43" s="281"/>
    </row>
    <row r="44" spans="2:39" ht="45" x14ac:dyDescent="0.25">
      <c r="B44" s="249" t="str">
        <f>+'5 - Diseño y Valoración Control'!B46</f>
        <v>GESTIÓN DEL MODELO DE ATENCIÓN</v>
      </c>
      <c r="C44" s="8" t="str">
        <f>+'5 - Diseño y Valoración Control'!D46</f>
        <v>R 16</v>
      </c>
      <c r="D44" s="249" t="str">
        <f>+'5 - Diseño y Valoración Control'!E46</f>
        <v>Respuesta inoportuna a las PQRSD</v>
      </c>
      <c r="E44" s="249" t="str">
        <f>+'5 - Diseño y Valoración Control'!G46</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F44" s="204" t="s">
        <v>1839</v>
      </c>
      <c r="G44" s="245"/>
      <c r="H44" s="245" t="s">
        <v>1042</v>
      </c>
      <c r="I44" s="245"/>
      <c r="J44" s="246">
        <f t="shared" si="0"/>
        <v>0</v>
      </c>
      <c r="K44" s="246"/>
      <c r="L44" s="246"/>
      <c r="M44" s="246"/>
      <c r="N44" s="246"/>
      <c r="O44" s="246"/>
      <c r="P44" s="246"/>
      <c r="Q44" s="246"/>
      <c r="R44" s="246"/>
      <c r="S44" s="246"/>
      <c r="T44" s="246"/>
      <c r="U44" s="246"/>
      <c r="V44" s="246"/>
      <c r="W44" s="49"/>
      <c r="X44" s="49"/>
      <c r="Y44" s="49"/>
      <c r="Z44" s="49"/>
      <c r="AA44" s="49"/>
      <c r="AB44" s="49"/>
      <c r="AC44" s="49"/>
      <c r="AD44" s="49"/>
      <c r="AE44" s="49"/>
      <c r="AF44" s="49"/>
      <c r="AG44" s="49"/>
      <c r="AH44" s="49"/>
      <c r="AI44" s="49">
        <f t="shared" si="3"/>
        <v>0</v>
      </c>
      <c r="AJ44" s="27"/>
      <c r="AK44" s="49" t="s">
        <v>667</v>
      </c>
      <c r="AL44" s="195"/>
      <c r="AM44" s="281"/>
    </row>
    <row r="45" spans="2:39" ht="75" x14ac:dyDescent="0.25">
      <c r="B45" s="249" t="str">
        <f>+'5 - Diseño y Valoración Control'!B47</f>
        <v>PLANIFICACIÓN DEL ORDENAMIENTO SOCIAL DE LA PROPIEDAD</v>
      </c>
      <c r="C45" s="8" t="str">
        <f>+'5 - Diseño y Valoración Control'!D47</f>
        <v>R 17</v>
      </c>
      <c r="D45" s="249" t="str">
        <f>+'5 - Diseño y Valoración Control'!E47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5" s="249" t="str">
        <f>+'5 - Diseño y Valoración Control'!G47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5" s="204" t="s">
        <v>1840</v>
      </c>
      <c r="G45" s="245" t="s">
        <v>1372</v>
      </c>
      <c r="H45" s="245" t="s">
        <v>1133</v>
      </c>
      <c r="I45" s="245" t="s">
        <v>1373</v>
      </c>
      <c r="J45" s="246">
        <f t="shared" si="0"/>
        <v>4</v>
      </c>
      <c r="K45" s="246"/>
      <c r="L45" s="246"/>
      <c r="M45" s="246">
        <v>1</v>
      </c>
      <c r="N45" s="246"/>
      <c r="O45" s="246"/>
      <c r="P45" s="246">
        <v>1</v>
      </c>
      <c r="Q45" s="246"/>
      <c r="R45" s="246"/>
      <c r="S45" s="246">
        <v>1</v>
      </c>
      <c r="T45" s="246"/>
      <c r="U45" s="246"/>
      <c r="V45" s="246">
        <v>1</v>
      </c>
      <c r="W45" s="49"/>
      <c r="X45" s="49">
        <v>1</v>
      </c>
      <c r="Y45" s="49">
        <v>1</v>
      </c>
      <c r="Z45" s="49">
        <v>1</v>
      </c>
      <c r="AA45" s="49"/>
      <c r="AB45" s="49">
        <v>1</v>
      </c>
      <c r="AC45" s="49"/>
      <c r="AD45" s="49"/>
      <c r="AE45" s="49"/>
      <c r="AF45" s="49"/>
      <c r="AG45" s="49"/>
      <c r="AH45" s="49"/>
      <c r="AI45" s="49">
        <f t="shared" si="3"/>
        <v>4</v>
      </c>
      <c r="AJ45" s="27">
        <f t="shared" si="4"/>
        <v>1</v>
      </c>
      <c r="AK45" s="49" t="s">
        <v>667</v>
      </c>
      <c r="AL45" s="289" t="s">
        <v>2257</v>
      </c>
      <c r="AM45" s="281"/>
    </row>
    <row r="46" spans="2:39" ht="75" x14ac:dyDescent="0.25">
      <c r="B46" s="249" t="str">
        <f>+'5 - Diseño y Valoración Control'!B48</f>
        <v>PLANIFICACIÓN DEL ORDENAMIENTO SOCIAL DE LA PROPIEDAD</v>
      </c>
      <c r="C46" s="8" t="str">
        <f>+'5 - Diseño y Valoración Control'!D48</f>
        <v>R 17</v>
      </c>
      <c r="D46" s="249"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E46" s="249" t="str">
        <f>+'5 - Diseño y Valoración Control'!G48</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F46" s="204" t="s">
        <v>1841</v>
      </c>
      <c r="G46" s="245" t="s">
        <v>1374</v>
      </c>
      <c r="H46" s="245" t="s">
        <v>1133</v>
      </c>
      <c r="I46" s="245" t="s">
        <v>1375</v>
      </c>
      <c r="J46" s="246">
        <f t="shared" si="0"/>
        <v>3</v>
      </c>
      <c r="K46" s="246"/>
      <c r="L46" s="246"/>
      <c r="M46" s="246"/>
      <c r="N46" s="246"/>
      <c r="O46" s="246">
        <v>1</v>
      </c>
      <c r="P46" s="246"/>
      <c r="Q46" s="246"/>
      <c r="R46" s="246">
        <v>1</v>
      </c>
      <c r="S46" s="246"/>
      <c r="T46" s="246"/>
      <c r="U46" s="246">
        <v>1</v>
      </c>
      <c r="V46" s="246"/>
      <c r="W46" s="49"/>
      <c r="X46" s="49"/>
      <c r="Y46" s="49"/>
      <c r="Z46" s="49"/>
      <c r="AA46" s="49">
        <v>1</v>
      </c>
      <c r="AB46" s="49"/>
      <c r="AC46" s="49"/>
      <c r="AD46" s="49"/>
      <c r="AE46" s="49"/>
      <c r="AF46" s="49"/>
      <c r="AG46" s="49"/>
      <c r="AH46" s="49"/>
      <c r="AI46" s="49">
        <f t="shared" si="3"/>
        <v>1</v>
      </c>
      <c r="AJ46" s="27">
        <f t="shared" si="4"/>
        <v>0.33333333333333331</v>
      </c>
      <c r="AK46" s="49" t="s">
        <v>667</v>
      </c>
      <c r="AL46" s="289" t="s">
        <v>2255</v>
      </c>
      <c r="AM46" s="281"/>
    </row>
    <row r="47" spans="2:39" ht="45" x14ac:dyDescent="0.25">
      <c r="B47" s="249" t="str">
        <f>+'5 - Diseño y Valoración Control'!B49</f>
        <v>PLANIFICACIÓN DEL ORDENAMIENTO SOCIAL DE LA PROPIEDAD</v>
      </c>
      <c r="C47" s="8" t="str">
        <f>+'5 - Diseño y Valoración Control'!D49</f>
        <v>R 18</v>
      </c>
      <c r="D47" s="249" t="str">
        <f>+'5 - Diseño y Valoración Control'!E49</f>
        <v>Incumplimiento en la formulación e implementación de los POSPR en los municipios programados por razones técnicas y operativas</v>
      </c>
      <c r="E47" s="249" t="str">
        <f>+'5 - Diseño y Valoración Control'!G49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7" s="204" t="s">
        <v>1842</v>
      </c>
      <c r="G47" s="245" t="s">
        <v>1376</v>
      </c>
      <c r="H47" s="245" t="s">
        <v>1136</v>
      </c>
      <c r="I47" s="245" t="s">
        <v>1377</v>
      </c>
      <c r="J47" s="246">
        <f t="shared" ref="J47:J48" si="5">SUM(K47:V47)</f>
        <v>3</v>
      </c>
      <c r="K47" s="246"/>
      <c r="L47" s="246"/>
      <c r="M47" s="246"/>
      <c r="N47" s="246">
        <v>1</v>
      </c>
      <c r="O47" s="246"/>
      <c r="P47" s="246"/>
      <c r="Q47" s="246"/>
      <c r="R47" s="246">
        <v>1</v>
      </c>
      <c r="S47" s="246"/>
      <c r="T47" s="246"/>
      <c r="U47" s="246"/>
      <c r="V47" s="246">
        <v>1</v>
      </c>
      <c r="W47" s="49"/>
      <c r="X47" s="49"/>
      <c r="Y47" s="49"/>
      <c r="Z47" s="49">
        <v>1</v>
      </c>
      <c r="AA47" s="49"/>
      <c r="AB47" s="49"/>
      <c r="AC47" s="49"/>
      <c r="AD47" s="49"/>
      <c r="AE47" s="49"/>
      <c r="AF47" s="49"/>
      <c r="AG47" s="49"/>
      <c r="AH47" s="49"/>
      <c r="AI47" s="49">
        <f t="shared" si="3"/>
        <v>1</v>
      </c>
      <c r="AJ47" s="27">
        <f t="shared" si="4"/>
        <v>0.33333333333333331</v>
      </c>
      <c r="AK47" s="49" t="s">
        <v>667</v>
      </c>
      <c r="AL47" s="289" t="s">
        <v>2252</v>
      </c>
      <c r="AM47" s="281"/>
    </row>
    <row r="48" spans="2:39" ht="45" x14ac:dyDescent="0.25">
      <c r="B48" s="249" t="str">
        <f>+'5 - Diseño y Valoración Control'!B50</f>
        <v>PLANIFICACIÓN DEL ORDENAMIENTO SOCIAL DE LA PROPIEDAD</v>
      </c>
      <c r="C48" s="8" t="str">
        <f>+'5 - Diseño y Valoración Control'!D50</f>
        <v>R 18</v>
      </c>
      <c r="D48" s="249" t="str">
        <f>+'5 - Diseño y Valoración Control'!E50</f>
        <v>Incumplimiento en la formulación e implementación de los POSPR en los municipios programados por razones técnicas y operativas</v>
      </c>
      <c r="E48" s="249" t="str">
        <f>+'5 - Diseño y Valoración Control'!G50</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F48" s="204" t="s">
        <v>1843</v>
      </c>
      <c r="G48" s="245"/>
      <c r="H48" s="245" t="s">
        <v>1042</v>
      </c>
      <c r="I48" s="245"/>
      <c r="J48" s="246">
        <f t="shared" si="5"/>
        <v>0</v>
      </c>
      <c r="K48" s="246"/>
      <c r="L48" s="246"/>
      <c r="M48" s="246"/>
      <c r="N48" s="246"/>
      <c r="O48" s="246"/>
      <c r="P48" s="246"/>
      <c r="Q48" s="246"/>
      <c r="R48" s="246"/>
      <c r="S48" s="246"/>
      <c r="T48" s="246"/>
      <c r="U48" s="246"/>
      <c r="V48" s="246"/>
      <c r="W48" s="49"/>
      <c r="X48" s="49"/>
      <c r="Y48" s="49"/>
      <c r="Z48" s="49"/>
      <c r="AA48" s="49"/>
      <c r="AB48" s="49"/>
      <c r="AC48" s="49"/>
      <c r="AD48" s="49"/>
      <c r="AE48" s="49"/>
      <c r="AF48" s="49"/>
      <c r="AG48" s="49"/>
      <c r="AH48" s="49"/>
      <c r="AI48" s="49">
        <f t="shared" si="3"/>
        <v>0</v>
      </c>
      <c r="AJ48" s="27"/>
      <c r="AK48" s="49" t="s">
        <v>667</v>
      </c>
      <c r="AL48" s="289"/>
      <c r="AM48" s="281"/>
    </row>
    <row r="49" spans="2:39" ht="75" x14ac:dyDescent="0.25">
      <c r="B49" s="249" t="str">
        <f>+'5 - Diseño y Valoración Control'!B51</f>
        <v>PLANIFICACIÓN DEL ORDENAMIENTO SOCIAL DE LA PROPIEDAD</v>
      </c>
      <c r="C49" s="8" t="str">
        <f>+'5 - Diseño y Valoración Control'!D51</f>
        <v>R 19</v>
      </c>
      <c r="D49" s="249" t="str">
        <f>+'5 - Diseño y Valoración Control'!E51</f>
        <v>Retrasos o suspensión en la formulación e implementación de POSPR en los municipios programados por condiciones de seguridad adversas a la operación</v>
      </c>
      <c r="E49" s="249" t="str">
        <f>+'5 - Diseño y Valoración Control'!G51</f>
        <v>Posibilidad de afectación económica en sobrecostos de operación debido a las situaciones de orden público sobrevinientes, que impidan desarrollar las actividades operativas en la formulación e implementación de POSPR en los municipios programados</v>
      </c>
      <c r="F49" s="204" t="s">
        <v>1844</v>
      </c>
      <c r="G49" s="245" t="s">
        <v>1378</v>
      </c>
      <c r="H49" s="245" t="s">
        <v>1136</v>
      </c>
      <c r="I49" s="245" t="s">
        <v>1379</v>
      </c>
      <c r="J49" s="246">
        <v>9</v>
      </c>
      <c r="K49" s="246"/>
      <c r="L49" s="246"/>
      <c r="M49" s="246"/>
      <c r="N49" s="246">
        <v>1</v>
      </c>
      <c r="O49" s="246">
        <v>1</v>
      </c>
      <c r="P49" s="246">
        <v>1</v>
      </c>
      <c r="Q49" s="246">
        <v>1</v>
      </c>
      <c r="R49" s="246">
        <v>1</v>
      </c>
      <c r="S49" s="246">
        <v>1</v>
      </c>
      <c r="T49" s="246">
        <v>1</v>
      </c>
      <c r="U49" s="246">
        <v>1</v>
      </c>
      <c r="V49" s="246">
        <v>1</v>
      </c>
      <c r="W49" s="49"/>
      <c r="X49" s="49"/>
      <c r="Y49" s="49"/>
      <c r="Z49" s="49">
        <v>1</v>
      </c>
      <c r="AA49" s="49">
        <v>1</v>
      </c>
      <c r="AB49" s="49">
        <v>1</v>
      </c>
      <c r="AC49" s="49"/>
      <c r="AD49" s="49"/>
      <c r="AE49" s="49"/>
      <c r="AF49" s="49"/>
      <c r="AG49" s="49"/>
      <c r="AH49" s="49"/>
      <c r="AI49" s="49">
        <f t="shared" si="3"/>
        <v>3</v>
      </c>
      <c r="AJ49" s="27">
        <f t="shared" si="4"/>
        <v>0.33333333333333331</v>
      </c>
      <c r="AK49" s="49" t="s">
        <v>667</v>
      </c>
      <c r="AL49" s="289" t="s">
        <v>2258</v>
      </c>
      <c r="AM49" s="281"/>
    </row>
    <row r="50" spans="2:39" ht="45" x14ac:dyDescent="0.25">
      <c r="B50" s="249" t="str">
        <f>+'5 - Diseño y Valoración Control'!B52</f>
        <v>PLANIFICACIÓN DEL ORDENAMIENTO SOCIAL DE LA PROPIEDAD</v>
      </c>
      <c r="C50" s="8" t="str">
        <f>+'5 - Diseño y Valoración Control'!D52</f>
        <v>R 19</v>
      </c>
      <c r="D50" s="249" t="str">
        <f>+'5 - Diseño y Valoración Control'!E52</f>
        <v>Retrasos o suspensión en la formulación e implementación de POSPR en los municipios programados por condiciones de seguridad adversas a la operación</v>
      </c>
      <c r="E50" s="249" t="str">
        <f>+'5 - Diseño y Valoración Control'!G52</f>
        <v>Posibilidad de afectación económica en sobrecostos de operación debido a las situaciones de orden público sobrevinientes, que impidan desarrollar las actividades operativas en la formulación e implementación de POSPR en los municipios programados</v>
      </c>
      <c r="F50" s="204" t="s">
        <v>1845</v>
      </c>
      <c r="G50" s="245"/>
      <c r="H50" s="245" t="s">
        <v>1042</v>
      </c>
      <c r="I50" s="245"/>
      <c r="J50" s="246">
        <f t="shared" ref="J50:J60" si="6">SUM(K50:V50)</f>
        <v>0</v>
      </c>
      <c r="K50" s="246"/>
      <c r="L50" s="246"/>
      <c r="M50" s="246"/>
      <c r="N50" s="246"/>
      <c r="O50" s="246"/>
      <c r="P50" s="246"/>
      <c r="Q50" s="246"/>
      <c r="R50" s="246"/>
      <c r="S50" s="246"/>
      <c r="T50" s="246"/>
      <c r="U50" s="246"/>
      <c r="V50" s="246"/>
      <c r="W50" s="49"/>
      <c r="X50" s="49"/>
      <c r="Y50" s="49"/>
      <c r="Z50" s="49"/>
      <c r="AA50" s="49"/>
      <c r="AB50" s="49"/>
      <c r="AC50" s="49"/>
      <c r="AD50" s="49"/>
      <c r="AE50" s="49"/>
      <c r="AF50" s="49"/>
      <c r="AG50" s="49"/>
      <c r="AH50" s="49"/>
      <c r="AI50" s="49">
        <f t="shared" si="3"/>
        <v>0</v>
      </c>
      <c r="AJ50" s="27"/>
      <c r="AK50" s="49" t="s">
        <v>667</v>
      </c>
      <c r="AL50" s="195"/>
      <c r="AM50" s="281"/>
    </row>
    <row r="51" spans="2:39" ht="45" x14ac:dyDescent="0.25">
      <c r="B51" s="249" t="str">
        <f>+'5 - Diseño y Valoración Control'!B53</f>
        <v>PLANIFICACIÓN DEL ORDENAMIENTO SOCIAL DE LA PROPIEDAD</v>
      </c>
      <c r="C51" s="8" t="str">
        <f>+'5 - Diseño y Valoración Control'!D53</f>
        <v>R 19</v>
      </c>
      <c r="D51" s="249" t="str">
        <f>+'5 - Diseño y Valoración Control'!E53</f>
        <v>Retrasos o suspensión en la formulación e implementación de POSPR en los municipios programados por condiciones de seguridad adversas a la operación</v>
      </c>
      <c r="E51" s="249" t="str">
        <f>+'5 - Diseño y Valoración Control'!G53</f>
        <v>Posibilidad de afectación económica en sobrecostos de operación debido a las situaciones de orden público sobrevinientes, que impidan desarrollar las actividades operativas en la formulación e implementación de POSPR en los municipios programados</v>
      </c>
      <c r="F51" s="204" t="s">
        <v>1846</v>
      </c>
      <c r="G51" s="245"/>
      <c r="H51" s="245" t="s">
        <v>1042</v>
      </c>
      <c r="I51" s="245"/>
      <c r="J51" s="246">
        <f t="shared" si="6"/>
        <v>0</v>
      </c>
      <c r="K51" s="246"/>
      <c r="L51" s="246"/>
      <c r="M51" s="246"/>
      <c r="N51" s="246"/>
      <c r="O51" s="246"/>
      <c r="P51" s="246"/>
      <c r="Q51" s="246"/>
      <c r="R51" s="246"/>
      <c r="S51" s="246"/>
      <c r="T51" s="246"/>
      <c r="U51" s="246"/>
      <c r="V51" s="246"/>
      <c r="W51" s="49"/>
      <c r="X51" s="49"/>
      <c r="Y51" s="49"/>
      <c r="Z51" s="49"/>
      <c r="AA51" s="49"/>
      <c r="AB51" s="49"/>
      <c r="AC51" s="49"/>
      <c r="AD51" s="49"/>
      <c r="AE51" s="49"/>
      <c r="AF51" s="49"/>
      <c r="AG51" s="49"/>
      <c r="AH51" s="49"/>
      <c r="AI51" s="49">
        <f t="shared" si="3"/>
        <v>0</v>
      </c>
      <c r="AJ51" s="27"/>
      <c r="AK51" s="49" t="s">
        <v>667</v>
      </c>
      <c r="AL51" s="195"/>
      <c r="AM51" s="281"/>
    </row>
    <row r="52" spans="2:39" ht="60" x14ac:dyDescent="0.25">
      <c r="B52" s="249" t="str">
        <f>+'5 - Diseño y Valoración Control'!B54</f>
        <v>PLANIFICACIÓN DEL ORDENAMIENTO SOCIAL DE LA PROPIEDAD</v>
      </c>
      <c r="C52" s="8" t="str">
        <f>+'5 - Diseño y Valoración Control'!D54</f>
        <v>R 20</v>
      </c>
      <c r="D52" s="249" t="str">
        <f>+'5 - Diseño y Valoración Control'!E54</f>
        <v>Incumplimientos por parte de los socios estratégicos y/u operadores de catastro en la entrega de insumos / productos requeridos para la formulación e implementación de POSPR, en el marco de los convenios celebrados</v>
      </c>
      <c r="E52" s="249" t="str">
        <f>+'5 - Diseño y Valoración Control'!G54</f>
        <v>Posibilidad de afectación económica por multa y sanción del ente regulador debido al inadecuado seguimiento a la ejecución en las actividades desarrolladas por socios estratégicos y/u operadores de catastro en la formulación e implementación de POSPR</v>
      </c>
      <c r="F52" s="204" t="s">
        <v>1847</v>
      </c>
      <c r="G52" s="245" t="s">
        <v>1380</v>
      </c>
      <c r="H52" s="245" t="s">
        <v>1136</v>
      </c>
      <c r="I52" s="245" t="s">
        <v>1381</v>
      </c>
      <c r="J52" s="246">
        <f t="shared" si="6"/>
        <v>4</v>
      </c>
      <c r="K52" s="246"/>
      <c r="L52" s="246"/>
      <c r="M52" s="246"/>
      <c r="N52" s="246">
        <v>1</v>
      </c>
      <c r="O52" s="246"/>
      <c r="P52" s="246"/>
      <c r="Q52" s="246">
        <v>1</v>
      </c>
      <c r="R52" s="246"/>
      <c r="S52" s="246"/>
      <c r="T52" s="246">
        <v>1</v>
      </c>
      <c r="U52" s="246"/>
      <c r="V52" s="246">
        <v>1</v>
      </c>
      <c r="W52" s="49"/>
      <c r="X52" s="49"/>
      <c r="Y52" s="49"/>
      <c r="Z52" s="49">
        <v>1</v>
      </c>
      <c r="AA52" s="49"/>
      <c r="AB52" s="49"/>
      <c r="AC52" s="49"/>
      <c r="AD52" s="49"/>
      <c r="AE52" s="49"/>
      <c r="AF52" s="49"/>
      <c r="AG52" s="49"/>
      <c r="AH52" s="49"/>
      <c r="AI52" s="49">
        <f t="shared" si="3"/>
        <v>1</v>
      </c>
      <c r="AJ52" s="27">
        <f t="shared" si="4"/>
        <v>0.25</v>
      </c>
      <c r="AK52" s="49" t="s">
        <v>667</v>
      </c>
      <c r="AL52" s="289" t="s">
        <v>2253</v>
      </c>
      <c r="AM52" s="281"/>
    </row>
    <row r="53" spans="2:39" ht="60" x14ac:dyDescent="0.25">
      <c r="B53" s="249" t="str">
        <f>+'5 - Diseño y Valoración Control'!B55</f>
        <v>PLANIFICACIÓN DEL ORDENAMIENTO SOCIAL DE LA PROPIEDAD</v>
      </c>
      <c r="C53" s="8" t="str">
        <f>+'5 - Diseño y Valoración Control'!D55</f>
        <v>R 20</v>
      </c>
      <c r="D53" s="249" t="str">
        <f>+'5 - Diseño y Valoración Control'!E55</f>
        <v>Incumplimientos por parte de los socios estratégicos y/u operadores de catastro en la entrega de insumos / productos requeridos para la formulación e implementación de POSPR, en el marco de los convenios celebrados</v>
      </c>
      <c r="E53" s="249" t="str">
        <f>+'5 - Diseño y Valoración Control'!G55</f>
        <v>Posibilidad de afectación económica por multa y sanción del ente regulador debido al inadecuado seguimiento a la ejecución en las actividades desarrolladas por socios estratégicos y/u operadores de catastro en la formulación e implementación de POSPR</v>
      </c>
      <c r="F53" s="204" t="s">
        <v>1848</v>
      </c>
      <c r="G53" s="245" t="s">
        <v>1382</v>
      </c>
      <c r="H53" s="245" t="s">
        <v>1136</v>
      </c>
      <c r="I53" s="245" t="s">
        <v>1383</v>
      </c>
      <c r="J53" s="246">
        <f t="shared" si="6"/>
        <v>3</v>
      </c>
      <c r="K53" s="246"/>
      <c r="L53" s="246"/>
      <c r="M53" s="246"/>
      <c r="N53" s="246">
        <v>1</v>
      </c>
      <c r="O53" s="246"/>
      <c r="P53" s="246"/>
      <c r="Q53" s="246"/>
      <c r="R53" s="246">
        <v>1</v>
      </c>
      <c r="S53" s="246"/>
      <c r="T53" s="246"/>
      <c r="U53" s="246"/>
      <c r="V53" s="246">
        <v>1</v>
      </c>
      <c r="W53" s="49"/>
      <c r="X53" s="49"/>
      <c r="Y53" s="49"/>
      <c r="Z53" s="49">
        <v>1</v>
      </c>
      <c r="AA53" s="49"/>
      <c r="AB53" s="49"/>
      <c r="AC53" s="49"/>
      <c r="AD53" s="49"/>
      <c r="AE53" s="49"/>
      <c r="AF53" s="49"/>
      <c r="AG53" s="49"/>
      <c r="AH53" s="49"/>
      <c r="AI53" s="49">
        <f t="shared" si="3"/>
        <v>1</v>
      </c>
      <c r="AJ53" s="27">
        <f t="shared" si="4"/>
        <v>0.33333333333333331</v>
      </c>
      <c r="AK53" s="49" t="s">
        <v>667</v>
      </c>
      <c r="AL53" s="289" t="s">
        <v>2254</v>
      </c>
      <c r="AM53" s="281"/>
    </row>
    <row r="54" spans="2:39" ht="45" x14ac:dyDescent="0.25">
      <c r="B54" s="249" t="str">
        <f>+'5 - Diseño y Valoración Control'!B56</f>
        <v>SEGURIDAD JURÍDICA SOBRE LA TITULARIDAD DE LA TIERRA Y LOS TERRITORIOS</v>
      </c>
      <c r="C54" s="8" t="str">
        <f>+'5 - Diseño y Valoración Control'!D56</f>
        <v>R 21</v>
      </c>
      <c r="D54" s="249" t="str">
        <f>+'5 - Diseño y Valoración Control'!E56</f>
        <v>Tomar decisiones incorrectas en los procesos agrarios y la formalización de la propiedad privada rural (zonas no focalizadas)</v>
      </c>
      <c r="E54" s="249" t="str">
        <f>+'5 - Diseño y Valoración Control'!G56</f>
        <v>Posibilidad de pérdida reputacional en la credibilidad institucional por la decisión generada erradamente en el acto administrativo para las zonas no focalizadas</v>
      </c>
      <c r="F54" s="204" t="s">
        <v>1849</v>
      </c>
      <c r="G54" s="245" t="s">
        <v>1384</v>
      </c>
      <c r="H54" s="245" t="s">
        <v>1268</v>
      </c>
      <c r="I54" s="245" t="s">
        <v>1385</v>
      </c>
      <c r="J54" s="246">
        <f t="shared" si="6"/>
        <v>3</v>
      </c>
      <c r="K54" s="246"/>
      <c r="L54" s="246"/>
      <c r="M54" s="246"/>
      <c r="N54" s="246"/>
      <c r="O54" s="246"/>
      <c r="P54" s="246">
        <v>1</v>
      </c>
      <c r="Q54" s="246"/>
      <c r="R54" s="246"/>
      <c r="S54" s="246">
        <v>1</v>
      </c>
      <c r="T54" s="246"/>
      <c r="U54" s="246">
        <v>1</v>
      </c>
      <c r="V54" s="246"/>
      <c r="W54" s="49"/>
      <c r="X54" s="49"/>
      <c r="Y54" s="49"/>
      <c r="Z54" s="49"/>
      <c r="AA54" s="49"/>
      <c r="AB54" s="49">
        <v>1</v>
      </c>
      <c r="AC54" s="49"/>
      <c r="AD54" s="49"/>
      <c r="AE54" s="49"/>
      <c r="AF54" s="49"/>
      <c r="AG54" s="49"/>
      <c r="AH54" s="49"/>
      <c r="AI54" s="49">
        <f t="shared" si="3"/>
        <v>1</v>
      </c>
      <c r="AJ54" s="27">
        <f t="shared" si="4"/>
        <v>0.33333333333333331</v>
      </c>
      <c r="AK54" s="49" t="s">
        <v>667</v>
      </c>
      <c r="AL54" s="289" t="s">
        <v>2260</v>
      </c>
      <c r="AM54" s="281"/>
    </row>
    <row r="55" spans="2:39" ht="45" x14ac:dyDescent="0.25">
      <c r="B55" s="249" t="str">
        <f>+'5 - Diseño y Valoración Control'!B57</f>
        <v>SEGURIDAD JURÍDICA SOBRE LA TITULARIDAD DE LA TIERRA Y LOS TERRITORIOS</v>
      </c>
      <c r="C55" s="8" t="str">
        <f>+'5 - Diseño y Valoración Control'!D57</f>
        <v>R 21</v>
      </c>
      <c r="D55" s="249" t="str">
        <f>+'5 - Diseño y Valoración Control'!E57</f>
        <v>Tomar decisiones incorrectas en los procesos agrarios y la formalización de la propiedad privada rural (zonas no focalizadas)</v>
      </c>
      <c r="E55" s="249" t="str">
        <f>+'5 - Diseño y Valoración Control'!G57</f>
        <v>Posibilidad de pérdida reputacional en la credibilidad institucional por la decisión generada erradamente en el acto administrativo para las zonas no focalizadas</v>
      </c>
      <c r="F55" s="204" t="s">
        <v>1850</v>
      </c>
      <c r="G55" s="245"/>
      <c r="H55" s="245" t="s">
        <v>1042</v>
      </c>
      <c r="I55" s="245"/>
      <c r="J55" s="246">
        <f t="shared" si="6"/>
        <v>0</v>
      </c>
      <c r="K55" s="246"/>
      <c r="L55" s="246"/>
      <c r="M55" s="246"/>
      <c r="N55" s="246"/>
      <c r="O55" s="246"/>
      <c r="P55" s="246"/>
      <c r="Q55" s="246"/>
      <c r="R55" s="246"/>
      <c r="S55" s="246"/>
      <c r="T55" s="246"/>
      <c r="U55" s="246"/>
      <c r="V55" s="246"/>
      <c r="W55" s="49"/>
      <c r="X55" s="49"/>
      <c r="Y55" s="49"/>
      <c r="Z55" s="49"/>
      <c r="AA55" s="49"/>
      <c r="AB55" s="49"/>
      <c r="AC55" s="49"/>
      <c r="AD55" s="49"/>
      <c r="AE55" s="49"/>
      <c r="AF55" s="49"/>
      <c r="AG55" s="49"/>
      <c r="AH55" s="49"/>
      <c r="AI55" s="49">
        <f t="shared" si="3"/>
        <v>0</v>
      </c>
      <c r="AJ55" s="27"/>
      <c r="AK55" s="49" t="s">
        <v>667</v>
      </c>
      <c r="AL55" s="195"/>
      <c r="AM55" s="281"/>
    </row>
    <row r="56" spans="2:39" ht="45" x14ac:dyDescent="0.25">
      <c r="B56" s="249" t="str">
        <f>+'5 - Diseño y Valoración Control'!B58</f>
        <v>SEGURIDAD JURÍDICA SOBRE LA TITULARIDAD DE LA TIERRA Y LOS TERRITORIOS</v>
      </c>
      <c r="C56" s="8" t="str">
        <f>+'5 - Diseño y Valoración Control'!D58</f>
        <v>R 22</v>
      </c>
      <c r="D56" s="249" t="str">
        <f>+'5 - Diseño y Valoración Control'!E58</f>
        <v>Tomar decisiones incorrectas en los procesos agrarios y la formalización de la propiedad privada rural (zonas focalizadas)</v>
      </c>
      <c r="E56" s="249" t="str">
        <f>+'5 - Diseño y Valoración Control'!G58</f>
        <v>Posibilidad de pérdida reputacional en la credibilidad institucional por la decisión generada erradamente en el acto administrativo para las zonas focalizadas y formalización de la propiedad privada rural</v>
      </c>
      <c r="F56" s="204" t="s">
        <v>1851</v>
      </c>
      <c r="G56" s="245" t="s">
        <v>1386</v>
      </c>
      <c r="H56" s="245" t="s">
        <v>1271</v>
      </c>
      <c r="I56" s="245" t="s">
        <v>1387</v>
      </c>
      <c r="J56" s="246">
        <f t="shared" si="6"/>
        <v>3</v>
      </c>
      <c r="K56" s="246"/>
      <c r="L56" s="246"/>
      <c r="M56" s="246"/>
      <c r="N56" s="246"/>
      <c r="O56" s="246"/>
      <c r="P56" s="246">
        <v>1</v>
      </c>
      <c r="Q56" s="246"/>
      <c r="R56" s="246"/>
      <c r="S56" s="246">
        <v>1</v>
      </c>
      <c r="T56" s="246"/>
      <c r="U56" s="246">
        <v>1</v>
      </c>
      <c r="V56" s="246"/>
      <c r="W56" s="49"/>
      <c r="X56" s="49"/>
      <c r="Y56" s="49"/>
      <c r="Z56" s="49"/>
      <c r="AA56" s="49"/>
      <c r="AB56" s="49">
        <v>1</v>
      </c>
      <c r="AC56" s="49"/>
      <c r="AD56" s="49"/>
      <c r="AE56" s="49"/>
      <c r="AF56" s="49"/>
      <c r="AG56" s="49"/>
      <c r="AH56" s="49"/>
      <c r="AI56" s="49">
        <f t="shared" si="3"/>
        <v>1</v>
      </c>
      <c r="AJ56" s="27">
        <f t="shared" si="4"/>
        <v>0.33333333333333331</v>
      </c>
      <c r="AK56" s="49" t="s">
        <v>667</v>
      </c>
      <c r="AL56" s="289" t="s">
        <v>2261</v>
      </c>
      <c r="AM56" s="281"/>
    </row>
    <row r="57" spans="2:39" ht="45" x14ac:dyDescent="0.25">
      <c r="B57" s="249" t="str">
        <f>+'5 - Diseño y Valoración Control'!B59</f>
        <v>SEGURIDAD JURÍDICA SOBRE LA TITULARIDAD DE LA TIERRA Y LOS TERRITORIOS</v>
      </c>
      <c r="C57" s="8" t="str">
        <f>+'5 - Diseño y Valoración Control'!D59</f>
        <v>R 22</v>
      </c>
      <c r="D57" s="249" t="str">
        <f>+'5 - Diseño y Valoración Control'!E59</f>
        <v>Tomar decisiones incorrectas en los procesos agrarios y la formalización de la propiedad privada rural (zonas focalizadas)</v>
      </c>
      <c r="E57" s="249" t="str">
        <f>+'5 - Diseño y Valoración Control'!G59</f>
        <v>Posibilidad de pérdida reputacional en la credibilidad institucional por la decisión generada erradamente en el acto administrativo para las zonas focalizadas y formalización de la propiedad privada rural</v>
      </c>
      <c r="F57" s="204" t="s">
        <v>1852</v>
      </c>
      <c r="G57" s="245"/>
      <c r="H57" s="245" t="s">
        <v>1042</v>
      </c>
      <c r="I57" s="245"/>
      <c r="J57" s="246">
        <f t="shared" si="6"/>
        <v>0</v>
      </c>
      <c r="K57" s="246"/>
      <c r="L57" s="246"/>
      <c r="M57" s="246"/>
      <c r="N57" s="246"/>
      <c r="O57" s="246"/>
      <c r="P57" s="246"/>
      <c r="Q57" s="246"/>
      <c r="R57" s="246"/>
      <c r="S57" s="246"/>
      <c r="T57" s="246"/>
      <c r="U57" s="246"/>
      <c r="V57" s="246"/>
      <c r="W57" s="49"/>
      <c r="X57" s="49"/>
      <c r="Y57" s="49"/>
      <c r="Z57" s="49"/>
      <c r="AA57" s="49"/>
      <c r="AB57" s="49"/>
      <c r="AC57" s="49"/>
      <c r="AD57" s="49"/>
      <c r="AE57" s="49"/>
      <c r="AF57" s="49"/>
      <c r="AG57" s="49"/>
      <c r="AH57" s="49"/>
      <c r="AI57" s="49">
        <f t="shared" si="3"/>
        <v>0</v>
      </c>
      <c r="AJ57" s="27"/>
      <c r="AK57" s="49" t="s">
        <v>667</v>
      </c>
      <c r="AL57" s="195"/>
      <c r="AM57" s="281"/>
    </row>
    <row r="58" spans="2:39" ht="45" x14ac:dyDescent="0.25">
      <c r="B58" s="249" t="str">
        <f>+'5 - Diseño y Valoración Control'!B60</f>
        <v>SEGURIDAD JURÍDICA SOBRE LA TITULARIDAD DE LA TIERRA Y LOS TERRITORIOS</v>
      </c>
      <c r="C58" s="8" t="str">
        <f>+'5 - Diseño y Valoración Control'!D60</f>
        <v>R 23</v>
      </c>
      <c r="D58" s="249" t="str">
        <f>+'5 - Diseño y Valoración Control'!E60</f>
        <v>Incumplimiento de términos para dar respuesta a las nuevas solicitudes de recursos, de decisiones finales de procesos agrarios y formalización de la propiedad privada rural</v>
      </c>
      <c r="E58" s="249" t="str">
        <f>+'5 - Diseño y Valoración Control'!G60</f>
        <v>Posibilidad de pérdida reputacional en la credibilidad institucional por el incumpliendo de los términos para resolver un recurso</v>
      </c>
      <c r="F58" s="204" t="s">
        <v>1853</v>
      </c>
      <c r="G58" s="245" t="s">
        <v>1388</v>
      </c>
      <c r="H58" s="245" t="s">
        <v>1137</v>
      </c>
      <c r="I58" s="245" t="s">
        <v>1389</v>
      </c>
      <c r="J58" s="246">
        <f t="shared" si="6"/>
        <v>6</v>
      </c>
      <c r="K58" s="246"/>
      <c r="L58" s="246"/>
      <c r="M58" s="246"/>
      <c r="N58" s="246"/>
      <c r="O58" s="246"/>
      <c r="P58" s="246">
        <v>1</v>
      </c>
      <c r="Q58" s="246">
        <v>1</v>
      </c>
      <c r="R58" s="246">
        <v>1</v>
      </c>
      <c r="S58" s="246">
        <v>1</v>
      </c>
      <c r="T58" s="246">
        <v>1</v>
      </c>
      <c r="U58" s="246">
        <v>1</v>
      </c>
      <c r="V58" s="246"/>
      <c r="W58" s="49"/>
      <c r="X58" s="49"/>
      <c r="Y58" s="49"/>
      <c r="Z58" s="49"/>
      <c r="AA58" s="49"/>
      <c r="AB58" s="49">
        <v>1</v>
      </c>
      <c r="AC58" s="49"/>
      <c r="AD58" s="49"/>
      <c r="AE58" s="49"/>
      <c r="AF58" s="49"/>
      <c r="AG58" s="49"/>
      <c r="AH58" s="49"/>
      <c r="AI58" s="49">
        <f t="shared" si="3"/>
        <v>1</v>
      </c>
      <c r="AJ58" s="27">
        <f t="shared" si="4"/>
        <v>0.16666666666666666</v>
      </c>
      <c r="AK58" s="49" t="s">
        <v>667</v>
      </c>
      <c r="AL58" s="289" t="s">
        <v>2262</v>
      </c>
      <c r="AM58" s="281"/>
    </row>
    <row r="59" spans="2:39" ht="45" x14ac:dyDescent="0.25">
      <c r="B59" s="249" t="str">
        <f>+'5 - Diseño y Valoración Control'!B61</f>
        <v>SEGURIDAD JURÍDICA SOBRE LA TITULARIDAD DE LA TIERRA Y LOS TERRITORIOS</v>
      </c>
      <c r="C59" s="8" t="str">
        <f>+'5 - Diseño y Valoración Control'!D61</f>
        <v>R 23</v>
      </c>
      <c r="D59" s="249" t="str">
        <f>+'5 - Diseño y Valoración Control'!E61</f>
        <v>Incumplimiento de términos para dar respuesta a las nuevas solicitudes de recursos, de decisiones finales de procesos agrarios y formalización de la propiedad privada rural</v>
      </c>
      <c r="E59" s="249" t="str">
        <f>+'5 - Diseño y Valoración Control'!G61</f>
        <v>Posibilidad de pérdida reputacional en la credibilidad institucional por el incumpliendo de los términos para resolver un recurso</v>
      </c>
      <c r="F59" s="204" t="s">
        <v>1854</v>
      </c>
      <c r="G59" s="245"/>
      <c r="H59" s="245" t="s">
        <v>1042</v>
      </c>
      <c r="I59" s="245"/>
      <c r="J59" s="246">
        <f t="shared" si="6"/>
        <v>0</v>
      </c>
      <c r="K59" s="246"/>
      <c r="L59" s="246"/>
      <c r="M59" s="246"/>
      <c r="N59" s="246"/>
      <c r="O59" s="246"/>
      <c r="P59" s="246"/>
      <c r="Q59" s="246"/>
      <c r="R59" s="246"/>
      <c r="S59" s="246"/>
      <c r="T59" s="246"/>
      <c r="U59" s="246"/>
      <c r="V59" s="246"/>
      <c r="W59" s="49"/>
      <c r="X59" s="49"/>
      <c r="Y59" s="49"/>
      <c r="Z59" s="49"/>
      <c r="AA59" s="49"/>
      <c r="AB59" s="49"/>
      <c r="AC59" s="49"/>
      <c r="AD59" s="49"/>
      <c r="AE59" s="49"/>
      <c r="AF59" s="49"/>
      <c r="AG59" s="49"/>
      <c r="AH59" s="49"/>
      <c r="AI59" s="49">
        <f t="shared" si="3"/>
        <v>0</v>
      </c>
      <c r="AJ59" s="27"/>
      <c r="AK59" s="49" t="s">
        <v>667</v>
      </c>
      <c r="AL59" s="195"/>
      <c r="AM59" s="281"/>
    </row>
    <row r="60" spans="2:39" ht="45" x14ac:dyDescent="0.25">
      <c r="B60" s="249" t="str">
        <f>+'5 - Diseño y Valoración Control'!B62</f>
        <v>SEGURIDAD JURÍDICA SOBRE LA TITULARIDAD DE LA TIERRA Y LOS TERRITORIOS</v>
      </c>
      <c r="C60" s="8" t="str">
        <f>+'5 - Diseño y Valoración Control'!D62</f>
        <v>R 23</v>
      </c>
      <c r="D60" s="249" t="str">
        <f>+'5 - Diseño y Valoración Control'!E62</f>
        <v>Incumplimiento de términos para dar respuesta a las nuevas solicitudes de recursos, de decisiones finales de procesos agrarios y formalización de la propiedad privada rural</v>
      </c>
      <c r="E60" s="249" t="str">
        <f>+'5 - Diseño y Valoración Control'!G62</f>
        <v>Posibilidad de pérdida reputacional en la credibilidad institucional por el incumpliendo de los términos para resolver un recurso</v>
      </c>
      <c r="F60" s="204" t="s">
        <v>1855</v>
      </c>
      <c r="G60" s="245"/>
      <c r="H60" s="245" t="s">
        <v>1042</v>
      </c>
      <c r="I60" s="245"/>
      <c r="J60" s="246">
        <f t="shared" si="6"/>
        <v>0</v>
      </c>
      <c r="K60" s="246"/>
      <c r="L60" s="246"/>
      <c r="M60" s="246"/>
      <c r="N60" s="246"/>
      <c r="O60" s="246"/>
      <c r="P60" s="246"/>
      <c r="Q60" s="246"/>
      <c r="R60" s="246"/>
      <c r="S60" s="246"/>
      <c r="T60" s="246"/>
      <c r="U60" s="246"/>
      <c r="V60" s="246"/>
      <c r="W60" s="49"/>
      <c r="X60" s="49"/>
      <c r="Y60" s="49"/>
      <c r="Z60" s="49"/>
      <c r="AA60" s="49"/>
      <c r="AB60" s="49"/>
      <c r="AC60" s="49"/>
      <c r="AD60" s="49"/>
      <c r="AE60" s="49"/>
      <c r="AF60" s="49"/>
      <c r="AG60" s="49"/>
      <c r="AH60" s="49"/>
      <c r="AI60" s="49">
        <f t="shared" si="3"/>
        <v>0</v>
      </c>
      <c r="AJ60" s="27"/>
      <c r="AK60" s="49" t="s">
        <v>667</v>
      </c>
      <c r="AL60" s="195"/>
      <c r="AM60" s="281"/>
    </row>
    <row r="61" spans="2:39" ht="45" x14ac:dyDescent="0.25">
      <c r="B61" s="249" t="str">
        <f>+'5 - Diseño y Valoración Control'!B63</f>
        <v>SEGURIDAD JURÍDICA SOBRE LA TITULARIDAD DE LA TIERRA Y LOS TERRITORIOS</v>
      </c>
      <c r="C61" s="8" t="str">
        <f>+'5 - Diseño y Valoración Control'!D63</f>
        <v>R 23</v>
      </c>
      <c r="D61" s="249" t="str">
        <f>+'5 - Diseño y Valoración Control'!E63</f>
        <v>Incumplimiento de términos para dar respuesta a las nuevas solicitudes de recursos, de decisiones finales de procesos agrarios y formalización de la propiedad privada rural</v>
      </c>
      <c r="E61" s="249" t="str">
        <f>+'5 - Diseño y Valoración Control'!G63</f>
        <v>Posibilidad de pérdida reputacional en la credibilidad institucional por el incumpliendo de los términos para resolver un recurso</v>
      </c>
      <c r="F61" s="204" t="s">
        <v>1856</v>
      </c>
      <c r="G61" s="245"/>
      <c r="H61" s="245" t="s">
        <v>1042</v>
      </c>
      <c r="I61" s="245"/>
      <c r="J61" s="246"/>
      <c r="K61" s="246"/>
      <c r="L61" s="246"/>
      <c r="M61" s="246"/>
      <c r="N61" s="246"/>
      <c r="O61" s="246"/>
      <c r="P61" s="246"/>
      <c r="Q61" s="246"/>
      <c r="R61" s="246"/>
      <c r="S61" s="246"/>
      <c r="T61" s="246"/>
      <c r="U61" s="246"/>
      <c r="V61" s="246"/>
      <c r="W61" s="49"/>
      <c r="X61" s="49"/>
      <c r="Y61" s="49"/>
      <c r="Z61" s="49"/>
      <c r="AA61" s="49"/>
      <c r="AB61" s="49"/>
      <c r="AC61" s="49"/>
      <c r="AD61" s="49"/>
      <c r="AE61" s="49"/>
      <c r="AF61" s="49"/>
      <c r="AG61" s="49"/>
      <c r="AH61" s="49"/>
      <c r="AI61" s="49">
        <f t="shared" si="3"/>
        <v>0</v>
      </c>
      <c r="AJ61" s="27"/>
      <c r="AK61" s="49" t="s">
        <v>667</v>
      </c>
      <c r="AL61" s="195"/>
      <c r="AM61" s="281"/>
    </row>
    <row r="62" spans="2:39" ht="105" x14ac:dyDescent="0.25">
      <c r="B62" s="249" t="str">
        <f>+'5 - Diseño y Valoración Control'!B64</f>
        <v>SEGURIDAD JURÍDICA SOBRE LA TITULARIDAD DE LA TIERRA Y LOS TERRITORIOS</v>
      </c>
      <c r="C62" s="8" t="str">
        <f>+'5 - Diseño y Valoración Control'!D64</f>
        <v>R 24</v>
      </c>
      <c r="D62" s="249" t="str">
        <f>+'5 - Diseño y Valoración Control'!E64</f>
        <v>Realizar el reparto de una solicitud a dos o más, diferentes dependencias</v>
      </c>
      <c r="E62" s="249" t="str">
        <f>+'5 - Diseño y Valoración Control'!G64</f>
        <v>Posibilidad de pérdida reputacional en la credibilidad institucional por falta de bases de datos unificadas y estandarizadas como única matriz de control y seguimiento a respuestas</v>
      </c>
      <c r="F62" s="204" t="s">
        <v>1857</v>
      </c>
      <c r="G62" s="245" t="s">
        <v>1390</v>
      </c>
      <c r="H62" s="245" t="s">
        <v>1268</v>
      </c>
      <c r="I62" s="245" t="s">
        <v>1391</v>
      </c>
      <c r="J62" s="246">
        <f>SUM(K62:V62)</f>
        <v>8</v>
      </c>
      <c r="K62" s="246"/>
      <c r="L62" s="246"/>
      <c r="M62" s="246"/>
      <c r="N62" s="246">
        <v>1</v>
      </c>
      <c r="O62" s="246">
        <v>1</v>
      </c>
      <c r="P62" s="246">
        <v>1</v>
      </c>
      <c r="Q62" s="246">
        <v>1</v>
      </c>
      <c r="R62" s="246">
        <v>1</v>
      </c>
      <c r="S62" s="246">
        <v>1</v>
      </c>
      <c r="T62" s="246">
        <v>1</v>
      </c>
      <c r="U62" s="246">
        <v>1</v>
      </c>
      <c r="V62" s="246"/>
      <c r="W62" s="49"/>
      <c r="X62" s="49"/>
      <c r="Y62" s="49"/>
      <c r="Z62" s="49">
        <v>1</v>
      </c>
      <c r="AA62" s="49">
        <v>1</v>
      </c>
      <c r="AB62" s="49">
        <v>1</v>
      </c>
      <c r="AC62" s="49"/>
      <c r="AD62" s="49"/>
      <c r="AE62" s="49"/>
      <c r="AF62" s="49"/>
      <c r="AG62" s="49"/>
      <c r="AH62" s="49"/>
      <c r="AI62" s="49">
        <f t="shared" si="3"/>
        <v>3</v>
      </c>
      <c r="AJ62" s="27">
        <f t="shared" si="4"/>
        <v>0.375</v>
      </c>
      <c r="AK62" s="49" t="s">
        <v>667</v>
      </c>
      <c r="AL62" s="289" t="s">
        <v>2263</v>
      </c>
      <c r="AM62" s="281"/>
    </row>
    <row r="63" spans="2:39" ht="75" x14ac:dyDescent="0.25">
      <c r="B63" s="249" t="str">
        <f>+'5 - Diseño y Valoración Control'!B65</f>
        <v>SEGURIDAD JURÍDICA SOBRE LA TITULARIDAD DE LA TIERRA Y LOS TERRITORIOS</v>
      </c>
      <c r="C63" s="8" t="str">
        <f>+'5 - Diseño y Valoración Control'!D65</f>
        <v>R 24</v>
      </c>
      <c r="D63" s="249" t="str">
        <f>+'5 - Diseño y Valoración Control'!E65</f>
        <v>Realizar el reparto de una solicitud a dos o más, diferentes dependencias</v>
      </c>
      <c r="E63" s="249" t="str">
        <f>+'5 - Diseño y Valoración Control'!G65</f>
        <v>Posibilidad de pérdida reputacional en la credibilidad institucional por falta de bases de datos unificadas y estandarizadas como única matriz de control y seguimiento a respuestas</v>
      </c>
      <c r="F63" s="204" t="s">
        <v>1858</v>
      </c>
      <c r="G63" s="245" t="s">
        <v>1392</v>
      </c>
      <c r="H63" s="245" t="s">
        <v>1271</v>
      </c>
      <c r="I63" s="245" t="s">
        <v>1393</v>
      </c>
      <c r="J63" s="246">
        <f>SUM(K63:V63)</f>
        <v>8</v>
      </c>
      <c r="K63" s="246"/>
      <c r="L63" s="246"/>
      <c r="M63" s="246"/>
      <c r="N63" s="246">
        <v>1</v>
      </c>
      <c r="O63" s="246">
        <v>1</v>
      </c>
      <c r="P63" s="246">
        <v>1</v>
      </c>
      <c r="Q63" s="246">
        <v>1</v>
      </c>
      <c r="R63" s="246">
        <v>1</v>
      </c>
      <c r="S63" s="246">
        <v>1</v>
      </c>
      <c r="T63" s="246">
        <v>1</v>
      </c>
      <c r="U63" s="246">
        <v>1</v>
      </c>
      <c r="V63" s="246"/>
      <c r="W63" s="49"/>
      <c r="X63" s="49"/>
      <c r="Y63" s="49"/>
      <c r="Z63" s="49">
        <v>1</v>
      </c>
      <c r="AA63" s="49">
        <v>1</v>
      </c>
      <c r="AB63" s="49">
        <v>1</v>
      </c>
      <c r="AC63" s="49"/>
      <c r="AD63" s="49"/>
      <c r="AE63" s="49"/>
      <c r="AF63" s="49"/>
      <c r="AG63" s="49"/>
      <c r="AH63" s="49"/>
      <c r="AI63" s="49">
        <f t="shared" si="3"/>
        <v>3</v>
      </c>
      <c r="AJ63" s="27">
        <f t="shared" si="4"/>
        <v>0.375</v>
      </c>
      <c r="AK63" s="49" t="s">
        <v>667</v>
      </c>
      <c r="AL63" s="289" t="s">
        <v>2264</v>
      </c>
      <c r="AM63" s="281"/>
    </row>
    <row r="64" spans="2:39" ht="45" x14ac:dyDescent="0.25">
      <c r="B64" s="249" t="str">
        <f>+'5 - Diseño y Valoración Control'!B66</f>
        <v>SEGURIDAD JURÍDICA SOBRE LA TITULARIDAD DE LA TIERRA Y LOS TERRITORIOS</v>
      </c>
      <c r="C64" s="8" t="str">
        <f>+'5 - Diseño y Valoración Control'!D66</f>
        <v>R 24</v>
      </c>
      <c r="D64" s="249" t="str">
        <f>+'5 - Diseño y Valoración Control'!E66</f>
        <v>Realizar el reparto de una solicitud a dos o más, diferentes dependencias</v>
      </c>
      <c r="E64" s="249" t="str">
        <f>+'5 - Diseño y Valoración Control'!G66</f>
        <v>Posibilidad de pérdida reputacional en la credibilidad institucional por falta de bases de datos unificadas y estandarizadas como única matriz de control y seguimiento a respuestas</v>
      </c>
      <c r="F64" s="204" t="s">
        <v>1859</v>
      </c>
      <c r="G64" s="245"/>
      <c r="H64" s="245" t="s">
        <v>1042</v>
      </c>
      <c r="I64" s="245"/>
      <c r="J64" s="246">
        <f>SUM(K64:V64)</f>
        <v>0</v>
      </c>
      <c r="K64" s="246"/>
      <c r="L64" s="246"/>
      <c r="M64" s="246"/>
      <c r="N64" s="246"/>
      <c r="O64" s="246"/>
      <c r="P64" s="246"/>
      <c r="Q64" s="246"/>
      <c r="R64" s="246"/>
      <c r="S64" s="246"/>
      <c r="T64" s="246"/>
      <c r="U64" s="246"/>
      <c r="V64" s="246"/>
      <c r="W64" s="49"/>
      <c r="X64" s="49"/>
      <c r="Y64" s="49"/>
      <c r="Z64" s="49"/>
      <c r="AA64" s="49"/>
      <c r="AB64" s="49"/>
      <c r="AC64" s="49"/>
      <c r="AD64" s="49"/>
      <c r="AE64" s="49"/>
      <c r="AF64" s="49"/>
      <c r="AG64" s="49"/>
      <c r="AH64" s="49"/>
      <c r="AI64" s="49">
        <f t="shared" si="3"/>
        <v>0</v>
      </c>
      <c r="AJ64" s="27"/>
      <c r="AK64" s="49" t="s">
        <v>667</v>
      </c>
      <c r="AL64" s="195"/>
      <c r="AM64" s="281"/>
    </row>
    <row r="65" spans="2:39" ht="45" x14ac:dyDescent="0.25">
      <c r="B65" s="249" t="str">
        <f>+'5 - Diseño y Valoración Control'!B67</f>
        <v>SEGURIDAD JURÍDICA SOBRE LA TITULARIDAD DE LA TIERRA Y LOS TERRITORIOS</v>
      </c>
      <c r="C65" s="8" t="str">
        <f>+'5 - Diseño y Valoración Control'!D67</f>
        <v>R 24</v>
      </c>
      <c r="D65" s="249" t="str">
        <f>+'5 - Diseño y Valoración Control'!E67</f>
        <v>Realizar el reparto de una solicitud a dos o más, diferentes dependencias</v>
      </c>
      <c r="E65" s="249" t="str">
        <f>+'5 - Diseño y Valoración Control'!G67</f>
        <v>Posibilidad de pérdida reputacional en la credibilidad institucional por falta de bases de datos unificadas y estandarizadas como única matriz de control y seguimiento a respuestas</v>
      </c>
      <c r="F65" s="204" t="s">
        <v>1859</v>
      </c>
      <c r="G65" s="245"/>
      <c r="H65" s="245" t="s">
        <v>1042</v>
      </c>
      <c r="I65" s="245"/>
      <c r="J65" s="246">
        <f>SUM(K65:V65)</f>
        <v>0</v>
      </c>
      <c r="K65" s="246"/>
      <c r="L65" s="246"/>
      <c r="M65" s="246"/>
      <c r="N65" s="246"/>
      <c r="O65" s="246"/>
      <c r="P65" s="246"/>
      <c r="Q65" s="246"/>
      <c r="R65" s="246"/>
      <c r="S65" s="246"/>
      <c r="T65" s="246"/>
      <c r="U65" s="246"/>
      <c r="V65" s="246"/>
      <c r="W65" s="49"/>
      <c r="X65" s="49"/>
      <c r="Y65" s="49"/>
      <c r="Z65" s="49"/>
      <c r="AA65" s="49"/>
      <c r="AB65" s="49"/>
      <c r="AC65" s="49"/>
      <c r="AD65" s="49"/>
      <c r="AE65" s="49"/>
      <c r="AF65" s="49"/>
      <c r="AG65" s="49"/>
      <c r="AH65" s="49"/>
      <c r="AI65" s="49">
        <f t="shared" si="3"/>
        <v>0</v>
      </c>
      <c r="AJ65" s="27"/>
      <c r="AK65" s="49" t="s">
        <v>667</v>
      </c>
      <c r="AL65" s="195"/>
      <c r="AM65" s="281"/>
    </row>
    <row r="66" spans="2:39" ht="75" x14ac:dyDescent="0.25">
      <c r="B66" s="249" t="str">
        <f>+'5 - Diseño y Valoración Control'!B68</f>
        <v>ACCESO A LA PROPIEDAD DE LA TIERRA Y LOS TERRITORIOS</v>
      </c>
      <c r="C66" s="8" t="str">
        <f>+'5 - Diseño y Valoración Control'!D68</f>
        <v>R 25</v>
      </c>
      <c r="D66" s="249" t="str">
        <f>+'5 - Diseño y Valoración Control'!E68</f>
        <v>Incumplimiento por parte de los proveedores de servicios e insumos de las Iniciativas Cofinanciadas</v>
      </c>
      <c r="E66" s="249" t="str">
        <f>+'5 - Diseño y Valoración Control'!G68</f>
        <v>Posibilidad de afectación económica  presentando incrementos en los costos por la suspensión de la iniciativa cofinanciada debido a la falta de verificación de la capacidad operativa de los proveedores en la región</v>
      </c>
      <c r="F66" s="204" t="s">
        <v>1860</v>
      </c>
      <c r="G66" s="245" t="s">
        <v>999</v>
      </c>
      <c r="H66" s="245" t="s">
        <v>1138</v>
      </c>
      <c r="I66" s="245" t="s">
        <v>1000</v>
      </c>
      <c r="J66" s="246">
        <f t="shared" ref="J66:J181" si="7">SUM(K66:V66)</f>
        <v>13</v>
      </c>
      <c r="K66" s="246"/>
      <c r="L66" s="246">
        <v>2</v>
      </c>
      <c r="M66" s="246"/>
      <c r="N66" s="246">
        <v>2</v>
      </c>
      <c r="O66" s="246"/>
      <c r="P66" s="246">
        <v>2</v>
      </c>
      <c r="Q66" s="246"/>
      <c r="R66" s="246">
        <v>2</v>
      </c>
      <c r="S66" s="246"/>
      <c r="T66" s="246">
        <v>2</v>
      </c>
      <c r="U66" s="246"/>
      <c r="V66" s="246">
        <v>3</v>
      </c>
      <c r="W66" s="49"/>
      <c r="X66" s="49">
        <v>1</v>
      </c>
      <c r="Y66" s="49">
        <v>2</v>
      </c>
      <c r="Z66" s="49"/>
      <c r="AA66" s="49"/>
      <c r="AB66" s="49"/>
      <c r="AC66" s="49"/>
      <c r="AD66" s="49"/>
      <c r="AE66" s="49"/>
      <c r="AF66" s="49"/>
      <c r="AG66" s="49"/>
      <c r="AH66" s="49"/>
      <c r="AI66" s="49">
        <f t="shared" si="3"/>
        <v>3</v>
      </c>
      <c r="AJ66" s="27">
        <f t="shared" si="4"/>
        <v>0.23076923076923078</v>
      </c>
      <c r="AK66" s="49" t="s">
        <v>667</v>
      </c>
      <c r="AL66" s="289" t="s">
        <v>2271</v>
      </c>
      <c r="AM66" s="281"/>
    </row>
    <row r="67" spans="2:39" ht="75" x14ac:dyDescent="0.25">
      <c r="B67" s="249" t="str">
        <f>+'5 - Diseño y Valoración Control'!B69</f>
        <v>ACCESO A LA PROPIEDAD DE LA TIERRA Y LOS TERRITORIOS</v>
      </c>
      <c r="C67" s="8" t="str">
        <f>+'5 - Diseño y Valoración Control'!D69</f>
        <v>R 25</v>
      </c>
      <c r="D67" s="249" t="str">
        <f>+'5 - Diseño y Valoración Control'!E69</f>
        <v>Incumplimiento por parte de los proveedores de servicios e insumos de las Iniciativas Cofinanciadas</v>
      </c>
      <c r="E67" s="249" t="str">
        <f>+'5 - Diseño y Valoración Control'!G69</f>
        <v>Posibilidad de afectación económica  presentando incrementos en los costos por la suspensión de la iniciativa cofinanciada debido a la falta de verificación de la capacidad operativa de los proveedores en la región</v>
      </c>
      <c r="F67" s="204" t="s">
        <v>1861</v>
      </c>
      <c r="G67" s="245" t="s">
        <v>1001</v>
      </c>
      <c r="H67" s="245" t="s">
        <v>1394</v>
      </c>
      <c r="I67" s="245" t="s">
        <v>1395</v>
      </c>
      <c r="J67" s="246">
        <f t="shared" si="7"/>
        <v>13</v>
      </c>
      <c r="K67" s="246"/>
      <c r="L67" s="246">
        <v>2</v>
      </c>
      <c r="M67" s="246"/>
      <c r="N67" s="246">
        <v>2</v>
      </c>
      <c r="O67" s="246"/>
      <c r="P67" s="246">
        <v>2</v>
      </c>
      <c r="Q67" s="246"/>
      <c r="R67" s="246">
        <v>2</v>
      </c>
      <c r="S67" s="246"/>
      <c r="T67" s="246">
        <v>2</v>
      </c>
      <c r="U67" s="246"/>
      <c r="V67" s="246">
        <v>3</v>
      </c>
      <c r="W67" s="49"/>
      <c r="X67" s="49">
        <v>3</v>
      </c>
      <c r="Y67" s="49">
        <v>1</v>
      </c>
      <c r="Z67" s="49"/>
      <c r="AA67" s="49">
        <v>1</v>
      </c>
      <c r="AB67" s="49"/>
      <c r="AC67" s="49"/>
      <c r="AD67" s="49"/>
      <c r="AE67" s="49"/>
      <c r="AF67" s="49"/>
      <c r="AG67" s="49"/>
      <c r="AH67" s="49"/>
      <c r="AI67" s="49">
        <f t="shared" si="3"/>
        <v>5</v>
      </c>
      <c r="AJ67" s="27">
        <f t="shared" si="4"/>
        <v>0.38461538461538464</v>
      </c>
      <c r="AK67" s="49" t="s">
        <v>667</v>
      </c>
      <c r="AL67" s="289" t="s">
        <v>2272</v>
      </c>
      <c r="AM67" s="281"/>
    </row>
    <row r="68" spans="2:39" ht="90" x14ac:dyDescent="0.25">
      <c r="B68" s="249" t="str">
        <f>+'5 - Diseño y Valoración Control'!B70</f>
        <v>ACCESO A LA PROPIEDAD DE LA TIERRA Y LOS TERRITORIOS</v>
      </c>
      <c r="C68" s="8" t="str">
        <f>+'5 - Diseño y Valoración Control'!D70</f>
        <v>R 25</v>
      </c>
      <c r="D68" s="249" t="str">
        <f>+'5 - Diseño y Valoración Control'!E70</f>
        <v>Incumplimiento por parte de los proveedores de servicios e insumos de las Iniciativas Cofinanciadas</v>
      </c>
      <c r="E68" s="249" t="str">
        <f>+'5 - Diseño y Valoración Control'!G70</f>
        <v>Posibilidad de afectación económica  presentando incrementos en los costos por la suspensión de la iniciativa cofinanciada debido a la falta de verificación de la capacidad operativa de los proveedores en la región</v>
      </c>
      <c r="F68" s="204" t="s">
        <v>1862</v>
      </c>
      <c r="G68" s="245" t="s">
        <v>1002</v>
      </c>
      <c r="H68" s="245" t="s">
        <v>1138</v>
      </c>
      <c r="I68" s="245" t="s">
        <v>1003</v>
      </c>
      <c r="J68" s="246">
        <f t="shared" si="7"/>
        <v>3</v>
      </c>
      <c r="K68" s="246"/>
      <c r="L68" s="246">
        <v>1</v>
      </c>
      <c r="M68" s="246"/>
      <c r="N68" s="246"/>
      <c r="O68" s="246"/>
      <c r="P68" s="246">
        <v>1</v>
      </c>
      <c r="Q68" s="246"/>
      <c r="R68" s="246"/>
      <c r="S68" s="246">
        <v>1</v>
      </c>
      <c r="T68" s="246"/>
      <c r="U68" s="246"/>
      <c r="V68" s="246"/>
      <c r="W68" s="49"/>
      <c r="X68" s="49">
        <v>1</v>
      </c>
      <c r="Y68" s="49"/>
      <c r="Z68" s="49"/>
      <c r="AA68" s="49"/>
      <c r="AB68" s="49"/>
      <c r="AC68" s="49"/>
      <c r="AD68" s="49"/>
      <c r="AE68" s="49"/>
      <c r="AF68" s="49"/>
      <c r="AG68" s="49"/>
      <c r="AH68" s="49"/>
      <c r="AI68" s="49">
        <f t="shared" si="3"/>
        <v>1</v>
      </c>
      <c r="AJ68" s="27">
        <f t="shared" si="4"/>
        <v>0.33333333333333331</v>
      </c>
      <c r="AK68" s="49" t="s">
        <v>667</v>
      </c>
      <c r="AL68" s="289" t="s">
        <v>2270</v>
      </c>
      <c r="AM68" s="281"/>
    </row>
    <row r="69" spans="2:39" ht="45" x14ac:dyDescent="0.25">
      <c r="B69" s="249" t="str">
        <f>+'5 - Diseño y Valoración Control'!B71</f>
        <v>ACCESO A LA PROPIEDAD DE LA TIERRA Y LOS TERRITORIOS</v>
      </c>
      <c r="C69" s="8" t="str">
        <f>+'5 - Diseño y Valoración Control'!D71</f>
        <v>R 26</v>
      </c>
      <c r="D69" s="249" t="str">
        <f>+'5 - Diseño y Valoración Control'!E71</f>
        <v>Interrupción del proceso de compra directa de un predio y/o mejora</v>
      </c>
      <c r="E69" s="249" t="str">
        <f>+'5 - Diseño y Valoración Control'!G71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69" s="204" t="s">
        <v>1863</v>
      </c>
      <c r="G69" s="245" t="s">
        <v>1396</v>
      </c>
      <c r="H69" s="245" t="s">
        <v>1139</v>
      </c>
      <c r="I69" s="245" t="s">
        <v>1004</v>
      </c>
      <c r="J69" s="246">
        <f t="shared" si="7"/>
        <v>1</v>
      </c>
      <c r="K69" s="246"/>
      <c r="L69" s="246"/>
      <c r="M69" s="246"/>
      <c r="N69" s="246"/>
      <c r="O69" s="246"/>
      <c r="P69" s="246"/>
      <c r="Q69" s="246"/>
      <c r="R69" s="246">
        <v>1</v>
      </c>
      <c r="S69" s="246"/>
      <c r="T69" s="246"/>
      <c r="U69" s="246"/>
      <c r="V69" s="246"/>
      <c r="W69" s="49"/>
      <c r="X69" s="49"/>
      <c r="Y69" s="49"/>
      <c r="Z69" s="49"/>
      <c r="AA69" s="49"/>
      <c r="AB69" s="49"/>
      <c r="AC69" s="49"/>
      <c r="AD69" s="49"/>
      <c r="AE69" s="49"/>
      <c r="AF69" s="49"/>
      <c r="AG69" s="49"/>
      <c r="AH69" s="49"/>
      <c r="AI69" s="49">
        <f t="shared" si="3"/>
        <v>0</v>
      </c>
      <c r="AJ69" s="27">
        <f t="shared" si="4"/>
        <v>0</v>
      </c>
      <c r="AK69" s="49" t="s">
        <v>667</v>
      </c>
      <c r="AL69" s="195"/>
      <c r="AM69" s="281"/>
    </row>
    <row r="70" spans="2:39" ht="45" x14ac:dyDescent="0.25">
      <c r="B70" s="249" t="str">
        <f>+'5 - Diseño y Valoración Control'!B72</f>
        <v>ACCESO A LA PROPIEDAD DE LA TIERRA Y LOS TERRITORIOS</v>
      </c>
      <c r="C70" s="8" t="str">
        <f>+'5 - Diseño y Valoración Control'!D72</f>
        <v>R 26</v>
      </c>
      <c r="D70" s="249" t="str">
        <f>+'5 - Diseño y Valoración Control'!E72</f>
        <v>Interrupción del proceso de compra directa de un predio y/o mejora</v>
      </c>
      <c r="E70" s="249" t="str">
        <f>+'5 - Diseño y Valoración Control'!G72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0" s="204" t="s">
        <v>1864</v>
      </c>
      <c r="G70" s="245"/>
      <c r="H70" s="245" t="s">
        <v>1042</v>
      </c>
      <c r="I70" s="245"/>
      <c r="J70" s="246">
        <f t="shared" si="7"/>
        <v>0</v>
      </c>
      <c r="K70" s="246"/>
      <c r="L70" s="246"/>
      <c r="M70" s="246"/>
      <c r="N70" s="246"/>
      <c r="O70" s="246"/>
      <c r="P70" s="246"/>
      <c r="Q70" s="246"/>
      <c r="R70" s="246"/>
      <c r="S70" s="246"/>
      <c r="T70" s="246"/>
      <c r="U70" s="246"/>
      <c r="V70" s="246"/>
      <c r="W70" s="49"/>
      <c r="X70" s="49"/>
      <c r="Y70" s="49"/>
      <c r="Z70" s="49"/>
      <c r="AA70" s="49"/>
      <c r="AB70" s="49"/>
      <c r="AC70" s="49"/>
      <c r="AD70" s="49"/>
      <c r="AE70" s="49"/>
      <c r="AF70" s="49"/>
      <c r="AG70" s="49"/>
      <c r="AH70" s="49"/>
      <c r="AI70" s="49">
        <f t="shared" si="3"/>
        <v>0</v>
      </c>
      <c r="AJ70" s="27"/>
      <c r="AK70" s="49" t="s">
        <v>667</v>
      </c>
      <c r="AL70" s="195"/>
      <c r="AM70" s="281"/>
    </row>
    <row r="71" spans="2:39" ht="45" x14ac:dyDescent="0.25">
      <c r="B71" s="249" t="str">
        <f>+'5 - Diseño y Valoración Control'!B73</f>
        <v>ACCESO A LA PROPIEDAD DE LA TIERRA Y LOS TERRITORIOS</v>
      </c>
      <c r="C71" s="8" t="str">
        <f>+'5 - Diseño y Valoración Control'!D73</f>
        <v>R 26</v>
      </c>
      <c r="D71" s="249" t="str">
        <f>+'5 - Diseño y Valoración Control'!E73</f>
        <v>Interrupción del proceso de compra directa de un predio y/o mejora</v>
      </c>
      <c r="E71" s="249" t="str">
        <f>+'5 - Diseño y Valoración Control'!G73</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F71" s="204" t="s">
        <v>1865</v>
      </c>
      <c r="G71" s="245"/>
      <c r="H71" s="245" t="s">
        <v>1042</v>
      </c>
      <c r="I71" s="245"/>
      <c r="J71" s="246">
        <f t="shared" si="7"/>
        <v>0</v>
      </c>
      <c r="K71" s="246"/>
      <c r="L71" s="246"/>
      <c r="M71" s="246"/>
      <c r="N71" s="246"/>
      <c r="O71" s="246"/>
      <c r="P71" s="246"/>
      <c r="Q71" s="246"/>
      <c r="R71" s="246"/>
      <c r="S71" s="246"/>
      <c r="T71" s="246"/>
      <c r="U71" s="246"/>
      <c r="V71" s="246"/>
      <c r="W71" s="49"/>
      <c r="X71" s="49"/>
      <c r="Y71" s="49"/>
      <c r="Z71" s="49"/>
      <c r="AA71" s="49"/>
      <c r="AB71" s="49"/>
      <c r="AC71" s="49"/>
      <c r="AD71" s="49"/>
      <c r="AE71" s="49"/>
      <c r="AF71" s="49"/>
      <c r="AG71" s="49"/>
      <c r="AH71" s="49"/>
      <c r="AI71" s="49">
        <f t="shared" si="3"/>
        <v>0</v>
      </c>
      <c r="AJ71" s="27"/>
      <c r="AK71" s="49" t="s">
        <v>667</v>
      </c>
      <c r="AL71" s="195"/>
      <c r="AM71" s="281"/>
    </row>
    <row r="72" spans="2:39" ht="105" x14ac:dyDescent="0.25">
      <c r="B72" s="249" t="str">
        <f>+'5 - Diseño y Valoración Control'!B74</f>
        <v>ACCESO A LA PROPIEDAD DE LA TIERRA Y LOS TERRITORIOS</v>
      </c>
      <c r="C72" s="8" t="str">
        <f>+'5 - Diseño y Valoración Control'!D74</f>
        <v>R 27</v>
      </c>
      <c r="D72" s="249" t="str">
        <f>+'5 - Diseño y Valoración Control'!E74</f>
        <v>Falta de unificación en la información reportada</v>
      </c>
      <c r="E72" s="249" t="str">
        <f>+'5 - Diseño y Valoración Control'!G74</f>
        <v>Posibilidad de Pérdida Reputacional por reporte de información imprecisa y variada debido a las diferentes archivos de datos para almacenamiento de la información y las distintas fuentes finales para el envío de la información</v>
      </c>
      <c r="F72" s="204" t="s">
        <v>1866</v>
      </c>
      <c r="G72" s="245" t="s">
        <v>1005</v>
      </c>
      <c r="H72" s="245" t="s">
        <v>1140</v>
      </c>
      <c r="I72" s="245" t="s">
        <v>1397</v>
      </c>
      <c r="J72" s="246">
        <f t="shared" si="7"/>
        <v>12</v>
      </c>
      <c r="K72" s="246">
        <v>1</v>
      </c>
      <c r="L72" s="246">
        <v>1</v>
      </c>
      <c r="M72" s="246">
        <v>1</v>
      </c>
      <c r="N72" s="246">
        <v>1</v>
      </c>
      <c r="O72" s="246">
        <v>1</v>
      </c>
      <c r="P72" s="246">
        <v>1</v>
      </c>
      <c r="Q72" s="246">
        <v>1</v>
      </c>
      <c r="R72" s="246">
        <v>1</v>
      </c>
      <c r="S72" s="246">
        <v>1</v>
      </c>
      <c r="T72" s="246">
        <v>1</v>
      </c>
      <c r="U72" s="246">
        <v>1</v>
      </c>
      <c r="V72" s="246">
        <v>1</v>
      </c>
      <c r="W72" s="49"/>
      <c r="X72" s="49"/>
      <c r="Y72" s="49">
        <v>1</v>
      </c>
      <c r="Z72" s="49">
        <v>1</v>
      </c>
      <c r="AA72" s="49">
        <v>1</v>
      </c>
      <c r="AB72" s="49"/>
      <c r="AC72" s="49"/>
      <c r="AD72" s="49"/>
      <c r="AE72" s="49"/>
      <c r="AF72" s="49"/>
      <c r="AG72" s="49"/>
      <c r="AH72" s="49"/>
      <c r="AI72" s="49">
        <f t="shared" si="3"/>
        <v>3</v>
      </c>
      <c r="AJ72" s="27">
        <f t="shared" si="4"/>
        <v>0.25</v>
      </c>
      <c r="AK72" s="49" t="s">
        <v>667</v>
      </c>
      <c r="AL72" s="289" t="s">
        <v>2273</v>
      </c>
      <c r="AM72" s="281"/>
    </row>
    <row r="73" spans="2:39" ht="45" x14ac:dyDescent="0.25">
      <c r="B73" s="249" t="str">
        <f>+'5 - Diseño y Valoración Control'!B75</f>
        <v>ACCESO A LA PROPIEDAD DE LA TIERRA Y LOS TERRITORIOS</v>
      </c>
      <c r="C73" s="8" t="str">
        <f>+'5 - Diseño y Valoración Control'!D75</f>
        <v>R 27</v>
      </c>
      <c r="D73" s="249" t="str">
        <f>+'5 - Diseño y Valoración Control'!E75</f>
        <v>Falta de unificación en la información reportada</v>
      </c>
      <c r="E73" s="249" t="str">
        <f>+'5 - Diseño y Valoración Control'!G75</f>
        <v>Posibilidad de Pérdida Reputacional por reporte de información imprecisa y variada debido a las diferentes archivos de datos para almacenamiento de la información y las distintas fuentes finales para el envío de la información</v>
      </c>
      <c r="F73" s="204" t="s">
        <v>1867</v>
      </c>
      <c r="G73" s="245"/>
      <c r="H73" s="245" t="s">
        <v>1042</v>
      </c>
      <c r="I73" s="245"/>
      <c r="J73" s="246">
        <f t="shared" si="7"/>
        <v>0</v>
      </c>
      <c r="K73" s="246"/>
      <c r="L73" s="246"/>
      <c r="M73" s="246"/>
      <c r="N73" s="246"/>
      <c r="O73" s="246"/>
      <c r="P73" s="246"/>
      <c r="Q73" s="246"/>
      <c r="R73" s="246"/>
      <c r="S73" s="246"/>
      <c r="T73" s="246"/>
      <c r="U73" s="246"/>
      <c r="V73" s="246"/>
      <c r="W73" s="49"/>
      <c r="X73" s="49"/>
      <c r="Y73" s="49"/>
      <c r="Z73" s="49"/>
      <c r="AA73" s="49"/>
      <c r="AB73" s="49"/>
      <c r="AC73" s="49"/>
      <c r="AD73" s="49"/>
      <c r="AE73" s="49"/>
      <c r="AF73" s="49"/>
      <c r="AG73" s="49"/>
      <c r="AH73" s="49"/>
      <c r="AI73" s="49">
        <f t="shared" si="3"/>
        <v>0</v>
      </c>
      <c r="AJ73" s="27"/>
      <c r="AK73" s="49" t="s">
        <v>667</v>
      </c>
      <c r="AL73" s="195"/>
      <c r="AM73" s="281"/>
    </row>
    <row r="74" spans="2:39" ht="105" x14ac:dyDescent="0.25">
      <c r="B74" s="249" t="str">
        <f>+'5 - Diseño y Valoración Control'!B76</f>
        <v>ACCESO A LA PROPIEDAD DE LA TIERRA Y LOS TERRITORIOS</v>
      </c>
      <c r="C74" s="8" t="str">
        <f>+'5 - Diseño y Valoración Control'!D76</f>
        <v>R 28</v>
      </c>
      <c r="D74" s="249" t="str">
        <f>+'5 - Diseño y Valoración Control'!E76</f>
        <v>Demora en la revisión de las diferentes peticiones presentadas por las comunidades étnicas a cargo de la DAE</v>
      </c>
      <c r="E74" s="249" t="str">
        <f>+'5 - Diseño y Valoración Control'!G76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4" s="204" t="s">
        <v>1868</v>
      </c>
      <c r="G74" s="245" t="s">
        <v>1398</v>
      </c>
      <c r="H74" s="245" t="s">
        <v>1140</v>
      </c>
      <c r="I74" s="245" t="s">
        <v>1399</v>
      </c>
      <c r="J74" s="246">
        <f t="shared" si="7"/>
        <v>9</v>
      </c>
      <c r="K74" s="246"/>
      <c r="L74" s="246"/>
      <c r="M74" s="246"/>
      <c r="N74" s="246">
        <v>1</v>
      </c>
      <c r="O74" s="246">
        <v>1</v>
      </c>
      <c r="P74" s="246">
        <v>1</v>
      </c>
      <c r="Q74" s="246">
        <v>1</v>
      </c>
      <c r="R74" s="246">
        <v>1</v>
      </c>
      <c r="S74" s="246">
        <v>1</v>
      </c>
      <c r="T74" s="246">
        <v>1</v>
      </c>
      <c r="U74" s="246">
        <v>1</v>
      </c>
      <c r="V74" s="246">
        <v>1</v>
      </c>
      <c r="W74" s="49"/>
      <c r="X74" s="49"/>
      <c r="Y74" s="49"/>
      <c r="Z74" s="49">
        <v>3</v>
      </c>
      <c r="AA74" s="49">
        <v>5</v>
      </c>
      <c r="AB74" s="49">
        <v>5</v>
      </c>
      <c r="AC74" s="49"/>
      <c r="AD74" s="49"/>
      <c r="AE74" s="49"/>
      <c r="AF74" s="49"/>
      <c r="AG74" s="49"/>
      <c r="AH74" s="49"/>
      <c r="AI74" s="49">
        <f t="shared" si="3"/>
        <v>13</v>
      </c>
      <c r="AJ74" s="27">
        <v>1</v>
      </c>
      <c r="AK74" s="49" t="s">
        <v>667</v>
      </c>
      <c r="AL74" s="289" t="s">
        <v>2274</v>
      </c>
      <c r="AM74" s="281"/>
    </row>
    <row r="75" spans="2:39" ht="75" x14ac:dyDescent="0.25">
      <c r="B75" s="249" t="str">
        <f>+'5 - Diseño y Valoración Control'!B77</f>
        <v>ACCESO A LA PROPIEDAD DE LA TIERRA Y LOS TERRITORIOS</v>
      </c>
      <c r="C75" s="8" t="str">
        <f>+'5 - Diseño y Valoración Control'!D77</f>
        <v>R 28</v>
      </c>
      <c r="D75" s="249" t="str">
        <f>+'5 - Diseño y Valoración Control'!E77</f>
        <v>Demora en la revisión de las diferentes peticiones presentadas por las comunidades étnicas a cargo de la DAE</v>
      </c>
      <c r="E75" s="249" t="str">
        <f>+'5 - Diseño y Valoración Control'!G77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F75" s="204" t="s">
        <v>1869</v>
      </c>
      <c r="G75" s="245" t="s">
        <v>1006</v>
      </c>
      <c r="H75" s="245" t="s">
        <v>1140</v>
      </c>
      <c r="I75" s="245" t="s">
        <v>1007</v>
      </c>
      <c r="J75" s="246">
        <f t="shared" si="7"/>
        <v>9</v>
      </c>
      <c r="K75" s="246"/>
      <c r="L75" s="246"/>
      <c r="M75" s="246"/>
      <c r="N75" s="246">
        <v>1</v>
      </c>
      <c r="O75" s="246">
        <v>1</v>
      </c>
      <c r="P75" s="246">
        <v>1</v>
      </c>
      <c r="Q75" s="246">
        <v>1</v>
      </c>
      <c r="R75" s="246">
        <v>1</v>
      </c>
      <c r="S75" s="246">
        <v>1</v>
      </c>
      <c r="T75" s="246">
        <v>1</v>
      </c>
      <c r="U75" s="246">
        <v>1</v>
      </c>
      <c r="V75" s="246">
        <v>1</v>
      </c>
      <c r="W75" s="49"/>
      <c r="X75" s="49"/>
      <c r="Y75" s="49"/>
      <c r="Z75" s="49">
        <v>1</v>
      </c>
      <c r="AA75" s="49">
        <v>1</v>
      </c>
      <c r="AB75" s="49">
        <v>1</v>
      </c>
      <c r="AC75" s="49"/>
      <c r="AD75" s="49"/>
      <c r="AE75" s="49"/>
      <c r="AF75" s="49"/>
      <c r="AG75" s="49"/>
      <c r="AH75" s="49"/>
      <c r="AI75" s="49">
        <f t="shared" ref="AI75:AI138" si="8">+SUM(W75:AH75)</f>
        <v>3</v>
      </c>
      <c r="AJ75" s="27">
        <f t="shared" ref="AJ75:AJ138" si="9">+SUM(W75:AH75)/SUM(K75:V75)</f>
        <v>0.33333333333333331</v>
      </c>
      <c r="AK75" s="49" t="s">
        <v>667</v>
      </c>
      <c r="AL75" s="289" t="s">
        <v>2275</v>
      </c>
      <c r="AM75" s="281"/>
    </row>
    <row r="76" spans="2:39" ht="45" x14ac:dyDescent="0.25">
      <c r="B76" s="249" t="str">
        <f>+'5 - Diseño y Valoración Control'!B78</f>
        <v>ACCESO A LA PROPIEDAD DE LA TIERRA Y LOS TERRITORIOS</v>
      </c>
      <c r="C76" s="8" t="str">
        <f>+'5 - Diseño y Valoración Control'!D78</f>
        <v>R 29</v>
      </c>
      <c r="D76" s="249" t="str">
        <f>+'5 - Diseño y Valoración Control'!E78</f>
        <v>Incumplimiento  de adquisición de predios en el marco de Políticas del Gobierno</v>
      </c>
      <c r="E76" s="249" t="str">
        <f>+'5 - Diseño y Valoración Control'!G78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6" s="204" t="s">
        <v>1870</v>
      </c>
      <c r="G76" s="245" t="s">
        <v>1400</v>
      </c>
      <c r="H76" s="245" t="s">
        <v>1141</v>
      </c>
      <c r="I76" s="245" t="s">
        <v>1401</v>
      </c>
      <c r="J76" s="246">
        <f t="shared" ref="J76:J93" si="10">SUM(K76:V76)</f>
        <v>2</v>
      </c>
      <c r="K76" s="246"/>
      <c r="L76" s="246"/>
      <c r="M76" s="246">
        <v>1</v>
      </c>
      <c r="N76" s="246"/>
      <c r="O76" s="246"/>
      <c r="P76" s="246"/>
      <c r="Q76" s="246"/>
      <c r="R76" s="246">
        <v>1</v>
      </c>
      <c r="S76" s="246"/>
      <c r="T76" s="246"/>
      <c r="U76" s="246"/>
      <c r="V76" s="246"/>
      <c r="W76" s="49"/>
      <c r="X76" s="49"/>
      <c r="Y76" s="49"/>
      <c r="Z76" s="49">
        <v>1</v>
      </c>
      <c r="AA76" s="49"/>
      <c r="AB76" s="49"/>
      <c r="AC76" s="49"/>
      <c r="AD76" s="49"/>
      <c r="AE76" s="49"/>
      <c r="AF76" s="49"/>
      <c r="AG76" s="49"/>
      <c r="AH76" s="49"/>
      <c r="AI76" s="49">
        <f t="shared" si="8"/>
        <v>1</v>
      </c>
      <c r="AJ76" s="27">
        <f t="shared" si="9"/>
        <v>0.5</v>
      </c>
      <c r="AK76" s="49" t="s">
        <v>667</v>
      </c>
      <c r="AL76" s="289" t="s">
        <v>2266</v>
      </c>
      <c r="AM76" s="281"/>
    </row>
    <row r="77" spans="2:39" ht="45" x14ac:dyDescent="0.25">
      <c r="B77" s="249" t="str">
        <f>+'5 - Diseño y Valoración Control'!B79</f>
        <v>ACCESO A LA PROPIEDAD DE LA TIERRA Y LOS TERRITORIOS</v>
      </c>
      <c r="C77" s="8" t="str">
        <f>+'5 - Diseño y Valoración Control'!D79</f>
        <v>R 29</v>
      </c>
      <c r="D77" s="249" t="str">
        <f>+'5 - Diseño y Valoración Control'!E79</f>
        <v>Incumplimiento  de adquisición de predios en el marco de Políticas del Gobierno</v>
      </c>
      <c r="E77" s="249" t="str">
        <f>+'5 - Diseño y Valoración Control'!G79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7" s="204" t="s">
        <v>1871</v>
      </c>
      <c r="G77" s="245" t="s">
        <v>1402</v>
      </c>
      <c r="H77" s="245" t="s">
        <v>1141</v>
      </c>
      <c r="I77" s="245" t="s">
        <v>1403</v>
      </c>
      <c r="J77" s="246">
        <f t="shared" si="10"/>
        <v>1</v>
      </c>
      <c r="K77" s="246"/>
      <c r="L77" s="246"/>
      <c r="M77" s="246"/>
      <c r="N77" s="246"/>
      <c r="O77" s="246"/>
      <c r="P77" s="246"/>
      <c r="Q77" s="246">
        <v>1</v>
      </c>
      <c r="R77" s="246"/>
      <c r="S77" s="246"/>
      <c r="T77" s="246"/>
      <c r="U77" s="246"/>
      <c r="V77" s="246"/>
      <c r="W77" s="49"/>
      <c r="X77" s="49"/>
      <c r="Y77" s="49"/>
      <c r="Z77" s="49"/>
      <c r="AA77" s="49"/>
      <c r="AB77" s="49"/>
      <c r="AC77" s="49"/>
      <c r="AD77" s="49"/>
      <c r="AE77" s="49"/>
      <c r="AF77" s="49"/>
      <c r="AG77" s="49"/>
      <c r="AH77" s="49"/>
      <c r="AI77" s="49">
        <f t="shared" si="8"/>
        <v>0</v>
      </c>
      <c r="AJ77" s="27">
        <f t="shared" si="9"/>
        <v>0</v>
      </c>
      <c r="AK77" s="49" t="s">
        <v>667</v>
      </c>
      <c r="AL77" s="195"/>
      <c r="AM77" s="281"/>
    </row>
    <row r="78" spans="2:39" ht="45" x14ac:dyDescent="0.25">
      <c r="B78" s="249" t="str">
        <f>+'5 - Diseño y Valoración Control'!B80</f>
        <v>ACCESO A LA PROPIEDAD DE LA TIERRA Y LOS TERRITORIOS</v>
      </c>
      <c r="C78" s="8" t="str">
        <f>+'5 - Diseño y Valoración Control'!D80</f>
        <v>R 29</v>
      </c>
      <c r="D78" s="249" t="str">
        <f>+'5 - Diseño y Valoración Control'!E80</f>
        <v>Incumplimiento  de adquisición de predios en el marco de Políticas del Gobierno</v>
      </c>
      <c r="E78" s="249" t="str">
        <f>+'5 - Diseño y Valoración Control'!G80</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F78" s="204" t="s">
        <v>1872</v>
      </c>
      <c r="G78" s="245"/>
      <c r="H78" s="245" t="s">
        <v>1042</v>
      </c>
      <c r="I78" s="245"/>
      <c r="J78" s="246">
        <f t="shared" si="10"/>
        <v>0</v>
      </c>
      <c r="K78" s="246"/>
      <c r="L78" s="246"/>
      <c r="M78" s="246"/>
      <c r="N78" s="246"/>
      <c r="O78" s="246"/>
      <c r="P78" s="246"/>
      <c r="Q78" s="246"/>
      <c r="R78" s="246"/>
      <c r="S78" s="246"/>
      <c r="T78" s="246"/>
      <c r="U78" s="246"/>
      <c r="V78" s="246"/>
      <c r="W78" s="49"/>
      <c r="X78" s="49"/>
      <c r="Y78" s="49"/>
      <c r="Z78" s="49"/>
      <c r="AA78" s="49"/>
      <c r="AB78" s="49"/>
      <c r="AC78" s="49"/>
      <c r="AD78" s="49"/>
      <c r="AE78" s="49"/>
      <c r="AF78" s="49"/>
      <c r="AG78" s="49"/>
      <c r="AH78" s="49"/>
      <c r="AI78" s="49">
        <f t="shared" si="8"/>
        <v>0</v>
      </c>
      <c r="AJ78" s="27"/>
      <c r="AK78" s="49" t="s">
        <v>667</v>
      </c>
      <c r="AL78" s="195"/>
      <c r="AM78" s="281"/>
    </row>
    <row r="79" spans="2:39" ht="45" x14ac:dyDescent="0.25">
      <c r="B79" s="249" t="str">
        <f>+'5 - Diseño y Valoración Control'!B81</f>
        <v>ACCESO A LA PROPIEDAD DE LA TIERRA Y LOS TERRITORIOS</v>
      </c>
      <c r="C79" s="8" t="str">
        <f>+'5 - Diseño y Valoración Control'!D81</f>
        <v>R 30</v>
      </c>
      <c r="D79" s="249" t="str">
        <f>+'5 - Diseño y Valoración Control'!E81</f>
        <v>Materializar un subsidio que no cumpla con los requisitos establecidos</v>
      </c>
      <c r="E79" s="249" t="str">
        <f>+'5 - Diseño y Valoración Control'!G81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79" s="204" t="s">
        <v>1873</v>
      </c>
      <c r="G79" s="245" t="s">
        <v>2144</v>
      </c>
      <c r="H79" s="245" t="s">
        <v>1142</v>
      </c>
      <c r="I79" s="245" t="s">
        <v>2145</v>
      </c>
      <c r="J79" s="246">
        <f t="shared" si="10"/>
        <v>1</v>
      </c>
      <c r="K79" s="246"/>
      <c r="L79" s="246"/>
      <c r="M79" s="246"/>
      <c r="N79" s="246"/>
      <c r="O79" s="246"/>
      <c r="P79" s="246"/>
      <c r="Q79" s="246"/>
      <c r="R79" s="246">
        <v>1</v>
      </c>
      <c r="S79" s="246"/>
      <c r="T79" s="246"/>
      <c r="U79" s="246"/>
      <c r="V79" s="246"/>
      <c r="W79" s="49"/>
      <c r="X79" s="49"/>
      <c r="Y79" s="49"/>
      <c r="Z79" s="49"/>
      <c r="AA79" s="49"/>
      <c r="AB79" s="49"/>
      <c r="AC79" s="49"/>
      <c r="AD79" s="49"/>
      <c r="AE79" s="49"/>
      <c r="AF79" s="49"/>
      <c r="AG79" s="49"/>
      <c r="AH79" s="49"/>
      <c r="AI79" s="49">
        <f t="shared" si="8"/>
        <v>0</v>
      </c>
      <c r="AJ79" s="27">
        <f t="shared" si="9"/>
        <v>0</v>
      </c>
      <c r="AK79" s="49" t="s">
        <v>667</v>
      </c>
      <c r="AL79" s="195"/>
      <c r="AM79" s="281"/>
    </row>
    <row r="80" spans="2:39" ht="60" x14ac:dyDescent="0.25">
      <c r="B80" s="249" t="str">
        <f>+'5 - Diseño y Valoración Control'!B82</f>
        <v>ACCESO A LA PROPIEDAD DE LA TIERRA Y LOS TERRITORIOS</v>
      </c>
      <c r="C80" s="8" t="str">
        <f>+'5 - Diseño y Valoración Control'!D82</f>
        <v>R 30</v>
      </c>
      <c r="D80" s="249" t="str">
        <f>+'5 - Diseño y Valoración Control'!E82</f>
        <v>Materializar un subsidio que no cumpla con los requisitos establecidos</v>
      </c>
      <c r="E80" s="249" t="str">
        <f>+'5 - Diseño y Valoración Control'!G82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0" s="204" t="s">
        <v>1874</v>
      </c>
      <c r="G80" s="245" t="s">
        <v>1404</v>
      </c>
      <c r="H80" s="245" t="s">
        <v>1142</v>
      </c>
      <c r="I80" s="245" t="s">
        <v>1405</v>
      </c>
      <c r="J80" s="246">
        <f t="shared" si="10"/>
        <v>1</v>
      </c>
      <c r="K80" s="246"/>
      <c r="L80" s="246"/>
      <c r="M80" s="246"/>
      <c r="N80" s="246"/>
      <c r="O80" s="246"/>
      <c r="P80" s="246"/>
      <c r="Q80" s="246"/>
      <c r="R80" s="246">
        <v>1</v>
      </c>
      <c r="S80" s="246"/>
      <c r="T80" s="246"/>
      <c r="U80" s="246"/>
      <c r="V80" s="246"/>
      <c r="W80" s="49"/>
      <c r="X80" s="49"/>
      <c r="Y80" s="49"/>
      <c r="Z80" s="49"/>
      <c r="AA80" s="49"/>
      <c r="AB80" s="49"/>
      <c r="AC80" s="49"/>
      <c r="AD80" s="49"/>
      <c r="AE80" s="49"/>
      <c r="AF80" s="49"/>
      <c r="AG80" s="49"/>
      <c r="AH80" s="49"/>
      <c r="AI80" s="49">
        <f t="shared" si="8"/>
        <v>0</v>
      </c>
      <c r="AJ80" s="27">
        <f t="shared" si="9"/>
        <v>0</v>
      </c>
      <c r="AK80" s="49" t="s">
        <v>667</v>
      </c>
      <c r="AL80" s="195"/>
      <c r="AM80" s="281"/>
    </row>
    <row r="81" spans="2:39" ht="45" x14ac:dyDescent="0.25">
      <c r="B81" s="249" t="str">
        <f>+'5 - Diseño y Valoración Control'!B83</f>
        <v>ACCESO A LA PROPIEDAD DE LA TIERRA Y LOS TERRITORIOS</v>
      </c>
      <c r="C81" s="8" t="str">
        <f>+'5 - Diseño y Valoración Control'!D83</f>
        <v>R 30</v>
      </c>
      <c r="D81" s="249" t="str">
        <f>+'5 - Diseño y Valoración Control'!E83</f>
        <v>Materializar un subsidio que no cumpla con los requisitos establecidos</v>
      </c>
      <c r="E81" s="249" t="str">
        <f>+'5 - Diseño y Valoración Control'!G83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1" s="204" t="s">
        <v>1875</v>
      </c>
      <c r="G81" s="245"/>
      <c r="H81" s="245" t="s">
        <v>1042</v>
      </c>
      <c r="I81" s="245"/>
      <c r="J81" s="246">
        <f t="shared" si="10"/>
        <v>1</v>
      </c>
      <c r="K81" s="246"/>
      <c r="L81" s="246"/>
      <c r="M81" s="246"/>
      <c r="N81" s="246"/>
      <c r="O81" s="246"/>
      <c r="P81" s="246"/>
      <c r="Q81" s="246"/>
      <c r="R81" s="246"/>
      <c r="S81" s="246">
        <v>1</v>
      </c>
      <c r="T81" s="246"/>
      <c r="U81" s="246"/>
      <c r="V81" s="246"/>
      <c r="W81" s="49"/>
      <c r="X81" s="49"/>
      <c r="Y81" s="49"/>
      <c r="Z81" s="49"/>
      <c r="AA81" s="49"/>
      <c r="AB81" s="49"/>
      <c r="AC81" s="49"/>
      <c r="AD81" s="49"/>
      <c r="AE81" s="49"/>
      <c r="AF81" s="49"/>
      <c r="AG81" s="49"/>
      <c r="AH81" s="49"/>
      <c r="AI81" s="49">
        <f t="shared" si="8"/>
        <v>0</v>
      </c>
      <c r="AJ81" s="27">
        <f t="shared" si="9"/>
        <v>0</v>
      </c>
      <c r="AK81" s="49" t="s">
        <v>667</v>
      </c>
      <c r="AL81" s="195"/>
      <c r="AM81" s="281"/>
    </row>
    <row r="82" spans="2:39" ht="45" x14ac:dyDescent="0.25">
      <c r="B82" s="249" t="str">
        <f>+'5 - Diseño y Valoración Control'!B84</f>
        <v>ACCESO A LA PROPIEDAD DE LA TIERRA Y LOS TERRITORIOS</v>
      </c>
      <c r="C82" s="8" t="str">
        <f>+'5 - Diseño y Valoración Control'!D84</f>
        <v>R 30</v>
      </c>
      <c r="D82" s="249" t="str">
        <f>+'5 - Diseño y Valoración Control'!E84</f>
        <v>Materializar un subsidio que no cumpla con los requisitos establecidos</v>
      </c>
      <c r="E82" s="249" t="str">
        <f>+'5 - Diseño y Valoración Control'!G84</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F82" s="204" t="s">
        <v>1876</v>
      </c>
      <c r="G82" s="245"/>
      <c r="H82" s="245" t="s">
        <v>1042</v>
      </c>
      <c r="I82" s="245"/>
      <c r="J82" s="246">
        <f t="shared" si="10"/>
        <v>0</v>
      </c>
      <c r="K82" s="246"/>
      <c r="L82" s="246"/>
      <c r="M82" s="246"/>
      <c r="N82" s="246"/>
      <c r="O82" s="246"/>
      <c r="P82" s="246"/>
      <c r="Q82" s="246"/>
      <c r="R82" s="246"/>
      <c r="S82" s="246"/>
      <c r="T82" s="246"/>
      <c r="U82" s="246"/>
      <c r="V82" s="246"/>
      <c r="W82" s="49"/>
      <c r="X82" s="49"/>
      <c r="Y82" s="49"/>
      <c r="Z82" s="49"/>
      <c r="AA82" s="49"/>
      <c r="AB82" s="49"/>
      <c r="AC82" s="49"/>
      <c r="AD82" s="49"/>
      <c r="AE82" s="49"/>
      <c r="AF82" s="49"/>
      <c r="AG82" s="49"/>
      <c r="AH82" s="49"/>
      <c r="AI82" s="49">
        <f t="shared" si="8"/>
        <v>0</v>
      </c>
      <c r="AJ82" s="27"/>
      <c r="AK82" s="49" t="s">
        <v>667</v>
      </c>
      <c r="AL82" s="195"/>
      <c r="AM82" s="281"/>
    </row>
    <row r="83" spans="2:39" ht="45" x14ac:dyDescent="0.25">
      <c r="B83" s="249" t="str">
        <f>+'5 - Diseño y Valoración Control'!B85</f>
        <v>ACCESO A LA PROPIEDAD DE LA TIERRA Y LOS TERRITORIOS</v>
      </c>
      <c r="C83" s="8" t="str">
        <f>+'5 - Diseño y Valoración Control'!D85</f>
        <v>R 31</v>
      </c>
      <c r="D83" s="249" t="str">
        <f>+'5 - Diseño y Valoración Control'!E85</f>
        <v>Adjudicación de baldíos a persona natural, sin el cumplimiento de requisitos jurídicos, agronómicos y catastrales en los municipios focalizados</v>
      </c>
      <c r="E83" s="249" t="str">
        <f>+'5 - Diseño y Valoración Control'!G85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3" s="204" t="s">
        <v>1877</v>
      </c>
      <c r="G83" s="245" t="s">
        <v>1406</v>
      </c>
      <c r="H83" s="245" t="s">
        <v>1142</v>
      </c>
      <c r="I83" s="245" t="s">
        <v>1405</v>
      </c>
      <c r="J83" s="246">
        <f t="shared" si="10"/>
        <v>1</v>
      </c>
      <c r="K83" s="246"/>
      <c r="L83" s="246"/>
      <c r="M83" s="246"/>
      <c r="N83" s="246"/>
      <c r="O83" s="246"/>
      <c r="P83" s="246"/>
      <c r="Q83" s="246"/>
      <c r="R83" s="246">
        <v>1</v>
      </c>
      <c r="S83" s="246"/>
      <c r="T83" s="246"/>
      <c r="U83" s="246"/>
      <c r="V83" s="246"/>
      <c r="W83" s="49"/>
      <c r="X83" s="49"/>
      <c r="Y83" s="49"/>
      <c r="Z83" s="49"/>
      <c r="AA83" s="49"/>
      <c r="AB83" s="49"/>
      <c r="AC83" s="49"/>
      <c r="AD83" s="49"/>
      <c r="AE83" s="49"/>
      <c r="AF83" s="49"/>
      <c r="AG83" s="49"/>
      <c r="AH83" s="49"/>
      <c r="AI83" s="49">
        <f t="shared" si="8"/>
        <v>0</v>
      </c>
      <c r="AJ83" s="27">
        <f t="shared" si="9"/>
        <v>0</v>
      </c>
      <c r="AK83" s="49" t="s">
        <v>667</v>
      </c>
      <c r="AL83" s="195"/>
      <c r="AM83" s="281"/>
    </row>
    <row r="84" spans="2:39" ht="45" x14ac:dyDescent="0.25">
      <c r="B84" s="249" t="str">
        <f>+'5 - Diseño y Valoración Control'!B86</f>
        <v>ACCESO A LA PROPIEDAD DE LA TIERRA Y LOS TERRITORIOS</v>
      </c>
      <c r="C84" s="8" t="str">
        <f>+'5 - Diseño y Valoración Control'!D86</f>
        <v>R 31</v>
      </c>
      <c r="D84" s="249" t="str">
        <f>+'5 - Diseño y Valoración Control'!E86</f>
        <v>Adjudicación de baldíos a persona natural, sin el cumplimiento de requisitos jurídicos, agronómicos y catastrales en los municipios focalizados</v>
      </c>
      <c r="E84" s="249" t="str">
        <f>+'5 - Diseño y Valoración Control'!G86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4" s="204" t="s">
        <v>1878</v>
      </c>
      <c r="G84" s="245"/>
      <c r="H84" s="245" t="s">
        <v>1042</v>
      </c>
      <c r="I84" s="245"/>
      <c r="J84" s="246">
        <f t="shared" si="10"/>
        <v>0</v>
      </c>
      <c r="K84" s="246"/>
      <c r="L84" s="246"/>
      <c r="M84" s="246"/>
      <c r="N84" s="246"/>
      <c r="O84" s="246"/>
      <c r="P84" s="246"/>
      <c r="Q84" s="246"/>
      <c r="R84" s="246"/>
      <c r="S84" s="246"/>
      <c r="T84" s="246"/>
      <c r="U84" s="246"/>
      <c r="V84" s="246"/>
      <c r="W84" s="49"/>
      <c r="X84" s="49"/>
      <c r="Y84" s="49"/>
      <c r="Z84" s="49"/>
      <c r="AA84" s="49"/>
      <c r="AB84" s="49"/>
      <c r="AC84" s="49"/>
      <c r="AD84" s="49"/>
      <c r="AE84" s="49"/>
      <c r="AF84" s="49"/>
      <c r="AG84" s="49"/>
      <c r="AH84" s="49"/>
      <c r="AI84" s="49">
        <f t="shared" si="8"/>
        <v>0</v>
      </c>
      <c r="AJ84" s="27"/>
      <c r="AK84" s="49" t="s">
        <v>667</v>
      </c>
      <c r="AL84" s="195"/>
      <c r="AM84" s="281"/>
    </row>
    <row r="85" spans="2:39" ht="45" x14ac:dyDescent="0.25">
      <c r="B85" s="249" t="str">
        <f>+'5 - Diseño y Valoración Control'!B87</f>
        <v>ACCESO A LA PROPIEDAD DE LA TIERRA Y LOS TERRITORIOS</v>
      </c>
      <c r="C85" s="8" t="str">
        <f>+'5 - Diseño y Valoración Control'!D87</f>
        <v>R 31</v>
      </c>
      <c r="D85" s="249" t="str">
        <f>+'5 - Diseño y Valoración Control'!E87</f>
        <v>Adjudicación de baldíos a persona natural, sin el cumplimiento de requisitos jurídicos, agronómicos y catastrales en los municipios focalizados</v>
      </c>
      <c r="E85" s="249" t="str">
        <f>+'5 - Diseño y Valoración Control'!G87</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F85" s="204" t="s">
        <v>1879</v>
      </c>
      <c r="G85" s="245"/>
      <c r="H85" s="245" t="s">
        <v>1042</v>
      </c>
      <c r="I85" s="245"/>
      <c r="J85" s="246">
        <f t="shared" si="10"/>
        <v>0</v>
      </c>
      <c r="K85" s="246"/>
      <c r="L85" s="246"/>
      <c r="M85" s="246"/>
      <c r="N85" s="246"/>
      <c r="O85" s="246"/>
      <c r="P85" s="246"/>
      <c r="Q85" s="246"/>
      <c r="R85" s="246"/>
      <c r="S85" s="246"/>
      <c r="T85" s="246"/>
      <c r="U85" s="246"/>
      <c r="V85" s="246"/>
      <c r="W85" s="49"/>
      <c r="X85" s="49"/>
      <c r="Y85" s="49"/>
      <c r="Z85" s="49"/>
      <c r="AA85" s="49"/>
      <c r="AB85" s="49"/>
      <c r="AC85" s="49"/>
      <c r="AD85" s="49"/>
      <c r="AE85" s="49"/>
      <c r="AF85" s="49"/>
      <c r="AG85" s="49"/>
      <c r="AH85" s="49"/>
      <c r="AI85" s="49">
        <f t="shared" si="8"/>
        <v>0</v>
      </c>
      <c r="AJ85" s="27"/>
      <c r="AK85" s="49" t="s">
        <v>667</v>
      </c>
      <c r="AL85" s="195"/>
      <c r="AM85" s="281"/>
    </row>
    <row r="86" spans="2:39" ht="75" x14ac:dyDescent="0.25">
      <c r="B86" s="249" t="str">
        <f>+'5 - Diseño y Valoración Control'!B88</f>
        <v>ACCESO A LA PROPIEDAD DE LA TIERRA Y LOS TERRITORIOS</v>
      </c>
      <c r="C86" s="8" t="str">
        <f>+'5 - Diseño y Valoración Control'!D88</f>
        <v>R 32</v>
      </c>
      <c r="D86" s="249" t="str">
        <f>+'5 - Diseño y Valoración Control'!E88</f>
        <v xml:space="preserve">Demoras en ejecutar las etapas propias del procedimiento por causas internas de revocatoria de predios no focalizados </v>
      </c>
      <c r="E86" s="249" t="str">
        <f>+'5 - Diseño y Valoración Control'!G88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6" s="204" t="s">
        <v>1880</v>
      </c>
      <c r="G86" s="245" t="s">
        <v>1407</v>
      </c>
      <c r="H86" s="245" t="s">
        <v>1143</v>
      </c>
      <c r="I86" s="245" t="s">
        <v>1408</v>
      </c>
      <c r="J86" s="246">
        <f t="shared" si="10"/>
        <v>4</v>
      </c>
      <c r="K86" s="246"/>
      <c r="L86" s="246"/>
      <c r="M86" s="246">
        <v>1</v>
      </c>
      <c r="N86" s="246"/>
      <c r="O86" s="246"/>
      <c r="P86" s="246">
        <v>1</v>
      </c>
      <c r="Q86" s="246"/>
      <c r="R86" s="246"/>
      <c r="S86" s="246">
        <v>1</v>
      </c>
      <c r="T86" s="246"/>
      <c r="U86" s="246"/>
      <c r="V86" s="246">
        <v>1</v>
      </c>
      <c r="W86" s="49"/>
      <c r="X86" s="49"/>
      <c r="Y86" s="49">
        <v>1</v>
      </c>
      <c r="Z86" s="49"/>
      <c r="AA86" s="49"/>
      <c r="AB86" s="49">
        <v>1</v>
      </c>
      <c r="AC86" s="49"/>
      <c r="AD86" s="49"/>
      <c r="AE86" s="49"/>
      <c r="AF86" s="49"/>
      <c r="AG86" s="49"/>
      <c r="AH86" s="49"/>
      <c r="AI86" s="49">
        <f t="shared" si="8"/>
        <v>2</v>
      </c>
      <c r="AJ86" s="27">
        <f t="shared" si="9"/>
        <v>0.5</v>
      </c>
      <c r="AK86" s="49" t="s">
        <v>667</v>
      </c>
      <c r="AL86" s="289" t="s">
        <v>2268</v>
      </c>
      <c r="AM86" s="281" t="s">
        <v>2265</v>
      </c>
    </row>
    <row r="87" spans="2:39" ht="60" x14ac:dyDescent="0.25">
      <c r="B87" s="249" t="str">
        <f>+'5 - Diseño y Valoración Control'!B89</f>
        <v>ACCESO A LA PROPIEDAD DE LA TIERRA Y LOS TERRITORIOS</v>
      </c>
      <c r="C87" s="8" t="str">
        <f>+'5 - Diseño y Valoración Control'!D89</f>
        <v>R 32</v>
      </c>
      <c r="D87" s="249" t="str">
        <f>+'5 - Diseño y Valoración Control'!E89</f>
        <v xml:space="preserve">Demoras en ejecutar las etapas propias del procedimiento por causas internas de revocatoria de predios no focalizados </v>
      </c>
      <c r="E87" s="249" t="str">
        <f>+'5 - Diseño y Valoración Control'!G89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7" s="204" t="s">
        <v>1881</v>
      </c>
      <c r="G87" s="245"/>
      <c r="H87" s="245" t="s">
        <v>1042</v>
      </c>
      <c r="I87" s="245"/>
      <c r="J87" s="246">
        <f t="shared" si="10"/>
        <v>0</v>
      </c>
      <c r="K87" s="246"/>
      <c r="L87" s="246"/>
      <c r="M87" s="246"/>
      <c r="N87" s="246"/>
      <c r="O87" s="246"/>
      <c r="P87" s="246"/>
      <c r="Q87" s="246"/>
      <c r="R87" s="246"/>
      <c r="S87" s="246"/>
      <c r="T87" s="246"/>
      <c r="U87" s="246"/>
      <c r="V87" s="246"/>
      <c r="W87" s="49"/>
      <c r="X87" s="49"/>
      <c r="Y87" s="49"/>
      <c r="Z87" s="49"/>
      <c r="AA87" s="49"/>
      <c r="AB87" s="49"/>
      <c r="AC87" s="49"/>
      <c r="AD87" s="49"/>
      <c r="AE87" s="49"/>
      <c r="AF87" s="49"/>
      <c r="AG87" s="49"/>
      <c r="AH87" s="49"/>
      <c r="AI87" s="49">
        <f t="shared" si="8"/>
        <v>0</v>
      </c>
      <c r="AJ87" s="27"/>
      <c r="AK87" s="49" t="s">
        <v>667</v>
      </c>
      <c r="AL87" s="195"/>
      <c r="AM87" s="281"/>
    </row>
    <row r="88" spans="2:39" ht="60" x14ac:dyDescent="0.25">
      <c r="B88" s="249" t="str">
        <f>+'5 - Diseño y Valoración Control'!B90</f>
        <v>ACCESO A LA PROPIEDAD DE LA TIERRA Y LOS TERRITORIOS</v>
      </c>
      <c r="C88" s="8" t="str">
        <f>+'5 - Diseño y Valoración Control'!D90</f>
        <v>R 32</v>
      </c>
      <c r="D88" s="249" t="str">
        <f>+'5 - Diseño y Valoración Control'!E90</f>
        <v xml:space="preserve">Demoras en ejecutar las etapas propias del procedimiento por causas internas de revocatoria de predios no focalizados </v>
      </c>
      <c r="E88" s="249" t="str">
        <f>+'5 - Diseño y Valoración Control'!G90</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F88" s="204" t="s">
        <v>1882</v>
      </c>
      <c r="G88" s="245"/>
      <c r="H88" s="245" t="s">
        <v>1042</v>
      </c>
      <c r="I88" s="245"/>
      <c r="J88" s="246">
        <f t="shared" si="10"/>
        <v>0</v>
      </c>
      <c r="K88" s="246"/>
      <c r="L88" s="246"/>
      <c r="M88" s="246"/>
      <c r="N88" s="246"/>
      <c r="O88" s="246"/>
      <c r="P88" s="246"/>
      <c r="Q88" s="246"/>
      <c r="R88" s="246"/>
      <c r="S88" s="246"/>
      <c r="T88" s="246"/>
      <c r="U88" s="246"/>
      <c r="V88" s="246"/>
      <c r="W88" s="49"/>
      <c r="X88" s="49"/>
      <c r="Y88" s="49"/>
      <c r="Z88" s="49"/>
      <c r="AA88" s="49"/>
      <c r="AB88" s="49"/>
      <c r="AC88" s="49"/>
      <c r="AD88" s="49"/>
      <c r="AE88" s="49"/>
      <c r="AF88" s="49"/>
      <c r="AG88" s="49"/>
      <c r="AH88" s="49"/>
      <c r="AI88" s="49">
        <f t="shared" si="8"/>
        <v>0</v>
      </c>
      <c r="AJ88" s="27"/>
      <c r="AK88" s="49" t="s">
        <v>667</v>
      </c>
      <c r="AL88" s="195"/>
      <c r="AM88" s="281"/>
    </row>
    <row r="89" spans="2:39" ht="60" x14ac:dyDescent="0.25">
      <c r="B89" s="249" t="str">
        <f>+'5 - Diseño y Valoración Control'!B91</f>
        <v>ACCESO A LA PROPIEDAD DE LA TIERRA Y LOS TERRITORIOS</v>
      </c>
      <c r="C89" s="8" t="str">
        <f>+'5 - Diseño y Valoración Control'!D91</f>
        <v>R 33</v>
      </c>
      <c r="D89" s="249" t="str">
        <f>+'5 - Diseño y Valoración Control'!E91</f>
        <v xml:space="preserve">Demoras en ejecutar las etapas propias del procedimiento por causas internas de revocatoria de predios focalizados </v>
      </c>
      <c r="E89" s="249" t="str">
        <f>+'5 - Diseño y Valoración Control'!G91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89" s="204" t="s">
        <v>1883</v>
      </c>
      <c r="G89" s="245" t="s">
        <v>1409</v>
      </c>
      <c r="H89" s="245" t="s">
        <v>1142</v>
      </c>
      <c r="I89" s="245" t="s">
        <v>1410</v>
      </c>
      <c r="J89" s="246">
        <f t="shared" si="10"/>
        <v>4</v>
      </c>
      <c r="K89" s="246"/>
      <c r="L89" s="246"/>
      <c r="M89" s="246">
        <v>1</v>
      </c>
      <c r="N89" s="246"/>
      <c r="O89" s="246"/>
      <c r="P89" s="246">
        <v>1</v>
      </c>
      <c r="Q89" s="246"/>
      <c r="R89" s="246"/>
      <c r="S89" s="246">
        <v>1</v>
      </c>
      <c r="T89" s="246"/>
      <c r="U89" s="246"/>
      <c r="V89" s="246">
        <v>1</v>
      </c>
      <c r="W89" s="49"/>
      <c r="X89" s="49"/>
      <c r="Y89" s="49">
        <v>1</v>
      </c>
      <c r="Z89" s="49"/>
      <c r="AA89" s="49"/>
      <c r="AB89" s="49">
        <v>1</v>
      </c>
      <c r="AC89" s="49"/>
      <c r="AD89" s="49"/>
      <c r="AE89" s="49"/>
      <c r="AF89" s="49"/>
      <c r="AG89" s="49"/>
      <c r="AH89" s="49"/>
      <c r="AI89" s="49">
        <f t="shared" si="8"/>
        <v>2</v>
      </c>
      <c r="AJ89" s="27">
        <f t="shared" si="9"/>
        <v>0.5</v>
      </c>
      <c r="AK89" s="49" t="s">
        <v>667</v>
      </c>
      <c r="AL89" s="289" t="s">
        <v>2269</v>
      </c>
      <c r="AM89" s="281" t="s">
        <v>2265</v>
      </c>
    </row>
    <row r="90" spans="2:39" ht="60" x14ac:dyDescent="0.25">
      <c r="B90" s="249" t="str">
        <f>+'5 - Diseño y Valoración Control'!B92</f>
        <v>ACCESO A LA PROPIEDAD DE LA TIERRA Y LOS TERRITORIOS</v>
      </c>
      <c r="C90" s="8" t="str">
        <f>+'5 - Diseño y Valoración Control'!D92</f>
        <v>R 33</v>
      </c>
      <c r="D90" s="249" t="str">
        <f>+'5 - Diseño y Valoración Control'!E92</f>
        <v xml:space="preserve">Demoras en ejecutar las etapas propias del procedimiento por causas internas de revocatoria de predios focalizados </v>
      </c>
      <c r="E90" s="249" t="str">
        <f>+'5 - Diseño y Valoración Control'!G92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0" s="204" t="s">
        <v>1884</v>
      </c>
      <c r="G90" s="245"/>
      <c r="H90" s="245" t="s">
        <v>1042</v>
      </c>
      <c r="I90" s="245"/>
      <c r="J90" s="246">
        <f t="shared" si="10"/>
        <v>0</v>
      </c>
      <c r="K90" s="246"/>
      <c r="L90" s="246"/>
      <c r="M90" s="246"/>
      <c r="N90" s="246"/>
      <c r="O90" s="246"/>
      <c r="P90" s="246"/>
      <c r="Q90" s="246"/>
      <c r="R90" s="246"/>
      <c r="S90" s="246"/>
      <c r="T90" s="246"/>
      <c r="U90" s="246"/>
      <c r="V90" s="246"/>
      <c r="W90" s="49"/>
      <c r="X90" s="49"/>
      <c r="Y90" s="49"/>
      <c r="Z90" s="49"/>
      <c r="AA90" s="49"/>
      <c r="AB90" s="49"/>
      <c r="AC90" s="49"/>
      <c r="AD90" s="49"/>
      <c r="AE90" s="49"/>
      <c r="AF90" s="49"/>
      <c r="AG90" s="49"/>
      <c r="AH90" s="49"/>
      <c r="AI90" s="49">
        <f t="shared" si="8"/>
        <v>0</v>
      </c>
      <c r="AJ90" s="27"/>
      <c r="AK90" s="49" t="s">
        <v>667</v>
      </c>
      <c r="AL90" s="195"/>
      <c r="AM90" s="281"/>
    </row>
    <row r="91" spans="2:39" ht="60" x14ac:dyDescent="0.25">
      <c r="B91" s="249" t="str">
        <f>+'5 - Diseño y Valoración Control'!B93</f>
        <v>ACCESO A LA PROPIEDAD DE LA TIERRA Y LOS TERRITORIOS</v>
      </c>
      <c r="C91" s="8" t="str">
        <f>+'5 - Diseño y Valoración Control'!D93</f>
        <v>R 33</v>
      </c>
      <c r="D91" s="249" t="str">
        <f>+'5 - Diseño y Valoración Control'!E93</f>
        <v xml:space="preserve">Demoras en ejecutar las etapas propias del procedimiento por causas internas de revocatoria de predios focalizados </v>
      </c>
      <c r="E91" s="249" t="str">
        <f>+'5 - Diseño y Valoración Control'!G93</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F91" s="204" t="s">
        <v>1885</v>
      </c>
      <c r="G91" s="245"/>
      <c r="H91" s="245" t="s">
        <v>1042</v>
      </c>
      <c r="I91" s="245"/>
      <c r="J91" s="246">
        <f t="shared" si="10"/>
        <v>0</v>
      </c>
      <c r="K91" s="246"/>
      <c r="L91" s="246"/>
      <c r="M91" s="246"/>
      <c r="N91" s="246"/>
      <c r="O91" s="246"/>
      <c r="P91" s="246"/>
      <c r="Q91" s="246"/>
      <c r="R91" s="246"/>
      <c r="S91" s="246"/>
      <c r="T91" s="246"/>
      <c r="U91" s="246"/>
      <c r="V91" s="246"/>
      <c r="W91" s="49"/>
      <c r="X91" s="49"/>
      <c r="Y91" s="49"/>
      <c r="Z91" s="49"/>
      <c r="AA91" s="49"/>
      <c r="AB91" s="49"/>
      <c r="AC91" s="49"/>
      <c r="AD91" s="49"/>
      <c r="AE91" s="49"/>
      <c r="AF91" s="49"/>
      <c r="AG91" s="49"/>
      <c r="AH91" s="49"/>
      <c r="AI91" s="49">
        <f t="shared" si="8"/>
        <v>0</v>
      </c>
      <c r="AJ91" s="27"/>
      <c r="AK91" s="49" t="s">
        <v>667</v>
      </c>
      <c r="AL91" s="195"/>
      <c r="AM91" s="281"/>
    </row>
    <row r="92" spans="2:39" ht="90" x14ac:dyDescent="0.25">
      <c r="B92" s="249" t="str">
        <f>+'5 - Diseño y Valoración Control'!B94</f>
        <v>ACCESO A LA PROPIEDAD DE LA TIERRA Y LOS TERRITORIOS</v>
      </c>
      <c r="C92" s="8" t="str">
        <f>+'5 - Diseño y Valoración Control'!D94</f>
        <v>R 34</v>
      </c>
      <c r="D92" s="249" t="str">
        <f>+'5 - Diseño y Valoración Control'!E94</f>
        <v>Redireccionamiento equivocado de las solicitudes que ingresan a la DAT</v>
      </c>
      <c r="E92" s="249" t="str">
        <f>+'5 - Diseño y Valoración Control'!G94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2" s="204" t="s">
        <v>1886</v>
      </c>
      <c r="G92" s="245" t="s">
        <v>2146</v>
      </c>
      <c r="H92" s="245" t="s">
        <v>1141</v>
      </c>
      <c r="I92" s="245" t="s">
        <v>2147</v>
      </c>
      <c r="J92" s="246">
        <f t="shared" si="10"/>
        <v>0.95</v>
      </c>
      <c r="K92" s="246"/>
      <c r="L92" s="246"/>
      <c r="M92" s="246">
        <v>0.95</v>
      </c>
      <c r="N92" s="246"/>
      <c r="O92" s="246"/>
      <c r="P92" s="246"/>
      <c r="Q92" s="246"/>
      <c r="R92" s="246"/>
      <c r="S92" s="246"/>
      <c r="T92" s="246"/>
      <c r="U92" s="246"/>
      <c r="V92" s="246"/>
      <c r="W92" s="49"/>
      <c r="X92" s="49"/>
      <c r="Y92" s="49"/>
      <c r="Z92" s="49"/>
      <c r="AA92" s="49">
        <v>0.95</v>
      </c>
      <c r="AB92" s="49"/>
      <c r="AC92" s="49"/>
      <c r="AD92" s="49"/>
      <c r="AE92" s="49"/>
      <c r="AF92" s="49"/>
      <c r="AG92" s="49"/>
      <c r="AH92" s="49"/>
      <c r="AI92" s="49">
        <f t="shared" si="8"/>
        <v>0.95</v>
      </c>
      <c r="AJ92" s="27">
        <f t="shared" si="9"/>
        <v>1</v>
      </c>
      <c r="AK92" s="49" t="s">
        <v>667</v>
      </c>
      <c r="AL92" s="289" t="s">
        <v>2267</v>
      </c>
      <c r="AM92" s="281"/>
    </row>
    <row r="93" spans="2:39" ht="90" x14ac:dyDescent="0.25">
      <c r="B93" s="249" t="str">
        <f>+'5 - Diseño y Valoración Control'!B95</f>
        <v>ACCESO A LA PROPIEDAD DE LA TIERRA Y LOS TERRITORIOS</v>
      </c>
      <c r="C93" s="8" t="str">
        <f>+'5 - Diseño y Valoración Control'!D95</f>
        <v>R 34</v>
      </c>
      <c r="D93" s="249" t="str">
        <f>+'5 - Diseño y Valoración Control'!E95</f>
        <v>Redireccionamiento equivocado de las solicitudes que ingresan a la DAT</v>
      </c>
      <c r="E93" s="249" t="str">
        <f>+'5 - Diseño y Valoración Control'!G95</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F93" s="204" t="s">
        <v>1887</v>
      </c>
      <c r="G93" s="245"/>
      <c r="H93" s="245" t="s">
        <v>1042</v>
      </c>
      <c r="I93" s="245"/>
      <c r="J93" s="246">
        <f t="shared" si="10"/>
        <v>0</v>
      </c>
      <c r="K93" s="246"/>
      <c r="L93" s="246"/>
      <c r="M93" s="246"/>
      <c r="N93" s="246"/>
      <c r="O93" s="246"/>
      <c r="P93" s="246"/>
      <c r="Q93" s="246"/>
      <c r="R93" s="246"/>
      <c r="S93" s="246"/>
      <c r="T93" s="246"/>
      <c r="U93" s="246"/>
      <c r="V93" s="246"/>
      <c r="W93" s="49"/>
      <c r="X93" s="49"/>
      <c r="Y93" s="49"/>
      <c r="Z93" s="49"/>
      <c r="AA93" s="49"/>
      <c r="AB93" s="49"/>
      <c r="AC93" s="49"/>
      <c r="AD93" s="49"/>
      <c r="AE93" s="49"/>
      <c r="AF93" s="49"/>
      <c r="AG93" s="49"/>
      <c r="AH93" s="49"/>
      <c r="AI93" s="49">
        <f t="shared" si="8"/>
        <v>0</v>
      </c>
      <c r="AJ93" s="27"/>
      <c r="AK93" s="49" t="s">
        <v>667</v>
      </c>
      <c r="AL93" s="195"/>
      <c r="AM93" s="281"/>
    </row>
    <row r="94" spans="2:39" ht="75" x14ac:dyDescent="0.25">
      <c r="B94" s="249" t="str">
        <f>+'5 - Diseño y Valoración Control'!B96</f>
        <v>ADMINISTRACIÓN DE TIERRAS</v>
      </c>
      <c r="C94" s="8" t="str">
        <f>+'5 - Diseño y Valoración Control'!D96</f>
        <v>R 35</v>
      </c>
      <c r="D94" s="249" t="str">
        <f>+'5 - Diseño y Valoración Control'!E96</f>
        <v>Demora en la revisión de las diferentes peticiones presentadas por las comunidades y/o resguardos indígenas a cargo de la DAE</v>
      </c>
      <c r="E94" s="249" t="str">
        <f>+'5 - Diseño y Valoración Control'!G96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F94" s="204" t="s">
        <v>1888</v>
      </c>
      <c r="G94" s="245" t="s">
        <v>1398</v>
      </c>
      <c r="H94" s="245" t="s">
        <v>1140</v>
      </c>
      <c r="I94" s="245" t="s">
        <v>1399</v>
      </c>
      <c r="J94" s="246">
        <f t="shared" si="7"/>
        <v>9</v>
      </c>
      <c r="K94" s="246"/>
      <c r="L94" s="246"/>
      <c r="M94" s="246"/>
      <c r="N94" s="246">
        <v>1</v>
      </c>
      <c r="O94" s="246">
        <v>1</v>
      </c>
      <c r="P94" s="246">
        <v>1</v>
      </c>
      <c r="Q94" s="246">
        <v>1</v>
      </c>
      <c r="R94" s="246">
        <v>1</v>
      </c>
      <c r="S94" s="246">
        <v>1</v>
      </c>
      <c r="T94" s="246">
        <v>1</v>
      </c>
      <c r="U94" s="246">
        <v>1</v>
      </c>
      <c r="V94" s="246">
        <v>1</v>
      </c>
      <c r="W94" s="49"/>
      <c r="X94" s="49"/>
      <c r="Y94" s="49"/>
      <c r="Z94" s="49">
        <v>3</v>
      </c>
      <c r="AA94" s="49">
        <v>5</v>
      </c>
      <c r="AB94" s="49">
        <v>5</v>
      </c>
      <c r="AC94" s="49"/>
      <c r="AD94" s="49"/>
      <c r="AE94" s="49"/>
      <c r="AF94" s="49"/>
      <c r="AG94" s="49"/>
      <c r="AH94" s="49"/>
      <c r="AI94" s="49">
        <f t="shared" si="8"/>
        <v>13</v>
      </c>
      <c r="AJ94" s="27">
        <v>1</v>
      </c>
      <c r="AK94" s="49" t="s">
        <v>667</v>
      </c>
      <c r="AL94" s="289" t="s">
        <v>2276</v>
      </c>
      <c r="AM94" s="281"/>
    </row>
    <row r="95" spans="2:39" ht="90" x14ac:dyDescent="0.25">
      <c r="B95" s="249" t="str">
        <f>+'5 - Diseño y Valoración Control'!B97</f>
        <v>ADMINISTRACIÓN DE TIERRAS</v>
      </c>
      <c r="C95" s="8" t="str">
        <f>+'5 - Diseño y Valoración Control'!D97</f>
        <v>R 35</v>
      </c>
      <c r="D95" s="249" t="str">
        <f>+'5 - Diseño y Valoración Control'!E97</f>
        <v>Demora en la revisión de las diferentes peticiones presentadas por las comunidades y/o resguardos indígenas a cargo de la DAE</v>
      </c>
      <c r="E95" s="249" t="str">
        <f>+'5 - Diseño y Valoración Control'!G97</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F95" s="204" t="s">
        <v>1889</v>
      </c>
      <c r="G95" s="245" t="s">
        <v>1006</v>
      </c>
      <c r="H95" s="245" t="s">
        <v>1140</v>
      </c>
      <c r="I95" s="245" t="s">
        <v>1007</v>
      </c>
      <c r="J95" s="246">
        <f t="shared" si="7"/>
        <v>9</v>
      </c>
      <c r="K95" s="246"/>
      <c r="L95" s="246"/>
      <c r="M95" s="246"/>
      <c r="N95" s="246">
        <v>1</v>
      </c>
      <c r="O95" s="246">
        <v>1</v>
      </c>
      <c r="P95" s="246">
        <v>1</v>
      </c>
      <c r="Q95" s="246">
        <v>1</v>
      </c>
      <c r="R95" s="246">
        <v>1</v>
      </c>
      <c r="S95" s="246">
        <v>1</v>
      </c>
      <c r="T95" s="246">
        <v>1</v>
      </c>
      <c r="U95" s="246">
        <v>1</v>
      </c>
      <c r="V95" s="246">
        <v>1</v>
      </c>
      <c r="W95" s="49"/>
      <c r="X95" s="49"/>
      <c r="Y95" s="49"/>
      <c r="Z95" s="49">
        <v>1</v>
      </c>
      <c r="AA95" s="49">
        <v>1</v>
      </c>
      <c r="AB95" s="49">
        <v>1</v>
      </c>
      <c r="AC95" s="49"/>
      <c r="AD95" s="49"/>
      <c r="AE95" s="49"/>
      <c r="AF95" s="49"/>
      <c r="AG95" s="49"/>
      <c r="AH95" s="49"/>
      <c r="AI95" s="49">
        <f t="shared" si="8"/>
        <v>3</v>
      </c>
      <c r="AJ95" s="27">
        <f t="shared" si="9"/>
        <v>0.33333333333333331</v>
      </c>
      <c r="AK95" s="49" t="s">
        <v>667</v>
      </c>
      <c r="AL95" s="289" t="s">
        <v>2277</v>
      </c>
      <c r="AM95" s="281"/>
    </row>
    <row r="96" spans="2:39" ht="45" x14ac:dyDescent="0.25">
      <c r="B96" s="249" t="str">
        <f>+'5 - Diseño y Valoración Control'!B98</f>
        <v>ADMINISTRACIÓN DE TIERRAS</v>
      </c>
      <c r="C96" s="8" t="str">
        <f>+'5 - Diseño y Valoración Control'!D98</f>
        <v>R 36</v>
      </c>
      <c r="D96" s="249" t="str">
        <f>+'5 - Diseño y Valoración Control'!E98</f>
        <v>Inventario de predios desactualizado de Fondo de Tierras para la Reforma Rural Integral</v>
      </c>
      <c r="E96" s="249" t="str">
        <f>+'5 - Diseño y Valoración Control'!G98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6" s="204" t="s">
        <v>1890</v>
      </c>
      <c r="G96" s="245" t="s">
        <v>1411</v>
      </c>
      <c r="H96" s="245" t="s">
        <v>1144</v>
      </c>
      <c r="I96" s="245" t="s">
        <v>1412</v>
      </c>
      <c r="J96" s="246">
        <f>SUM(K96:V96)</f>
        <v>2</v>
      </c>
      <c r="K96" s="246"/>
      <c r="L96" s="246"/>
      <c r="M96" s="246"/>
      <c r="N96" s="246"/>
      <c r="O96" s="246"/>
      <c r="P96" s="246"/>
      <c r="Q96" s="246">
        <v>1</v>
      </c>
      <c r="R96" s="246"/>
      <c r="S96" s="246"/>
      <c r="T96" s="246"/>
      <c r="U96" s="246">
        <v>1</v>
      </c>
      <c r="V96" s="246"/>
      <c r="W96" s="49"/>
      <c r="X96" s="49"/>
      <c r="Y96" s="49"/>
      <c r="Z96" s="49"/>
      <c r="AA96" s="49"/>
      <c r="AB96" s="49"/>
      <c r="AC96" s="49"/>
      <c r="AD96" s="49"/>
      <c r="AE96" s="49"/>
      <c r="AF96" s="49"/>
      <c r="AG96" s="49"/>
      <c r="AH96" s="49"/>
      <c r="AI96" s="49">
        <f t="shared" si="8"/>
        <v>0</v>
      </c>
      <c r="AJ96" s="27">
        <f t="shared" si="9"/>
        <v>0</v>
      </c>
      <c r="AK96" s="49" t="s">
        <v>667</v>
      </c>
      <c r="AL96" s="195"/>
      <c r="AM96" s="281"/>
    </row>
    <row r="97" spans="2:39" ht="45" x14ac:dyDescent="0.25">
      <c r="B97" s="249" t="str">
        <f>+'5 - Diseño y Valoración Control'!B99</f>
        <v>ADMINISTRACIÓN DE TIERRAS</v>
      </c>
      <c r="C97" s="8" t="str">
        <f>+'5 - Diseño y Valoración Control'!D99</f>
        <v>R 36</v>
      </c>
      <c r="D97" s="249" t="str">
        <f>+'5 - Diseño y Valoración Control'!E99</f>
        <v>Inventario de predios desactualizado de Fondo de Tierras para la Reforma Rural Integral</v>
      </c>
      <c r="E97" s="249" t="str">
        <f>+'5 - Diseño y Valoración Control'!G99</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F97" s="204" t="s">
        <v>1891</v>
      </c>
      <c r="G97" s="245"/>
      <c r="H97" s="245" t="s">
        <v>1042</v>
      </c>
      <c r="I97" s="245"/>
      <c r="J97" s="246">
        <f>SUM(K97:V97)</f>
        <v>0</v>
      </c>
      <c r="K97" s="246"/>
      <c r="L97" s="246"/>
      <c r="M97" s="246"/>
      <c r="N97" s="246"/>
      <c r="O97" s="246"/>
      <c r="P97" s="246"/>
      <c r="Q97" s="246"/>
      <c r="R97" s="246"/>
      <c r="S97" s="246"/>
      <c r="T97" s="246"/>
      <c r="U97" s="246"/>
      <c r="V97" s="246"/>
      <c r="W97" s="49"/>
      <c r="X97" s="49"/>
      <c r="Y97" s="49"/>
      <c r="Z97" s="49"/>
      <c r="AA97" s="49"/>
      <c r="AB97" s="49"/>
      <c r="AC97" s="49"/>
      <c r="AD97" s="49"/>
      <c r="AE97" s="49"/>
      <c r="AF97" s="49"/>
      <c r="AG97" s="49"/>
      <c r="AH97" s="49"/>
      <c r="AI97" s="49">
        <f t="shared" si="8"/>
        <v>0</v>
      </c>
      <c r="AJ97" s="27"/>
      <c r="AK97" s="49" t="s">
        <v>667</v>
      </c>
      <c r="AL97" s="195"/>
      <c r="AM97" s="281"/>
    </row>
    <row r="98" spans="2:39" ht="165" x14ac:dyDescent="0.25">
      <c r="B98" s="249" t="str">
        <f>+'5 - Diseño y Valoración Control'!B100</f>
        <v>GESTIÓN DE LA INFORMACIÓN</v>
      </c>
      <c r="C98" s="8" t="str">
        <f>+'5 - Diseño y Valoración Control'!D100</f>
        <v>R 37</v>
      </c>
      <c r="D98" s="249" t="str">
        <f>+'5 - Diseño y Valoración Control'!E100</f>
        <v>Entrega de información Topográfica fuera de los tiempos requeridos</v>
      </c>
      <c r="E98" s="249" t="str">
        <f>+'5 - Diseño y Valoración Control'!G100</f>
        <v>Posibilidad de pérdida reputacional en la imagen de la entidad de manera interna o externa por falta de planeación del área misional en la entrega de información para validación</v>
      </c>
      <c r="F98" s="204" t="s">
        <v>1892</v>
      </c>
      <c r="G98" s="245" t="s">
        <v>1413</v>
      </c>
      <c r="H98" s="245" t="s">
        <v>1145</v>
      </c>
      <c r="I98" s="245" t="s">
        <v>1414</v>
      </c>
      <c r="J98" s="246">
        <f t="shared" ref="J98:J106" si="11">SUM(K98:V98)</f>
        <v>1</v>
      </c>
      <c r="K98" s="246"/>
      <c r="L98" s="246"/>
      <c r="M98" s="246"/>
      <c r="N98" s="246"/>
      <c r="O98" s="246"/>
      <c r="P98" s="246">
        <v>1</v>
      </c>
      <c r="Q98" s="246"/>
      <c r="R98" s="246"/>
      <c r="S98" s="246"/>
      <c r="T98" s="246"/>
      <c r="U98" s="246"/>
      <c r="V98" s="246"/>
      <c r="W98" s="49"/>
      <c r="X98" s="49"/>
      <c r="Y98" s="49"/>
      <c r="Z98" s="49"/>
      <c r="AA98" s="49"/>
      <c r="AB98" s="49">
        <v>1</v>
      </c>
      <c r="AC98" s="49"/>
      <c r="AD98" s="49"/>
      <c r="AE98" s="49"/>
      <c r="AF98" s="49"/>
      <c r="AG98" s="49"/>
      <c r="AH98" s="49"/>
      <c r="AI98" s="49">
        <f t="shared" si="8"/>
        <v>1</v>
      </c>
      <c r="AJ98" s="27">
        <f t="shared" si="9"/>
        <v>1</v>
      </c>
      <c r="AK98" s="49" t="s">
        <v>667</v>
      </c>
      <c r="AL98" s="195" t="s">
        <v>2218</v>
      </c>
      <c r="AM98" s="281" t="s">
        <v>2217</v>
      </c>
    </row>
    <row r="99" spans="2:39" ht="30" x14ac:dyDescent="0.25">
      <c r="B99" s="249" t="str">
        <f>+'5 - Diseño y Valoración Control'!B101</f>
        <v>GESTIÓN DE LA INFORMACIÓN</v>
      </c>
      <c r="C99" s="8" t="str">
        <f>+'5 - Diseño y Valoración Control'!D101</f>
        <v>R 37</v>
      </c>
      <c r="D99" s="249" t="str">
        <f>+'5 - Diseño y Valoración Control'!E101</f>
        <v>Entrega de información Topográfica fuera de los tiempos requeridos</v>
      </c>
      <c r="E99" s="249" t="str">
        <f>+'5 - Diseño y Valoración Control'!G101</f>
        <v>Posibilidad de pérdida reputacional en la imagen de la entidad de manera interna o externa por falta de planeación del área misional en la entrega de información para validación</v>
      </c>
      <c r="F99" s="204" t="s">
        <v>1893</v>
      </c>
      <c r="G99" s="245"/>
      <c r="H99" s="245" t="s">
        <v>1042</v>
      </c>
      <c r="I99" s="245"/>
      <c r="J99" s="246">
        <f t="shared" si="11"/>
        <v>0</v>
      </c>
      <c r="K99" s="246"/>
      <c r="L99" s="246"/>
      <c r="M99" s="246"/>
      <c r="N99" s="246"/>
      <c r="O99" s="246"/>
      <c r="P99" s="246"/>
      <c r="Q99" s="246"/>
      <c r="R99" s="246"/>
      <c r="S99" s="246"/>
      <c r="T99" s="246"/>
      <c r="U99" s="246"/>
      <c r="V99" s="246"/>
      <c r="W99" s="49"/>
      <c r="X99" s="49"/>
      <c r="Y99" s="49"/>
      <c r="Z99" s="49"/>
      <c r="AA99" s="49"/>
      <c r="AB99" s="49"/>
      <c r="AC99" s="49"/>
      <c r="AD99" s="49"/>
      <c r="AE99" s="49"/>
      <c r="AF99" s="49"/>
      <c r="AG99" s="49"/>
      <c r="AH99" s="49"/>
      <c r="AI99" s="49">
        <f t="shared" si="8"/>
        <v>0</v>
      </c>
      <c r="AJ99" s="27"/>
      <c r="AK99" s="49" t="s">
        <v>667</v>
      </c>
      <c r="AL99" s="195"/>
      <c r="AM99" s="281"/>
    </row>
    <row r="100" spans="2:39" ht="45" x14ac:dyDescent="0.25">
      <c r="B100" s="249" t="str">
        <f>+'5 - Diseño y Valoración Control'!B102</f>
        <v>GESTIÓN DE LA INFORMACIÓN</v>
      </c>
      <c r="C100" s="8" t="str">
        <f>+'5 - Diseño y Valoración Control'!D102</f>
        <v>R 38</v>
      </c>
      <c r="D100" s="249" t="str">
        <f>+'5 - Diseño y Valoración Control'!E102</f>
        <v>Entrega de información fuera de los estándares y requisitos técnicos mínimos</v>
      </c>
      <c r="E100" s="249" t="str">
        <f>+'5 - Diseño y Valoración Control'!G102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F100" s="204" t="s">
        <v>1894</v>
      </c>
      <c r="G100" s="245" t="s">
        <v>1415</v>
      </c>
      <c r="H100" s="245" t="s">
        <v>1145</v>
      </c>
      <c r="I100" s="245" t="s">
        <v>1416</v>
      </c>
      <c r="J100" s="246">
        <f t="shared" si="11"/>
        <v>1</v>
      </c>
      <c r="K100" s="246"/>
      <c r="L100" s="246"/>
      <c r="M100" s="246"/>
      <c r="N100" s="246"/>
      <c r="O100" s="246"/>
      <c r="P100" s="246"/>
      <c r="Q100" s="246"/>
      <c r="R100" s="246">
        <v>1</v>
      </c>
      <c r="S100" s="246"/>
      <c r="T100" s="246"/>
      <c r="U100" s="246"/>
      <c r="V100" s="246"/>
      <c r="W100" s="49"/>
      <c r="X100" s="49"/>
      <c r="Y100" s="49"/>
      <c r="Z100" s="49"/>
      <c r="AA100" s="49"/>
      <c r="AB100" s="49"/>
      <c r="AC100" s="49"/>
      <c r="AD100" s="49"/>
      <c r="AE100" s="49"/>
      <c r="AF100" s="49"/>
      <c r="AG100" s="49"/>
      <c r="AH100" s="49"/>
      <c r="AI100" s="49">
        <f t="shared" si="8"/>
        <v>0</v>
      </c>
      <c r="AJ100" s="27">
        <f t="shared" si="9"/>
        <v>0</v>
      </c>
      <c r="AK100" s="49" t="s">
        <v>667</v>
      </c>
      <c r="AL100" s="195"/>
      <c r="AM100" s="281"/>
    </row>
    <row r="101" spans="2:39" ht="45" x14ac:dyDescent="0.25">
      <c r="B101" s="249" t="str">
        <f>+'5 - Diseño y Valoración Control'!B103</f>
        <v>GESTIÓN DE LA INFORMACIÓN</v>
      </c>
      <c r="C101" s="8" t="str">
        <f>+'5 - Diseño y Valoración Control'!D103</f>
        <v>R 38</v>
      </c>
      <c r="D101" s="249" t="str">
        <f>+'5 - Diseño y Valoración Control'!E103</f>
        <v>Entrega de información fuera de los estándares y requisitos técnicos mínimos</v>
      </c>
      <c r="E101" s="249" t="str">
        <f>+'5 - Diseño y Valoración Control'!G103</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F101" s="204" t="s">
        <v>1895</v>
      </c>
      <c r="G101" s="245" t="s">
        <v>1417</v>
      </c>
      <c r="H101" s="245" t="s">
        <v>1145</v>
      </c>
      <c r="I101" s="245" t="s">
        <v>1418</v>
      </c>
      <c r="J101" s="246">
        <f t="shared" si="11"/>
        <v>1</v>
      </c>
      <c r="K101" s="246"/>
      <c r="L101" s="246"/>
      <c r="M101" s="246"/>
      <c r="N101" s="246"/>
      <c r="O101" s="246"/>
      <c r="P101" s="246"/>
      <c r="Q101" s="246"/>
      <c r="R101" s="246">
        <v>1</v>
      </c>
      <c r="S101" s="246"/>
      <c r="T101" s="246"/>
      <c r="U101" s="246"/>
      <c r="V101" s="246"/>
      <c r="W101" s="49"/>
      <c r="X101" s="49"/>
      <c r="Y101" s="49"/>
      <c r="Z101" s="49"/>
      <c r="AA101" s="49"/>
      <c r="AB101" s="49"/>
      <c r="AC101" s="49"/>
      <c r="AD101" s="49"/>
      <c r="AE101" s="49"/>
      <c r="AF101" s="49"/>
      <c r="AG101" s="49"/>
      <c r="AH101" s="49"/>
      <c r="AI101" s="49">
        <f t="shared" si="8"/>
        <v>0</v>
      </c>
      <c r="AJ101" s="27">
        <f t="shared" si="9"/>
        <v>0</v>
      </c>
      <c r="AK101" s="49" t="s">
        <v>667</v>
      </c>
      <c r="AL101" s="195"/>
      <c r="AM101" s="281"/>
    </row>
    <row r="102" spans="2:39" ht="45" x14ac:dyDescent="0.25">
      <c r="B102" s="249" t="str">
        <f>+'5 - Diseño y Valoración Control'!B104</f>
        <v>GESTIÓN DE LA INFORMACIÓN</v>
      </c>
      <c r="C102" s="8" t="str">
        <f>+'5 - Diseño y Valoración Control'!D104</f>
        <v>R 39</v>
      </c>
      <c r="D102" s="249" t="str">
        <f>+'5 - Diseño y Valoración Control'!E104</f>
        <v>Incumplimiento en la entrega de productos y servicios en la construcción de soluciones de software</v>
      </c>
      <c r="E102" s="249" t="str">
        <f>+'5 - Diseño y Valoración Control'!G104</f>
        <v>Posibilidad de afectación económica en los costos que han sido definidos en los rubros presupuestales para los proyectos de desarrollo de software debido a la estimación errada para cada una de las etapas del ciclo de desarrollo de la solución</v>
      </c>
      <c r="F102" s="204" t="s">
        <v>1896</v>
      </c>
      <c r="G102" s="245" t="s">
        <v>1419</v>
      </c>
      <c r="H102" s="245" t="s">
        <v>1420</v>
      </c>
      <c r="I102" s="245" t="s">
        <v>1421</v>
      </c>
      <c r="J102" s="246">
        <f t="shared" si="11"/>
        <v>2</v>
      </c>
      <c r="K102" s="246"/>
      <c r="L102" s="246"/>
      <c r="M102" s="246"/>
      <c r="N102" s="246"/>
      <c r="O102" s="246">
        <v>1</v>
      </c>
      <c r="P102" s="246"/>
      <c r="Q102" s="246"/>
      <c r="R102" s="246"/>
      <c r="S102" s="246">
        <v>1</v>
      </c>
      <c r="T102" s="246"/>
      <c r="U102" s="246"/>
      <c r="V102" s="246"/>
      <c r="W102" s="49"/>
      <c r="X102" s="49"/>
      <c r="Y102" s="49"/>
      <c r="Z102" s="49"/>
      <c r="AA102" s="49">
        <v>1</v>
      </c>
      <c r="AB102" s="49"/>
      <c r="AC102" s="49"/>
      <c r="AD102" s="49"/>
      <c r="AE102" s="49"/>
      <c r="AF102" s="49"/>
      <c r="AG102" s="49"/>
      <c r="AH102" s="49"/>
      <c r="AI102" s="49">
        <f t="shared" si="8"/>
        <v>1</v>
      </c>
      <c r="AJ102" s="27">
        <f t="shared" si="9"/>
        <v>0.5</v>
      </c>
      <c r="AK102" s="49" t="s">
        <v>667</v>
      </c>
      <c r="AL102" s="289" t="s">
        <v>2256</v>
      </c>
      <c r="AM102" s="281"/>
    </row>
    <row r="103" spans="2:39" ht="30" x14ac:dyDescent="0.25">
      <c r="B103" s="249" t="str">
        <f>+'5 - Diseño y Valoración Control'!B105</f>
        <v>GESTIÓN DE LA INFORMACIÓN</v>
      </c>
      <c r="C103" s="8" t="str">
        <f>+'5 - Diseño y Valoración Control'!D105</f>
        <v>R 39</v>
      </c>
      <c r="D103" s="249" t="str">
        <f>+'5 - Diseño y Valoración Control'!E105</f>
        <v>Incumplimiento en la entrega de productos y servicios en la construcción de soluciones de software</v>
      </c>
      <c r="E103" s="249" t="str">
        <f>+'5 - Diseño y Valoración Control'!G105</f>
        <v>Posibilidad de afectación económica en los costos que han sido definidos en los rubros presupuestales para los proyectos de desarrollo de software debido a la estimación errada para cada una de las etapas del ciclo de desarrollo de la solución</v>
      </c>
      <c r="F103" s="204" t="s">
        <v>1897</v>
      </c>
      <c r="G103" s="245" t="s">
        <v>1422</v>
      </c>
      <c r="H103" s="245" t="s">
        <v>1420</v>
      </c>
      <c r="I103" s="245" t="s">
        <v>1423</v>
      </c>
      <c r="J103" s="246">
        <f t="shared" si="11"/>
        <v>3</v>
      </c>
      <c r="K103" s="246"/>
      <c r="L103" s="246"/>
      <c r="M103" s="246"/>
      <c r="N103" s="246"/>
      <c r="O103" s="246"/>
      <c r="P103" s="246"/>
      <c r="Q103" s="246">
        <v>1</v>
      </c>
      <c r="R103" s="246"/>
      <c r="S103" s="246">
        <v>1</v>
      </c>
      <c r="T103" s="246"/>
      <c r="U103" s="246">
        <v>1</v>
      </c>
      <c r="V103" s="246"/>
      <c r="W103" s="49"/>
      <c r="X103" s="49"/>
      <c r="Y103" s="49"/>
      <c r="Z103" s="49"/>
      <c r="AA103" s="49"/>
      <c r="AB103" s="49"/>
      <c r="AC103" s="49"/>
      <c r="AD103" s="49"/>
      <c r="AE103" s="49"/>
      <c r="AF103" s="49"/>
      <c r="AG103" s="49"/>
      <c r="AH103" s="49"/>
      <c r="AI103" s="49">
        <f t="shared" si="8"/>
        <v>0</v>
      </c>
      <c r="AJ103" s="27">
        <f t="shared" si="9"/>
        <v>0</v>
      </c>
      <c r="AK103" s="49" t="s">
        <v>667</v>
      </c>
      <c r="AL103" s="195"/>
      <c r="AM103" s="281"/>
    </row>
    <row r="104" spans="2:39" ht="30" x14ac:dyDescent="0.25">
      <c r="B104" s="249" t="str">
        <f>+'5 - Diseño y Valoración Control'!B106</f>
        <v>GESTIÓN DE LA INFORMACIÓN</v>
      </c>
      <c r="C104" s="8" t="str">
        <f>+'5 - Diseño y Valoración Control'!D106</f>
        <v>R 39</v>
      </c>
      <c r="D104" s="249" t="str">
        <f>+'5 - Diseño y Valoración Control'!E106</f>
        <v>Incumplimiento en la entrega de productos y servicios en la construcción de soluciones de software</v>
      </c>
      <c r="E104" s="249" t="str">
        <f>+'5 - Diseño y Valoración Control'!G106</f>
        <v>Posibilidad de afectación económica en los costos que han sido definidos en los rubros presupuestales para los proyectos de desarrollo de software debido a la estimación errada para cada una de las etapas del ciclo de desarrollo de la solución</v>
      </c>
      <c r="F104" s="204" t="s">
        <v>1898</v>
      </c>
      <c r="G104" s="245"/>
      <c r="H104" s="245" t="s">
        <v>1042</v>
      </c>
      <c r="I104" s="245"/>
      <c r="J104" s="246">
        <f t="shared" si="11"/>
        <v>0</v>
      </c>
      <c r="K104" s="246"/>
      <c r="L104" s="246"/>
      <c r="M104" s="246"/>
      <c r="N104" s="246"/>
      <c r="O104" s="246"/>
      <c r="P104" s="246"/>
      <c r="Q104" s="246"/>
      <c r="R104" s="246"/>
      <c r="S104" s="246"/>
      <c r="T104" s="246"/>
      <c r="U104" s="246"/>
      <c r="V104" s="246"/>
      <c r="W104" s="49"/>
      <c r="X104" s="49"/>
      <c r="Y104" s="49"/>
      <c r="Z104" s="49"/>
      <c r="AA104" s="49"/>
      <c r="AB104" s="49"/>
      <c r="AC104" s="49"/>
      <c r="AD104" s="49"/>
      <c r="AE104" s="49"/>
      <c r="AF104" s="49"/>
      <c r="AG104" s="49"/>
      <c r="AH104" s="49"/>
      <c r="AI104" s="49">
        <f t="shared" si="8"/>
        <v>0</v>
      </c>
      <c r="AJ104" s="27"/>
      <c r="AK104" s="49" t="s">
        <v>667</v>
      </c>
      <c r="AL104" s="195"/>
      <c r="AM104" s="281"/>
    </row>
    <row r="105" spans="2:39" ht="45" x14ac:dyDescent="0.25">
      <c r="B105" s="249" t="str">
        <f>+'5 - Diseño y Valoración Control'!B107</f>
        <v>GESTIÓN DE LA INFORMACIÓN</v>
      </c>
      <c r="C105" s="8" t="str">
        <f>+'5 - Diseño y Valoración Control'!D107</f>
        <v>R 40</v>
      </c>
      <c r="D105" s="249" t="str">
        <f>+'5 - Diseño y Valoración Control'!E107</f>
        <v>Incumplir los tiempos de entrega de desarrollo y ajustes a las aplicaciones de la Agencia</v>
      </c>
      <c r="E105" s="249" t="str">
        <f>+'5 - Diseño y Valoración Control'!G107</f>
        <v>Posibilidad de afectación económica en los costos que han sido definidos en los rubros presupuestales para los proyectos de desarrollo de software debido a la estimación errada para cada una de las etapas del ciclo de desarrollo de la solución</v>
      </c>
      <c r="F105" s="204" t="s">
        <v>1899</v>
      </c>
      <c r="G105" s="245" t="s">
        <v>1424</v>
      </c>
      <c r="H105" s="245" t="s">
        <v>1420</v>
      </c>
      <c r="I105" s="245" t="s">
        <v>1425</v>
      </c>
      <c r="J105" s="246">
        <f t="shared" si="11"/>
        <v>3</v>
      </c>
      <c r="K105" s="246"/>
      <c r="L105" s="246"/>
      <c r="M105" s="246"/>
      <c r="N105" s="246"/>
      <c r="O105" s="246">
        <v>1</v>
      </c>
      <c r="P105" s="246"/>
      <c r="Q105" s="246"/>
      <c r="R105" s="246">
        <v>1</v>
      </c>
      <c r="S105" s="246"/>
      <c r="T105" s="246"/>
      <c r="U105" s="246">
        <v>1</v>
      </c>
      <c r="V105" s="246"/>
      <c r="W105" s="49"/>
      <c r="X105" s="49"/>
      <c r="Y105" s="49"/>
      <c r="Z105" s="49"/>
      <c r="AA105" s="49">
        <v>1</v>
      </c>
      <c r="AB105" s="49">
        <v>1</v>
      </c>
      <c r="AC105" s="49"/>
      <c r="AD105" s="49"/>
      <c r="AE105" s="49"/>
      <c r="AF105" s="49"/>
      <c r="AG105" s="49"/>
      <c r="AH105" s="49"/>
      <c r="AI105" s="49">
        <f t="shared" si="8"/>
        <v>2</v>
      </c>
      <c r="AJ105" s="27">
        <f t="shared" si="9"/>
        <v>0.66666666666666663</v>
      </c>
      <c r="AK105" s="49" t="s">
        <v>667</v>
      </c>
      <c r="AL105" s="289" t="s">
        <v>2259</v>
      </c>
      <c r="AM105" s="281"/>
    </row>
    <row r="106" spans="2:39" ht="30" x14ac:dyDescent="0.25">
      <c r="B106" s="249" t="str">
        <f>+'5 - Diseño y Valoración Control'!B108</f>
        <v>GESTIÓN DE LA INFORMACIÓN</v>
      </c>
      <c r="C106" s="8" t="str">
        <f>+'5 - Diseño y Valoración Control'!D108</f>
        <v>R 40</v>
      </c>
      <c r="D106" s="249" t="str">
        <f>+'5 - Diseño y Valoración Control'!E108</f>
        <v>Incumplir los tiempos de entrega de desarrollo y ajustes a las aplicaciones de la Agencia</v>
      </c>
      <c r="E106" s="249" t="str">
        <f>+'5 - Diseño y Valoración Control'!G108</f>
        <v>Posibilidad de afectación económica en los costos que han sido definidos en los rubros presupuestales para los proyectos de desarrollo de software debido a la estimación errada para cada una de las etapas del ciclo de desarrollo de la solución</v>
      </c>
      <c r="F106" s="204" t="s">
        <v>1900</v>
      </c>
      <c r="G106" s="245"/>
      <c r="H106" s="245" t="s">
        <v>1042</v>
      </c>
      <c r="I106" s="245"/>
      <c r="J106" s="246">
        <f t="shared" si="11"/>
        <v>0</v>
      </c>
      <c r="K106" s="246"/>
      <c r="L106" s="246"/>
      <c r="M106" s="246"/>
      <c r="N106" s="246"/>
      <c r="O106" s="246"/>
      <c r="P106" s="246"/>
      <c r="Q106" s="246"/>
      <c r="R106" s="246"/>
      <c r="S106" s="246"/>
      <c r="T106" s="246"/>
      <c r="U106" s="246"/>
      <c r="V106" s="246"/>
      <c r="W106" s="49"/>
      <c r="X106" s="49"/>
      <c r="Y106" s="49"/>
      <c r="Z106" s="49"/>
      <c r="AA106" s="49"/>
      <c r="AB106" s="49"/>
      <c r="AC106" s="49"/>
      <c r="AD106" s="49"/>
      <c r="AE106" s="49"/>
      <c r="AF106" s="49"/>
      <c r="AG106" s="49"/>
      <c r="AH106" s="49"/>
      <c r="AI106" s="49">
        <f t="shared" si="8"/>
        <v>0</v>
      </c>
      <c r="AJ106" s="27"/>
      <c r="AK106" s="49" t="s">
        <v>667</v>
      </c>
      <c r="AL106" s="195"/>
      <c r="AM106" s="281"/>
    </row>
    <row r="107" spans="2:39" ht="45" x14ac:dyDescent="0.25">
      <c r="B107" s="249" t="str">
        <f>+'5 - Diseño y Valoración Control'!B109</f>
        <v>GESTIÓN DE LA INFORMACIÓN</v>
      </c>
      <c r="C107" s="8" t="str">
        <f>+'5 - Diseño y Valoración Control'!D109</f>
        <v>R 41</v>
      </c>
      <c r="D107" s="249" t="str">
        <f>+'5 - Diseño y Valoración Control'!E109</f>
        <v>Realizar actividades relacionadas con los procedimientos misionales fuera del sistema integrado de tierras (SIT), dispuesto  por la Entidad</v>
      </c>
      <c r="E107" s="249" t="str">
        <f>+'5 - Diseño y Valoración Control'!G109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7" s="204" t="s">
        <v>1901</v>
      </c>
      <c r="G107" s="245" t="s">
        <v>1426</v>
      </c>
      <c r="H107" s="245" t="s">
        <v>1420</v>
      </c>
      <c r="I107" s="245" t="s">
        <v>1427</v>
      </c>
      <c r="J107" s="246">
        <f t="shared" ref="J107:J114" si="12">SUM(K107:V107)</f>
        <v>1</v>
      </c>
      <c r="K107" s="246"/>
      <c r="L107" s="246"/>
      <c r="M107" s="246"/>
      <c r="N107" s="246"/>
      <c r="O107" s="246"/>
      <c r="P107" s="246"/>
      <c r="Q107" s="246"/>
      <c r="R107" s="246"/>
      <c r="S107" s="246">
        <v>1</v>
      </c>
      <c r="T107" s="246"/>
      <c r="U107" s="246"/>
      <c r="V107" s="246"/>
      <c r="W107" s="49"/>
      <c r="X107" s="49"/>
      <c r="Y107" s="49"/>
      <c r="Z107" s="49"/>
      <c r="AA107" s="49"/>
      <c r="AB107" s="49"/>
      <c r="AC107" s="49"/>
      <c r="AD107" s="49"/>
      <c r="AE107" s="49"/>
      <c r="AF107" s="49"/>
      <c r="AG107" s="49"/>
      <c r="AH107" s="49"/>
      <c r="AI107" s="49">
        <f t="shared" si="8"/>
        <v>0</v>
      </c>
      <c r="AJ107" s="27">
        <f t="shared" si="9"/>
        <v>0</v>
      </c>
      <c r="AK107" s="49" t="s">
        <v>667</v>
      </c>
      <c r="AL107" s="195"/>
      <c r="AM107" s="281"/>
    </row>
    <row r="108" spans="2:39" ht="45" x14ac:dyDescent="0.25">
      <c r="B108" s="249" t="str">
        <f>+'5 - Diseño y Valoración Control'!B110</f>
        <v>GESTIÓN DE LA INFORMACIÓN</v>
      </c>
      <c r="C108" s="8" t="str">
        <f>+'5 - Diseño y Valoración Control'!D110</f>
        <v>R 41</v>
      </c>
      <c r="D108" s="249" t="str">
        <f>+'5 - Diseño y Valoración Control'!E110</f>
        <v>Realizar actividades relacionadas con los procedimientos misionales fuera del sistema integrado de tierras (SIT), dispuesto  por la Entidad</v>
      </c>
      <c r="E108" s="249" t="str">
        <f>+'5 - Diseño y Valoración Control'!G110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8" s="204" t="s">
        <v>1902</v>
      </c>
      <c r="G108" s="245"/>
      <c r="H108" s="245" t="s">
        <v>1042</v>
      </c>
      <c r="I108" s="245"/>
      <c r="J108" s="246">
        <f t="shared" si="12"/>
        <v>0</v>
      </c>
      <c r="K108" s="246"/>
      <c r="L108" s="246"/>
      <c r="M108" s="246"/>
      <c r="N108" s="246"/>
      <c r="O108" s="246"/>
      <c r="P108" s="246"/>
      <c r="Q108" s="246"/>
      <c r="R108" s="246"/>
      <c r="S108" s="246"/>
      <c r="T108" s="246"/>
      <c r="U108" s="246"/>
      <c r="V108" s="246"/>
      <c r="W108" s="49"/>
      <c r="X108" s="49"/>
      <c r="Y108" s="49"/>
      <c r="Z108" s="49"/>
      <c r="AA108" s="49"/>
      <c r="AB108" s="49"/>
      <c r="AC108" s="49"/>
      <c r="AD108" s="49"/>
      <c r="AE108" s="49"/>
      <c r="AF108" s="49"/>
      <c r="AG108" s="49"/>
      <c r="AH108" s="49"/>
      <c r="AI108" s="49">
        <f t="shared" si="8"/>
        <v>0</v>
      </c>
      <c r="AJ108" s="27"/>
      <c r="AK108" s="49" t="s">
        <v>667</v>
      </c>
      <c r="AL108" s="195"/>
      <c r="AM108" s="281"/>
    </row>
    <row r="109" spans="2:39" ht="45" x14ac:dyDescent="0.25">
      <c r="B109" s="249" t="str">
        <f>+'5 - Diseño y Valoración Control'!B111</f>
        <v>GESTIÓN DE LA INFORMACIÓN</v>
      </c>
      <c r="C109" s="8" t="str">
        <f>+'5 - Diseño y Valoración Control'!D111</f>
        <v>R 41</v>
      </c>
      <c r="D109" s="249" t="str">
        <f>+'5 - Diseño y Valoración Control'!E111</f>
        <v>Realizar actividades relacionadas con los procedimientos misionales fuera del sistema integrado de tierras (SIT), dispuesto  por la Entidad</v>
      </c>
      <c r="E109" s="249" t="str">
        <f>+'5 - Diseño y Valoración Control'!G111</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F109" s="204" t="s">
        <v>1903</v>
      </c>
      <c r="G109" s="245"/>
      <c r="H109" s="245" t="s">
        <v>1042</v>
      </c>
      <c r="I109" s="245"/>
      <c r="J109" s="246">
        <f t="shared" si="12"/>
        <v>0</v>
      </c>
      <c r="K109" s="246"/>
      <c r="L109" s="246"/>
      <c r="M109" s="246"/>
      <c r="N109" s="246"/>
      <c r="O109" s="246"/>
      <c r="P109" s="246"/>
      <c r="Q109" s="246"/>
      <c r="R109" s="246"/>
      <c r="S109" s="246"/>
      <c r="T109" s="246"/>
      <c r="U109" s="246"/>
      <c r="V109" s="246"/>
      <c r="W109" s="49"/>
      <c r="X109" s="49"/>
      <c r="Y109" s="49"/>
      <c r="Z109" s="49"/>
      <c r="AA109" s="49"/>
      <c r="AB109" s="49"/>
      <c r="AC109" s="49"/>
      <c r="AD109" s="49"/>
      <c r="AE109" s="49"/>
      <c r="AF109" s="49"/>
      <c r="AG109" s="49"/>
      <c r="AH109" s="49"/>
      <c r="AI109" s="49">
        <f t="shared" si="8"/>
        <v>0</v>
      </c>
      <c r="AJ109" s="27"/>
      <c r="AK109" s="49" t="s">
        <v>667</v>
      </c>
      <c r="AL109" s="195"/>
      <c r="AM109" s="281"/>
    </row>
    <row r="110" spans="2:39" ht="30" x14ac:dyDescent="0.25">
      <c r="B110" s="249" t="str">
        <f>+'5 - Diseño y Valoración Control'!B112</f>
        <v>GESTIÓN DEL TALENTO HUMANO</v>
      </c>
      <c r="C110" s="8" t="str">
        <f>+'5 - Diseño y Valoración Control'!D112</f>
        <v>R 42</v>
      </c>
      <c r="D110" s="249" t="str">
        <f>+'5 - Diseño y Valoración Control'!E112</f>
        <v>Posibilidad de incumplir metas del Plan Estratégico de Talento Humano</v>
      </c>
      <c r="E110" s="249" t="str">
        <f>+'5 - Diseño y Valoración Control'!G112</f>
        <v>Posibilidad de pérdida reputacional en la imagen institucional debido  a falta de ejecución de las actividades y de recursos para el Plan Estratégico de Talento Humano</v>
      </c>
      <c r="F110" s="204" t="s">
        <v>1904</v>
      </c>
      <c r="G110" s="245" t="s">
        <v>2148</v>
      </c>
      <c r="H110" s="245" t="s">
        <v>1314</v>
      </c>
      <c r="I110" s="245" t="s">
        <v>2149</v>
      </c>
      <c r="J110" s="246">
        <f t="shared" si="12"/>
        <v>2</v>
      </c>
      <c r="K110" s="246"/>
      <c r="L110" s="246"/>
      <c r="M110" s="246"/>
      <c r="N110" s="246"/>
      <c r="O110" s="246"/>
      <c r="P110" s="246">
        <v>1</v>
      </c>
      <c r="Q110" s="246"/>
      <c r="R110" s="246"/>
      <c r="S110" s="246"/>
      <c r="T110" s="246"/>
      <c r="U110" s="246"/>
      <c r="V110" s="246">
        <v>1</v>
      </c>
      <c r="W110" s="49"/>
      <c r="X110" s="49"/>
      <c r="Y110" s="49"/>
      <c r="Z110" s="49"/>
      <c r="AA110" s="49"/>
      <c r="AB110" s="49">
        <v>1</v>
      </c>
      <c r="AC110" s="49"/>
      <c r="AD110" s="49"/>
      <c r="AE110" s="49"/>
      <c r="AF110" s="49"/>
      <c r="AG110" s="49"/>
      <c r="AH110" s="49"/>
      <c r="AI110" s="49">
        <f t="shared" si="8"/>
        <v>1</v>
      </c>
      <c r="AJ110" s="27">
        <f t="shared" si="9"/>
        <v>0.5</v>
      </c>
      <c r="AK110" s="49" t="s">
        <v>667</v>
      </c>
      <c r="AL110" s="289" t="s">
        <v>2285</v>
      </c>
      <c r="AM110" s="281"/>
    </row>
    <row r="111" spans="2:39" ht="30" x14ac:dyDescent="0.25">
      <c r="B111" s="249" t="str">
        <f>+'5 - Diseño y Valoración Control'!B113</f>
        <v>GESTIÓN DEL TALENTO HUMANO</v>
      </c>
      <c r="C111" s="8" t="str">
        <f>+'5 - Diseño y Valoración Control'!D113</f>
        <v>R 42</v>
      </c>
      <c r="D111" s="249" t="str">
        <f>+'5 - Diseño y Valoración Control'!E113</f>
        <v>Posibilidad de incumplir metas del Plan Estratégico de Talento Humano</v>
      </c>
      <c r="E111" s="249" t="str">
        <f>+'5 - Diseño y Valoración Control'!G113</f>
        <v>Posibilidad de pérdida reputacional en la imagen institucional debido  a falta de ejecución de las actividades y de recursos para el Plan Estratégico de Talento Humano</v>
      </c>
      <c r="F111" s="204" t="s">
        <v>1905</v>
      </c>
      <c r="G111" s="245"/>
      <c r="H111" s="245" t="s">
        <v>1042</v>
      </c>
      <c r="I111" s="245"/>
      <c r="J111" s="246">
        <f t="shared" si="12"/>
        <v>0</v>
      </c>
      <c r="K111" s="246"/>
      <c r="L111" s="246"/>
      <c r="M111" s="246"/>
      <c r="N111" s="246"/>
      <c r="O111" s="246"/>
      <c r="P111" s="246"/>
      <c r="Q111" s="246"/>
      <c r="R111" s="246"/>
      <c r="S111" s="246"/>
      <c r="T111" s="246"/>
      <c r="U111" s="246"/>
      <c r="V111" s="246"/>
      <c r="W111" s="49"/>
      <c r="X111" s="49"/>
      <c r="Y111" s="49"/>
      <c r="Z111" s="49"/>
      <c r="AA111" s="49"/>
      <c r="AB111" s="49"/>
      <c r="AC111" s="49"/>
      <c r="AD111" s="49"/>
      <c r="AE111" s="49"/>
      <c r="AF111" s="49"/>
      <c r="AG111" s="49"/>
      <c r="AH111" s="49"/>
      <c r="AI111" s="49">
        <f t="shared" si="8"/>
        <v>0</v>
      </c>
      <c r="AJ111" s="27"/>
      <c r="AK111" s="49" t="s">
        <v>667</v>
      </c>
      <c r="AL111" s="195"/>
      <c r="AM111" s="281"/>
    </row>
    <row r="112" spans="2:39" ht="30" x14ac:dyDescent="0.25">
      <c r="B112" s="249" t="str">
        <f>+'5 - Diseño y Valoración Control'!B114</f>
        <v>GESTIÓN DEL TALENTO HUMANO</v>
      </c>
      <c r="C112" s="8" t="str">
        <f>+'5 - Diseño y Valoración Control'!D114</f>
        <v>R 42</v>
      </c>
      <c r="D112" s="249" t="str">
        <f>+'5 - Diseño y Valoración Control'!E114</f>
        <v>Posibilidad de incumplir metas del Plan Estratégico de Talento Humano</v>
      </c>
      <c r="E112" s="249" t="str">
        <f>+'5 - Diseño y Valoración Control'!G114</f>
        <v>Posibilidad de pérdida reputacional en la imagen institucional debido  a falta de ejecución de las actividades y de recursos para el Plan Estratégico de Talento Humano</v>
      </c>
      <c r="F112" s="204" t="s">
        <v>1906</v>
      </c>
      <c r="G112" s="245"/>
      <c r="H112" s="245" t="s">
        <v>1042</v>
      </c>
      <c r="I112" s="245"/>
      <c r="J112" s="246">
        <f t="shared" si="12"/>
        <v>0</v>
      </c>
      <c r="K112" s="246"/>
      <c r="L112" s="246"/>
      <c r="M112" s="246"/>
      <c r="N112" s="246"/>
      <c r="O112" s="246"/>
      <c r="P112" s="246"/>
      <c r="Q112" s="246"/>
      <c r="R112" s="246"/>
      <c r="S112" s="246"/>
      <c r="T112" s="246"/>
      <c r="U112" s="246"/>
      <c r="V112" s="246"/>
      <c r="W112" s="49"/>
      <c r="X112" s="49"/>
      <c r="Y112" s="49"/>
      <c r="Z112" s="49"/>
      <c r="AA112" s="49"/>
      <c r="AB112" s="49"/>
      <c r="AC112" s="49"/>
      <c r="AD112" s="49"/>
      <c r="AE112" s="49"/>
      <c r="AF112" s="49"/>
      <c r="AG112" s="49"/>
      <c r="AH112" s="49"/>
      <c r="AI112" s="49">
        <f t="shared" si="8"/>
        <v>0</v>
      </c>
      <c r="AJ112" s="27"/>
      <c r="AK112" s="49" t="s">
        <v>667</v>
      </c>
      <c r="AL112" s="195"/>
      <c r="AM112" s="281"/>
    </row>
    <row r="113" spans="2:39" ht="30" x14ac:dyDescent="0.25">
      <c r="B113" s="249" t="str">
        <f>+'5 - Diseño y Valoración Control'!B115</f>
        <v>GESTIÓN DEL TALENTO HUMANO</v>
      </c>
      <c r="C113" s="8" t="str">
        <f>+'5 - Diseño y Valoración Control'!D115</f>
        <v>R 43</v>
      </c>
      <c r="D113" s="249" t="str">
        <f>+'5 - Diseño y Valoración Control'!E115</f>
        <v>Inconsistencias en el reporte y liquidación de las novedades laborales y prestacionales</v>
      </c>
      <c r="E113" s="249" t="str">
        <f>+'5 - Diseño y Valoración Control'!G115</f>
        <v>Posibilidad de afectación económica por errores en la liquidación de la nomina y presentando fallas en el pago debido al desconocimiento del reporte de novedades</v>
      </c>
      <c r="F113" s="204" t="s">
        <v>1907</v>
      </c>
      <c r="G113" s="245" t="s">
        <v>1428</v>
      </c>
      <c r="H113" s="245" t="s">
        <v>1314</v>
      </c>
      <c r="I113" s="245" t="s">
        <v>1429</v>
      </c>
      <c r="J113" s="246">
        <f t="shared" si="12"/>
        <v>2</v>
      </c>
      <c r="K113" s="246"/>
      <c r="L113" s="246"/>
      <c r="M113" s="246"/>
      <c r="N113" s="246"/>
      <c r="O113" s="246"/>
      <c r="P113" s="246">
        <v>1</v>
      </c>
      <c r="Q113" s="246"/>
      <c r="R113" s="246"/>
      <c r="S113" s="246"/>
      <c r="T113" s="246"/>
      <c r="U113" s="246"/>
      <c r="V113" s="246">
        <v>1</v>
      </c>
      <c r="W113" s="49"/>
      <c r="X113" s="49"/>
      <c r="Y113" s="49"/>
      <c r="Z113" s="49"/>
      <c r="AA113" s="49"/>
      <c r="AB113" s="49">
        <v>1</v>
      </c>
      <c r="AC113" s="49"/>
      <c r="AD113" s="49"/>
      <c r="AE113" s="49"/>
      <c r="AF113" s="49"/>
      <c r="AG113" s="49"/>
      <c r="AH113" s="49"/>
      <c r="AI113" s="49">
        <f t="shared" si="8"/>
        <v>1</v>
      </c>
      <c r="AJ113" s="27">
        <f t="shared" si="9"/>
        <v>0.5</v>
      </c>
      <c r="AK113" s="49" t="s">
        <v>667</v>
      </c>
      <c r="AL113" s="289" t="s">
        <v>2286</v>
      </c>
      <c r="AM113" s="281"/>
    </row>
    <row r="114" spans="2:39" ht="30" x14ac:dyDescent="0.25">
      <c r="B114" s="249" t="str">
        <f>+'5 - Diseño y Valoración Control'!B116</f>
        <v>GESTIÓN DEL TALENTO HUMANO</v>
      </c>
      <c r="C114" s="8" t="str">
        <f>+'5 - Diseño y Valoración Control'!D116</f>
        <v>R 43</v>
      </c>
      <c r="D114" s="249" t="str">
        <f>+'5 - Diseño y Valoración Control'!E116</f>
        <v>Inconsistencias en el reporte y liquidación de las novedades laborales y prestacionales</v>
      </c>
      <c r="E114" s="249" t="str">
        <f>+'5 - Diseño y Valoración Control'!G116</f>
        <v>Posibilidad de afectación económica por errores en la liquidación de la nomina y presentando fallas en el pago debido al desconocimiento del reporte de novedades</v>
      </c>
      <c r="F114" s="204" t="s">
        <v>1908</v>
      </c>
      <c r="G114" s="245"/>
      <c r="H114" s="245" t="s">
        <v>1042</v>
      </c>
      <c r="I114" s="245"/>
      <c r="J114" s="246">
        <f t="shared" si="12"/>
        <v>0</v>
      </c>
      <c r="K114" s="246"/>
      <c r="L114" s="246"/>
      <c r="M114" s="246"/>
      <c r="N114" s="246"/>
      <c r="O114" s="246"/>
      <c r="P114" s="246"/>
      <c r="Q114" s="246"/>
      <c r="R114" s="246"/>
      <c r="S114" s="246"/>
      <c r="T114" s="246"/>
      <c r="U114" s="246"/>
      <c r="V114" s="246"/>
      <c r="W114" s="49"/>
      <c r="X114" s="49"/>
      <c r="Y114" s="49"/>
      <c r="Z114" s="49"/>
      <c r="AA114" s="49"/>
      <c r="AB114" s="49"/>
      <c r="AC114" s="49"/>
      <c r="AD114" s="49"/>
      <c r="AE114" s="49"/>
      <c r="AF114" s="49"/>
      <c r="AG114" s="49"/>
      <c r="AH114" s="49"/>
      <c r="AI114" s="49">
        <f t="shared" si="8"/>
        <v>0</v>
      </c>
      <c r="AJ114" s="27"/>
      <c r="AK114" s="49" t="s">
        <v>667</v>
      </c>
      <c r="AL114" s="195"/>
      <c r="AM114" s="281"/>
    </row>
    <row r="115" spans="2:39" ht="45" x14ac:dyDescent="0.25">
      <c r="B115" s="249" t="str">
        <f>+'5 - Diseño y Valoración Control'!B117</f>
        <v>GESTIÓN DEL TALENTO HUMANO</v>
      </c>
      <c r="C115" s="8" t="str">
        <f>+'5 - Diseño y Valoración Control'!D117</f>
        <v>R 44</v>
      </c>
      <c r="D115" s="249" t="str">
        <f>+'5 - Diseño y Valoración Control'!E117</f>
        <v>Prescripción de la acción disciplinaria</v>
      </c>
      <c r="E115" s="249" t="str">
        <f>+'5 - Diseño y Valoración Control'!G117</f>
        <v>Posibilidad de pérdida reputacional en la imagen interna de Control Interno Disciplinario de la Oficina Jurídica por falta de impulso procesal en los expedientes a prescribir</v>
      </c>
      <c r="F115" s="204" t="s">
        <v>1909</v>
      </c>
      <c r="G115" s="245" t="s">
        <v>2150</v>
      </c>
      <c r="H115" s="245" t="s">
        <v>2092</v>
      </c>
      <c r="I115" s="245" t="s">
        <v>2151</v>
      </c>
      <c r="J115" s="246">
        <f t="shared" ref="J115:J120" si="13">SUM(K115:V115)</f>
        <v>11</v>
      </c>
      <c r="K115" s="246">
        <v>1</v>
      </c>
      <c r="L115" s="246">
        <v>1</v>
      </c>
      <c r="M115" s="246">
        <v>1</v>
      </c>
      <c r="N115" s="246">
        <v>1</v>
      </c>
      <c r="O115" s="246">
        <v>1</v>
      </c>
      <c r="P115" s="246">
        <v>1</v>
      </c>
      <c r="Q115" s="246">
        <v>1</v>
      </c>
      <c r="R115" s="246">
        <v>1</v>
      </c>
      <c r="S115" s="246">
        <v>1</v>
      </c>
      <c r="T115" s="246">
        <v>1</v>
      </c>
      <c r="U115" s="246">
        <v>1</v>
      </c>
      <c r="V115" s="246"/>
      <c r="W115" s="49"/>
      <c r="X115" s="49"/>
      <c r="Y115" s="49"/>
      <c r="Z115" s="49"/>
      <c r="AA115" s="49"/>
      <c r="AB115" s="49"/>
      <c r="AC115" s="49"/>
      <c r="AD115" s="49"/>
      <c r="AE115" s="49"/>
      <c r="AF115" s="49"/>
      <c r="AG115" s="49"/>
      <c r="AH115" s="49"/>
      <c r="AI115" s="49">
        <f t="shared" si="8"/>
        <v>0</v>
      </c>
      <c r="AJ115" s="27">
        <f t="shared" si="9"/>
        <v>0</v>
      </c>
      <c r="AK115" s="49" t="s">
        <v>667</v>
      </c>
      <c r="AL115" s="195"/>
      <c r="AM115" s="281"/>
    </row>
    <row r="116" spans="2:39" ht="30" x14ac:dyDescent="0.25">
      <c r="B116" s="249" t="str">
        <f>+'5 - Diseño y Valoración Control'!B118</f>
        <v>GESTIÓN DEL TALENTO HUMANO</v>
      </c>
      <c r="C116" s="8" t="str">
        <f>+'5 - Diseño y Valoración Control'!D118</f>
        <v>R 44</v>
      </c>
      <c r="D116" s="249" t="str">
        <f>+'5 - Diseño y Valoración Control'!E118</f>
        <v>Prescripción de la acción disciplinaria</v>
      </c>
      <c r="E116" s="249" t="str">
        <f>+'5 - Diseño y Valoración Control'!G118</f>
        <v>Posibilidad de pérdida reputacional en la imagen interna de Control Interno Disciplinario de la Oficina Jurídica por falta de impulso procesal en los expedientes a prescribir</v>
      </c>
      <c r="F116" s="204" t="s">
        <v>1910</v>
      </c>
      <c r="G116" s="245"/>
      <c r="H116" s="245" t="s">
        <v>1042</v>
      </c>
      <c r="I116" s="245"/>
      <c r="J116" s="246">
        <f t="shared" si="13"/>
        <v>0</v>
      </c>
      <c r="K116" s="246"/>
      <c r="L116" s="246"/>
      <c r="M116" s="246"/>
      <c r="N116" s="246"/>
      <c r="O116" s="246"/>
      <c r="P116" s="246"/>
      <c r="Q116" s="246"/>
      <c r="R116" s="246"/>
      <c r="S116" s="246"/>
      <c r="T116" s="246"/>
      <c r="U116" s="246"/>
      <c r="V116" s="246"/>
      <c r="W116" s="49"/>
      <c r="X116" s="49"/>
      <c r="Y116" s="49"/>
      <c r="Z116" s="49"/>
      <c r="AA116" s="49"/>
      <c r="AB116" s="49"/>
      <c r="AC116" s="49"/>
      <c r="AD116" s="49"/>
      <c r="AE116" s="49"/>
      <c r="AF116" s="49"/>
      <c r="AG116" s="49"/>
      <c r="AH116" s="49"/>
      <c r="AI116" s="49">
        <f t="shared" si="8"/>
        <v>0</v>
      </c>
      <c r="AJ116" s="27"/>
      <c r="AK116" s="49" t="s">
        <v>667</v>
      </c>
      <c r="AL116" s="195"/>
      <c r="AM116" s="281"/>
    </row>
    <row r="117" spans="2:39" ht="45" x14ac:dyDescent="0.25">
      <c r="B117" s="249" t="str">
        <f>+'5 - Diseño y Valoración Control'!B119</f>
        <v>GESTIÓN DEL TALENTO HUMANO</v>
      </c>
      <c r="C117" s="8" t="str">
        <f>+'5 - Diseño y Valoración Control'!D119</f>
        <v>R 45</v>
      </c>
      <c r="D117" s="249" t="str">
        <f>+'5 - Diseño y Valoración Control'!E119</f>
        <v>Caducidad de la acción disciplinaria</v>
      </c>
      <c r="E117" s="249" t="str">
        <f>+'5 - Diseño y Valoración Control'!G119</f>
        <v>Posibilidad de pérdida reputacional en la imagen interna de Control Interno Disciplinario de la Oficina Jurídica por falta de impulso procesal en los expedientes a caducar</v>
      </c>
      <c r="F117" s="204" t="s">
        <v>1911</v>
      </c>
      <c r="G117" s="245" t="s">
        <v>2152</v>
      </c>
      <c r="H117" s="245" t="s">
        <v>2092</v>
      </c>
      <c r="I117" s="245" t="s">
        <v>2153</v>
      </c>
      <c r="J117" s="246">
        <f t="shared" si="13"/>
        <v>11</v>
      </c>
      <c r="K117" s="246">
        <v>1</v>
      </c>
      <c r="L117" s="246">
        <v>1</v>
      </c>
      <c r="M117" s="246">
        <v>1</v>
      </c>
      <c r="N117" s="246">
        <v>1</v>
      </c>
      <c r="O117" s="246">
        <v>1</v>
      </c>
      <c r="P117" s="246">
        <v>1</v>
      </c>
      <c r="Q117" s="246">
        <v>1</v>
      </c>
      <c r="R117" s="246">
        <v>1</v>
      </c>
      <c r="S117" s="246">
        <v>1</v>
      </c>
      <c r="T117" s="246">
        <v>1</v>
      </c>
      <c r="U117" s="246">
        <v>1</v>
      </c>
      <c r="V117" s="246"/>
      <c r="W117" s="49"/>
      <c r="X117" s="49"/>
      <c r="Y117" s="49"/>
      <c r="Z117" s="49"/>
      <c r="AA117" s="49"/>
      <c r="AB117" s="49"/>
      <c r="AC117" s="49"/>
      <c r="AD117" s="49"/>
      <c r="AE117" s="49"/>
      <c r="AF117" s="49"/>
      <c r="AG117" s="49"/>
      <c r="AH117" s="49"/>
      <c r="AI117" s="49">
        <f t="shared" si="8"/>
        <v>0</v>
      </c>
      <c r="AJ117" s="27">
        <f t="shared" si="9"/>
        <v>0</v>
      </c>
      <c r="AK117" s="49" t="s">
        <v>667</v>
      </c>
      <c r="AL117" s="195"/>
      <c r="AM117" s="281"/>
    </row>
    <row r="118" spans="2:39" ht="30" x14ac:dyDescent="0.25">
      <c r="B118" s="249" t="str">
        <f>+'5 - Diseño y Valoración Control'!B120</f>
        <v>GESTIÓN DEL TALENTO HUMANO</v>
      </c>
      <c r="C118" s="8" t="str">
        <f>+'5 - Diseño y Valoración Control'!D120</f>
        <v>R 45</v>
      </c>
      <c r="D118" s="249" t="str">
        <f>+'5 - Diseño y Valoración Control'!E120</f>
        <v>Caducidad de la acción disciplinaria</v>
      </c>
      <c r="E118" s="249" t="str">
        <f>+'5 - Diseño y Valoración Control'!G120</f>
        <v>Posibilidad de pérdida reputacional en la imagen interna de Control Interno Disciplinario de la Oficina Jurídica por falta de impulso procesal en los expedientes a caducar</v>
      </c>
      <c r="F118" s="204" t="s">
        <v>1912</v>
      </c>
      <c r="G118" s="245"/>
      <c r="H118" s="245" t="s">
        <v>1042</v>
      </c>
      <c r="I118" s="245"/>
      <c r="J118" s="246">
        <f t="shared" si="13"/>
        <v>0</v>
      </c>
      <c r="K118" s="246"/>
      <c r="L118" s="246"/>
      <c r="M118" s="246"/>
      <c r="N118" s="246"/>
      <c r="O118" s="246"/>
      <c r="P118" s="246"/>
      <c r="Q118" s="246"/>
      <c r="R118" s="246"/>
      <c r="S118" s="246"/>
      <c r="T118" s="246"/>
      <c r="U118" s="246"/>
      <c r="V118" s="246"/>
      <c r="W118" s="49"/>
      <c r="X118" s="49"/>
      <c r="Y118" s="49"/>
      <c r="Z118" s="49"/>
      <c r="AA118" s="49"/>
      <c r="AB118" s="49"/>
      <c r="AC118" s="49"/>
      <c r="AD118" s="49"/>
      <c r="AE118" s="49"/>
      <c r="AF118" s="49"/>
      <c r="AG118" s="49"/>
      <c r="AH118" s="49"/>
      <c r="AI118" s="49">
        <f t="shared" si="8"/>
        <v>0</v>
      </c>
      <c r="AJ118" s="27"/>
      <c r="AK118" s="49" t="s">
        <v>667</v>
      </c>
      <c r="AL118" s="195"/>
      <c r="AM118" s="281"/>
    </row>
    <row r="119" spans="2:39" ht="45" x14ac:dyDescent="0.25">
      <c r="B119" s="249" t="str">
        <f>+'5 - Diseño y Valoración Control'!B121</f>
        <v>GESTIÓN DEL TALENTO HUMANO</v>
      </c>
      <c r="C119" s="8" t="str">
        <f>+'5 - Diseño y Valoración Control'!D121</f>
        <v>R 46</v>
      </c>
      <c r="D119" s="249" t="str">
        <f>+'5 - Diseño y Valoración Control'!E121</f>
        <v>Perdida de expedientes disciplinarios</v>
      </c>
      <c r="E119" s="249" t="str">
        <f>+'5 - Diseño y Valoración Control'!G121</f>
        <v>Posibilidad de pérdida reputacional en la imagen interna de Control Interno Disciplinario de la Oficina Jurídica por el indebido tramite de los expedientes en gestión documental</v>
      </c>
      <c r="F119" s="204" t="s">
        <v>1913</v>
      </c>
      <c r="G119" s="245" t="s">
        <v>2154</v>
      </c>
      <c r="H119" s="245" t="s">
        <v>2092</v>
      </c>
      <c r="I119" s="245" t="s">
        <v>2155</v>
      </c>
      <c r="J119" s="246">
        <f t="shared" si="13"/>
        <v>11</v>
      </c>
      <c r="K119" s="246">
        <v>1</v>
      </c>
      <c r="L119" s="246">
        <v>1</v>
      </c>
      <c r="M119" s="246">
        <v>1</v>
      </c>
      <c r="N119" s="246">
        <v>1</v>
      </c>
      <c r="O119" s="246">
        <v>1</v>
      </c>
      <c r="P119" s="246">
        <v>1</v>
      </c>
      <c r="Q119" s="246">
        <v>1</v>
      </c>
      <c r="R119" s="246">
        <v>1</v>
      </c>
      <c r="S119" s="246">
        <v>1</v>
      </c>
      <c r="T119" s="246">
        <v>1</v>
      </c>
      <c r="U119" s="246">
        <v>1</v>
      </c>
      <c r="V119" s="246"/>
      <c r="W119" s="49"/>
      <c r="X119" s="49"/>
      <c r="Y119" s="49"/>
      <c r="Z119" s="49"/>
      <c r="AA119" s="49"/>
      <c r="AB119" s="49"/>
      <c r="AC119" s="49"/>
      <c r="AD119" s="49"/>
      <c r="AE119" s="49"/>
      <c r="AF119" s="49"/>
      <c r="AG119" s="49"/>
      <c r="AH119" s="49"/>
      <c r="AI119" s="49">
        <f t="shared" si="8"/>
        <v>0</v>
      </c>
      <c r="AJ119" s="27">
        <f t="shared" si="9"/>
        <v>0</v>
      </c>
      <c r="AK119" s="49" t="s">
        <v>667</v>
      </c>
      <c r="AL119" s="195"/>
      <c r="AM119" s="281"/>
    </row>
    <row r="120" spans="2:39" ht="30" x14ac:dyDescent="0.25">
      <c r="B120" s="249" t="str">
        <f>+'5 - Diseño y Valoración Control'!B122</f>
        <v>GESTIÓN DEL TALENTO HUMANO</v>
      </c>
      <c r="C120" s="8" t="str">
        <f>+'5 - Diseño y Valoración Control'!D122</f>
        <v>R 46</v>
      </c>
      <c r="D120" s="249" t="str">
        <f>+'5 - Diseño y Valoración Control'!E122</f>
        <v>Perdida de expedientes disciplinarios</v>
      </c>
      <c r="E120" s="249" t="str">
        <f>+'5 - Diseño y Valoración Control'!G122</f>
        <v>Posibilidad de pérdida reputacional en la imagen interna de Control Interno Disciplinario de la Oficina Jurídica por el indebido tramite de los expedientes en gestión documental</v>
      </c>
      <c r="F120" s="204" t="s">
        <v>1914</v>
      </c>
      <c r="G120" s="245"/>
      <c r="H120" s="245" t="s">
        <v>1042</v>
      </c>
      <c r="I120" s="245"/>
      <c r="J120" s="246">
        <f t="shared" si="13"/>
        <v>0</v>
      </c>
      <c r="K120" s="246"/>
      <c r="L120" s="246"/>
      <c r="M120" s="246"/>
      <c r="N120" s="246"/>
      <c r="O120" s="246"/>
      <c r="P120" s="246"/>
      <c r="Q120" s="246"/>
      <c r="R120" s="246"/>
      <c r="S120" s="246"/>
      <c r="T120" s="246"/>
      <c r="U120" s="246"/>
      <c r="V120" s="246"/>
      <c r="W120" s="49"/>
      <c r="X120" s="49"/>
      <c r="Y120" s="49"/>
      <c r="Z120" s="49"/>
      <c r="AA120" s="49"/>
      <c r="AB120" s="49"/>
      <c r="AC120" s="49"/>
      <c r="AD120" s="49"/>
      <c r="AE120" s="49"/>
      <c r="AF120" s="49"/>
      <c r="AG120" s="49"/>
      <c r="AH120" s="49"/>
      <c r="AI120" s="49">
        <f t="shared" si="8"/>
        <v>0</v>
      </c>
      <c r="AJ120" s="27"/>
      <c r="AK120" s="49" t="s">
        <v>667</v>
      </c>
      <c r="AL120" s="195"/>
      <c r="AM120" s="281"/>
    </row>
    <row r="121" spans="2:39" ht="30" x14ac:dyDescent="0.25">
      <c r="B121" s="249" t="str">
        <f>+'5 - Diseño y Valoración Control'!B123</f>
        <v>APOYO JURÍDICO</v>
      </c>
      <c r="C121" s="8" t="str">
        <f>+'5 - Diseño y Valoración Control'!D123</f>
        <v>R 47</v>
      </c>
      <c r="D121" s="249" t="str">
        <f>+'5 - Diseño y Valoración Control'!E123</f>
        <v>Emitir conceptos sobre el mismo tema con distinta interpretación</v>
      </c>
      <c r="E121" s="249" t="str">
        <f>+'5 - Diseño y Valoración Control'!G123</f>
        <v>Posibilidad de pérdida reputacional en la imagen institucional interna y externa por falta de razonabilidad y búsqueda de unificación de criterios o línea de interpretación para la toma de decisiones</v>
      </c>
      <c r="F121" s="204" t="s">
        <v>1915</v>
      </c>
      <c r="G121" s="245" t="s">
        <v>1430</v>
      </c>
      <c r="H121" s="245" t="s">
        <v>1146</v>
      </c>
      <c r="I121" s="245" t="s">
        <v>1431</v>
      </c>
      <c r="J121" s="246">
        <f t="shared" ref="J121:J127" si="14">SUM(K121:V121)</f>
        <v>11</v>
      </c>
      <c r="K121" s="246">
        <v>1</v>
      </c>
      <c r="L121" s="246">
        <v>1</v>
      </c>
      <c r="M121" s="246">
        <v>1</v>
      </c>
      <c r="N121" s="246">
        <v>1</v>
      </c>
      <c r="O121" s="246">
        <v>1</v>
      </c>
      <c r="P121" s="246">
        <v>1</v>
      </c>
      <c r="Q121" s="246">
        <v>1</v>
      </c>
      <c r="R121" s="246">
        <v>1</v>
      </c>
      <c r="S121" s="246">
        <v>1</v>
      </c>
      <c r="T121" s="246">
        <v>1</v>
      </c>
      <c r="U121" s="246">
        <v>1</v>
      </c>
      <c r="V121" s="246"/>
      <c r="W121" s="49"/>
      <c r="X121" s="49"/>
      <c r="Y121" s="49"/>
      <c r="Z121" s="49"/>
      <c r="AA121" s="49"/>
      <c r="AB121" s="49"/>
      <c r="AC121" s="49"/>
      <c r="AD121" s="49"/>
      <c r="AE121" s="49"/>
      <c r="AF121" s="49"/>
      <c r="AG121" s="49"/>
      <c r="AH121" s="49"/>
      <c r="AI121" s="49">
        <f t="shared" si="8"/>
        <v>0</v>
      </c>
      <c r="AJ121" s="27">
        <f t="shared" si="9"/>
        <v>0</v>
      </c>
      <c r="AK121" s="49" t="s">
        <v>667</v>
      </c>
      <c r="AL121" s="195"/>
      <c r="AM121" s="281"/>
    </row>
    <row r="122" spans="2:39" ht="30" x14ac:dyDescent="0.25">
      <c r="B122" s="249" t="str">
        <f>+'5 - Diseño y Valoración Control'!B124</f>
        <v>APOYO JURÍDICO</v>
      </c>
      <c r="C122" s="8" t="str">
        <f>+'5 - Diseño y Valoración Control'!D124</f>
        <v>R 47</v>
      </c>
      <c r="D122" s="249" t="str">
        <f>+'5 - Diseño y Valoración Control'!E124</f>
        <v>Emitir conceptos sobre el mismo tema con distinta interpretación</v>
      </c>
      <c r="E122" s="249" t="str">
        <f>+'5 - Diseño y Valoración Control'!G124</f>
        <v>Posibilidad de pérdida reputacional en la imagen institucional interna y externa por falta de razonabilidad y búsqueda de unificación de criterios o línea de interpretación para la toma de decisiones</v>
      </c>
      <c r="F122" s="204" t="s">
        <v>1916</v>
      </c>
      <c r="G122" s="245"/>
      <c r="H122" s="245" t="s">
        <v>1042</v>
      </c>
      <c r="I122" s="245"/>
      <c r="J122" s="246">
        <f t="shared" si="14"/>
        <v>0</v>
      </c>
      <c r="K122" s="246"/>
      <c r="L122" s="246"/>
      <c r="M122" s="246"/>
      <c r="N122" s="246"/>
      <c r="O122" s="246"/>
      <c r="P122" s="246"/>
      <c r="Q122" s="246"/>
      <c r="R122" s="246"/>
      <c r="S122" s="246"/>
      <c r="T122" s="246"/>
      <c r="U122" s="246"/>
      <c r="V122" s="246"/>
      <c r="W122" s="49"/>
      <c r="X122" s="49"/>
      <c r="Y122" s="49"/>
      <c r="Z122" s="49"/>
      <c r="AA122" s="49"/>
      <c r="AB122" s="49"/>
      <c r="AC122" s="49"/>
      <c r="AD122" s="49"/>
      <c r="AE122" s="49"/>
      <c r="AF122" s="49"/>
      <c r="AG122" s="49"/>
      <c r="AH122" s="49"/>
      <c r="AI122" s="49">
        <f t="shared" si="8"/>
        <v>0</v>
      </c>
      <c r="AJ122" s="27"/>
      <c r="AK122" s="49" t="s">
        <v>667</v>
      </c>
      <c r="AL122" s="195"/>
      <c r="AM122" s="281"/>
    </row>
    <row r="123" spans="2:39" ht="120" x14ac:dyDescent="0.25">
      <c r="B123" s="249" t="str">
        <f>+'5 - Diseño y Valoración Control'!B125</f>
        <v>APOYO JURÍDICO</v>
      </c>
      <c r="C123" s="8" t="str">
        <f>+'5 - Diseño y Valoración Control'!D125</f>
        <v>R 48</v>
      </c>
      <c r="D123" s="249" t="str">
        <f>+'5 - Diseño y Valoración Control'!E125</f>
        <v>Vencimiento de términos</v>
      </c>
      <c r="E123" s="249" t="str">
        <f>+'5 - Diseño y Valoración Control'!G125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3" s="204" t="s">
        <v>1917</v>
      </c>
      <c r="G123" s="245" t="s">
        <v>1432</v>
      </c>
      <c r="H123" s="245" t="s">
        <v>1433</v>
      </c>
      <c r="I123" s="245" t="s">
        <v>1434</v>
      </c>
      <c r="J123" s="246">
        <f t="shared" si="14"/>
        <v>11</v>
      </c>
      <c r="K123" s="246">
        <v>1</v>
      </c>
      <c r="L123" s="246">
        <v>1</v>
      </c>
      <c r="M123" s="246">
        <v>1</v>
      </c>
      <c r="N123" s="246">
        <v>1</v>
      </c>
      <c r="O123" s="246">
        <v>1</v>
      </c>
      <c r="P123" s="246">
        <v>1</v>
      </c>
      <c r="Q123" s="246">
        <v>1</v>
      </c>
      <c r="R123" s="246">
        <v>1</v>
      </c>
      <c r="S123" s="246">
        <v>1</v>
      </c>
      <c r="T123" s="246">
        <v>1</v>
      </c>
      <c r="U123" s="246">
        <v>1</v>
      </c>
      <c r="V123" s="246"/>
      <c r="W123" s="49"/>
      <c r="X123" s="49"/>
      <c r="Y123" s="49"/>
      <c r="Z123" s="49"/>
      <c r="AA123" s="49"/>
      <c r="AB123" s="49"/>
      <c r="AC123" s="49"/>
      <c r="AD123" s="49"/>
      <c r="AE123" s="49"/>
      <c r="AF123" s="49"/>
      <c r="AG123" s="49"/>
      <c r="AH123" s="49"/>
      <c r="AI123" s="49">
        <f t="shared" si="8"/>
        <v>0</v>
      </c>
      <c r="AJ123" s="27">
        <f t="shared" si="9"/>
        <v>0</v>
      </c>
      <c r="AK123" s="49" t="s">
        <v>667</v>
      </c>
      <c r="AL123" s="195"/>
      <c r="AM123" s="281"/>
    </row>
    <row r="124" spans="2:39" ht="45" x14ac:dyDescent="0.25">
      <c r="B124" s="249" t="str">
        <f>+'5 - Diseño y Valoración Control'!B126</f>
        <v>APOYO JURÍDICO</v>
      </c>
      <c r="C124" s="8" t="str">
        <f>+'5 - Diseño y Valoración Control'!D126</f>
        <v>R 48</v>
      </c>
      <c r="D124" s="249" t="str">
        <f>+'5 - Diseño y Valoración Control'!E126</f>
        <v>Vencimiento de términos</v>
      </c>
      <c r="E124" s="249" t="str">
        <f>+'5 - Diseño y Valoración Control'!G126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4" s="204" t="s">
        <v>1918</v>
      </c>
      <c r="G124" s="245"/>
      <c r="H124" s="245" t="s">
        <v>1042</v>
      </c>
      <c r="I124" s="245"/>
      <c r="J124" s="246">
        <f t="shared" si="14"/>
        <v>0</v>
      </c>
      <c r="K124" s="246"/>
      <c r="L124" s="246"/>
      <c r="M124" s="246"/>
      <c r="N124" s="246"/>
      <c r="O124" s="246"/>
      <c r="P124" s="246"/>
      <c r="Q124" s="246"/>
      <c r="R124" s="246"/>
      <c r="S124" s="246"/>
      <c r="T124" s="246"/>
      <c r="U124" s="246"/>
      <c r="V124" s="246"/>
      <c r="W124" s="49"/>
      <c r="X124" s="49"/>
      <c r="Y124" s="49"/>
      <c r="Z124" s="49"/>
      <c r="AA124" s="49"/>
      <c r="AB124" s="49"/>
      <c r="AC124" s="49"/>
      <c r="AD124" s="49"/>
      <c r="AE124" s="49"/>
      <c r="AF124" s="49"/>
      <c r="AG124" s="49"/>
      <c r="AH124" s="49"/>
      <c r="AI124" s="49">
        <f t="shared" si="8"/>
        <v>0</v>
      </c>
      <c r="AJ124" s="27"/>
      <c r="AK124" s="49" t="s">
        <v>667</v>
      </c>
      <c r="AL124" s="195"/>
      <c r="AM124" s="281"/>
    </row>
    <row r="125" spans="2:39" ht="45" x14ac:dyDescent="0.25">
      <c r="B125" s="249" t="str">
        <f>+'5 - Diseño y Valoración Control'!B127</f>
        <v>APOYO JURÍDICO</v>
      </c>
      <c r="C125" s="8" t="str">
        <f>+'5 - Diseño y Valoración Control'!D127</f>
        <v>R 48</v>
      </c>
      <c r="D125" s="249" t="str">
        <f>+'5 - Diseño y Valoración Control'!E127</f>
        <v>Vencimiento de términos</v>
      </c>
      <c r="E125" s="249" t="str">
        <f>+'5 - Diseño y Valoración Control'!G127</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F125" s="204" t="s">
        <v>1919</v>
      </c>
      <c r="G125" s="245"/>
      <c r="H125" s="245" t="s">
        <v>1042</v>
      </c>
      <c r="I125" s="245"/>
      <c r="J125" s="246">
        <f t="shared" si="14"/>
        <v>0</v>
      </c>
      <c r="K125" s="246"/>
      <c r="L125" s="246"/>
      <c r="M125" s="246"/>
      <c r="N125" s="246"/>
      <c r="O125" s="246"/>
      <c r="P125" s="246"/>
      <c r="Q125" s="246"/>
      <c r="R125" s="246"/>
      <c r="S125" s="246"/>
      <c r="T125" s="246"/>
      <c r="U125" s="246"/>
      <c r="V125" s="246"/>
      <c r="W125" s="49"/>
      <c r="X125" s="49"/>
      <c r="Y125" s="49"/>
      <c r="Z125" s="49"/>
      <c r="AA125" s="49"/>
      <c r="AB125" s="49"/>
      <c r="AC125" s="49"/>
      <c r="AD125" s="49"/>
      <c r="AE125" s="49"/>
      <c r="AF125" s="49"/>
      <c r="AG125" s="49"/>
      <c r="AH125" s="49"/>
      <c r="AI125" s="49">
        <f t="shared" si="8"/>
        <v>0</v>
      </c>
      <c r="AJ125" s="27"/>
      <c r="AK125" s="49" t="s">
        <v>667</v>
      </c>
      <c r="AL125" s="195"/>
      <c r="AM125" s="281"/>
    </row>
    <row r="126" spans="2:39" ht="45" x14ac:dyDescent="0.25">
      <c r="B126" s="249" t="str">
        <f>+'5 - Diseño y Valoración Control'!B128</f>
        <v>APOYO JURÍDICO</v>
      </c>
      <c r="C126" s="8" t="str">
        <f>+'5 - Diseño y Valoración Control'!D128</f>
        <v>R 49</v>
      </c>
      <c r="D126" s="249" t="str">
        <f>+'5 - Diseño y Valoración Control'!E128</f>
        <v>Emisión de viabilidades positivas contrarias a la normatividad</v>
      </c>
      <c r="E126" s="249" t="str">
        <f>+'5 - Diseño y Valoración Control'!G128</f>
        <v>Posibilidad de pérdida reputacional en la imagen de entidad por interpretaciones variadas a la normatividad y vacíos jurídicos que podrían generar la toma de decisiones erróneas</v>
      </c>
      <c r="F126" s="204" t="s">
        <v>1920</v>
      </c>
      <c r="G126" s="245" t="s">
        <v>1435</v>
      </c>
      <c r="H126" s="245" t="s">
        <v>1433</v>
      </c>
      <c r="I126" s="245" t="s">
        <v>2156</v>
      </c>
      <c r="J126" s="246">
        <f t="shared" si="14"/>
        <v>23</v>
      </c>
      <c r="K126" s="246"/>
      <c r="L126" s="246">
        <v>23</v>
      </c>
      <c r="M126" s="246"/>
      <c r="N126" s="246"/>
      <c r="O126" s="246"/>
      <c r="P126" s="246"/>
      <c r="Q126" s="246"/>
      <c r="R126" s="246"/>
      <c r="S126" s="246"/>
      <c r="T126" s="246"/>
      <c r="U126" s="246"/>
      <c r="V126" s="246"/>
      <c r="W126" s="49"/>
      <c r="X126" s="49"/>
      <c r="Y126" s="49"/>
      <c r="Z126" s="49"/>
      <c r="AA126" s="49"/>
      <c r="AB126" s="49"/>
      <c r="AC126" s="49"/>
      <c r="AD126" s="49"/>
      <c r="AE126" s="49"/>
      <c r="AF126" s="49"/>
      <c r="AG126" s="49"/>
      <c r="AH126" s="49"/>
      <c r="AI126" s="49">
        <f t="shared" si="8"/>
        <v>0</v>
      </c>
      <c r="AJ126" s="27">
        <f t="shared" si="9"/>
        <v>0</v>
      </c>
      <c r="AK126" s="49" t="s">
        <v>667</v>
      </c>
      <c r="AL126" s="195"/>
      <c r="AM126" s="281"/>
    </row>
    <row r="127" spans="2:39" ht="30" x14ac:dyDescent="0.25">
      <c r="B127" s="249" t="str">
        <f>+'5 - Diseño y Valoración Control'!B129</f>
        <v>APOYO JURÍDICO</v>
      </c>
      <c r="C127" s="8" t="str">
        <f>+'5 - Diseño y Valoración Control'!D129</f>
        <v>R 49</v>
      </c>
      <c r="D127" s="249" t="str">
        <f>+'5 - Diseño y Valoración Control'!E129</f>
        <v>Emisión de viabilidades positivas contrarias a la normatividad</v>
      </c>
      <c r="E127" s="249" t="str">
        <f>+'5 - Diseño y Valoración Control'!G129</f>
        <v>Posibilidad de pérdida reputacional en la imagen de entidad por interpretaciones variadas a la normatividad y vacíos jurídicos que podrían generar la toma de decisiones erróneas</v>
      </c>
      <c r="F127" s="204" t="s">
        <v>1921</v>
      </c>
      <c r="G127" s="245" t="s">
        <v>1436</v>
      </c>
      <c r="H127" s="245" t="s">
        <v>1433</v>
      </c>
      <c r="I127" s="245" t="s">
        <v>1437</v>
      </c>
      <c r="J127" s="246">
        <f t="shared" si="14"/>
        <v>11</v>
      </c>
      <c r="K127" s="246">
        <v>1</v>
      </c>
      <c r="L127" s="246">
        <v>1</v>
      </c>
      <c r="M127" s="246">
        <v>1</v>
      </c>
      <c r="N127" s="246">
        <v>1</v>
      </c>
      <c r="O127" s="246">
        <v>1</v>
      </c>
      <c r="P127" s="246">
        <v>1</v>
      </c>
      <c r="Q127" s="246">
        <v>1</v>
      </c>
      <c r="R127" s="246">
        <v>1</v>
      </c>
      <c r="S127" s="246">
        <v>1</v>
      </c>
      <c r="T127" s="246">
        <v>1</v>
      </c>
      <c r="U127" s="246">
        <v>1</v>
      </c>
      <c r="V127" s="246"/>
      <c r="W127" s="49"/>
      <c r="X127" s="49"/>
      <c r="Y127" s="49"/>
      <c r="Z127" s="49"/>
      <c r="AA127" s="49"/>
      <c r="AB127" s="49"/>
      <c r="AC127" s="49"/>
      <c r="AD127" s="49"/>
      <c r="AE127" s="49"/>
      <c r="AF127" s="49"/>
      <c r="AG127" s="49"/>
      <c r="AH127" s="49"/>
      <c r="AI127" s="49">
        <f t="shared" si="8"/>
        <v>0</v>
      </c>
      <c r="AJ127" s="27">
        <f t="shared" si="9"/>
        <v>0</v>
      </c>
      <c r="AK127" s="49" t="s">
        <v>667</v>
      </c>
      <c r="AL127" s="195"/>
      <c r="AM127" s="281"/>
    </row>
    <row r="128" spans="2:39" ht="45" x14ac:dyDescent="0.25">
      <c r="B128" s="249" t="str">
        <f>+'5 - Diseño y Valoración Control'!B130</f>
        <v>ADQUISICIÓN DE BIENES Y SERVICIOS</v>
      </c>
      <c r="C128" s="8" t="str">
        <f>+'5 - Diseño y Valoración Control'!D130</f>
        <v>R 50</v>
      </c>
      <c r="D128" s="249" t="str">
        <f>+'5 - Diseño y Valoración Control'!E130</f>
        <v>Liquidación de contratos y/o convenios fuera del plazo previsto.</v>
      </c>
      <c r="E128" s="249" t="str">
        <f>+'5 - Diseño y Valoración Control'!G130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8" s="204" t="s">
        <v>1922</v>
      </c>
      <c r="G128" s="245" t="s">
        <v>2157</v>
      </c>
      <c r="H128" s="245" t="s">
        <v>1147</v>
      </c>
      <c r="I128" s="245" t="s">
        <v>1438</v>
      </c>
      <c r="J128" s="246">
        <f t="shared" ref="J128:J154" si="15">SUM(K128:V128)</f>
        <v>3</v>
      </c>
      <c r="K128" s="246"/>
      <c r="L128" s="246"/>
      <c r="M128" s="246"/>
      <c r="N128" s="246">
        <v>1</v>
      </c>
      <c r="O128" s="246"/>
      <c r="P128" s="246"/>
      <c r="Q128" s="246"/>
      <c r="R128" s="246">
        <v>1</v>
      </c>
      <c r="S128" s="246"/>
      <c r="T128" s="246"/>
      <c r="U128" s="246">
        <v>1</v>
      </c>
      <c r="V128" s="246"/>
      <c r="W128" s="49"/>
      <c r="X128" s="49"/>
      <c r="Y128" s="49"/>
      <c r="Z128" s="49">
        <v>1</v>
      </c>
      <c r="AA128" s="49"/>
      <c r="AB128" s="49"/>
      <c r="AC128" s="49"/>
      <c r="AD128" s="49"/>
      <c r="AE128" s="49"/>
      <c r="AF128" s="49"/>
      <c r="AG128" s="49"/>
      <c r="AH128" s="49"/>
      <c r="AI128" s="49">
        <f t="shared" si="8"/>
        <v>1</v>
      </c>
      <c r="AJ128" s="27">
        <f t="shared" si="9"/>
        <v>0.33333333333333331</v>
      </c>
      <c r="AK128" s="49" t="s">
        <v>667</v>
      </c>
      <c r="AL128" s="289" t="s">
        <v>2280</v>
      </c>
      <c r="AM128" s="281"/>
    </row>
    <row r="129" spans="2:39" ht="45" x14ac:dyDescent="0.25">
      <c r="B129" s="249" t="str">
        <f>+'5 - Diseño y Valoración Control'!B131</f>
        <v>ADQUISICIÓN DE BIENES Y SERVICIOS</v>
      </c>
      <c r="C129" s="8" t="str">
        <f>+'5 - Diseño y Valoración Control'!D131</f>
        <v>R 50</v>
      </c>
      <c r="D129" s="249" t="str">
        <f>+'5 - Diseño y Valoración Control'!E131</f>
        <v>Liquidación de contratos y/o convenios fuera del plazo previsto.</v>
      </c>
      <c r="E129" s="249" t="str">
        <f>+'5 - Diseño y Valoración Control'!G131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29" s="204" t="s">
        <v>1923</v>
      </c>
      <c r="G129" s="245"/>
      <c r="H129" s="245" t="s">
        <v>1042</v>
      </c>
      <c r="I129" s="245"/>
      <c r="J129" s="246">
        <f t="shared" si="15"/>
        <v>0</v>
      </c>
      <c r="K129" s="246"/>
      <c r="L129" s="246"/>
      <c r="M129" s="246"/>
      <c r="N129" s="246"/>
      <c r="O129" s="246"/>
      <c r="P129" s="246"/>
      <c r="Q129" s="246"/>
      <c r="R129" s="246"/>
      <c r="S129" s="246"/>
      <c r="T129" s="246"/>
      <c r="U129" s="246"/>
      <c r="V129" s="246"/>
      <c r="W129" s="49"/>
      <c r="X129" s="49"/>
      <c r="Y129" s="49"/>
      <c r="Z129" s="49"/>
      <c r="AA129" s="49"/>
      <c r="AB129" s="49"/>
      <c r="AC129" s="49"/>
      <c r="AD129" s="49"/>
      <c r="AE129" s="49"/>
      <c r="AF129" s="49"/>
      <c r="AG129" s="49"/>
      <c r="AH129" s="49"/>
      <c r="AI129" s="49">
        <f t="shared" si="8"/>
        <v>0</v>
      </c>
      <c r="AJ129" s="27"/>
      <c r="AK129" s="49" t="s">
        <v>667</v>
      </c>
      <c r="AL129" s="195"/>
      <c r="AM129" s="281"/>
    </row>
    <row r="130" spans="2:39" ht="45" x14ac:dyDescent="0.25">
      <c r="B130" s="249" t="str">
        <f>+'5 - Diseño y Valoración Control'!B132</f>
        <v>ADQUISICIÓN DE BIENES Y SERVICIOS</v>
      </c>
      <c r="C130" s="8" t="str">
        <f>+'5 - Diseño y Valoración Control'!D132</f>
        <v>R 50</v>
      </c>
      <c r="D130" s="249" t="str">
        <f>+'5 - Diseño y Valoración Control'!E132</f>
        <v>Liquidación de contratos y/o convenios fuera del plazo previsto.</v>
      </c>
      <c r="E130" s="249" t="str">
        <f>+'5 - Diseño y Valoración Control'!G132</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F130" s="204" t="s">
        <v>1924</v>
      </c>
      <c r="G130" s="245"/>
      <c r="H130" s="245" t="s">
        <v>1042</v>
      </c>
      <c r="I130" s="245"/>
      <c r="J130" s="246">
        <f t="shared" si="15"/>
        <v>0</v>
      </c>
      <c r="K130" s="246"/>
      <c r="L130" s="246"/>
      <c r="M130" s="246"/>
      <c r="N130" s="246"/>
      <c r="O130" s="246"/>
      <c r="P130" s="246"/>
      <c r="Q130" s="246"/>
      <c r="R130" s="246"/>
      <c r="S130" s="246"/>
      <c r="T130" s="246"/>
      <c r="U130" s="246"/>
      <c r="V130" s="246"/>
      <c r="W130" s="49"/>
      <c r="X130" s="49"/>
      <c r="Y130" s="49"/>
      <c r="Z130" s="49"/>
      <c r="AA130" s="49"/>
      <c r="AB130" s="49"/>
      <c r="AC130" s="49"/>
      <c r="AD130" s="49"/>
      <c r="AE130" s="49"/>
      <c r="AF130" s="49"/>
      <c r="AG130" s="49"/>
      <c r="AH130" s="49"/>
      <c r="AI130" s="49">
        <f t="shared" si="8"/>
        <v>0</v>
      </c>
      <c r="AJ130" s="27"/>
      <c r="AK130" s="49" t="s">
        <v>667</v>
      </c>
      <c r="AL130" s="195"/>
      <c r="AM130" s="281"/>
    </row>
    <row r="131" spans="2:39" ht="30" x14ac:dyDescent="0.25">
      <c r="B131" s="249" t="str">
        <f>+'5 - Diseño y Valoración Control'!B133</f>
        <v>ADQUISICIÓN DE BIENES Y SERVICIOS</v>
      </c>
      <c r="C131" s="8" t="str">
        <f>+'5 - Diseño y Valoración Control'!D133</f>
        <v>R 51</v>
      </c>
      <c r="D131" s="249" t="str">
        <f>+'5 - Diseño y Valoración Control'!E133</f>
        <v>Configuración del contrato realidad.</v>
      </c>
      <c r="E131" s="249" t="str">
        <f>+'5 - Diseño y Valoración Control'!G133</f>
        <v>Posibilidad de afectación económica por costos en liquidación de contrato y pago de prestaciones de ley debido a demandas o reclamaciones judiciales por la constitución de dependencia, subordinación y horarios de la labor por parte del supervisor del contrato</v>
      </c>
      <c r="F131" s="204" t="s">
        <v>1925</v>
      </c>
      <c r="G131" s="245" t="s">
        <v>1439</v>
      </c>
      <c r="H131" s="245" t="s">
        <v>1147</v>
      </c>
      <c r="I131" s="245" t="s">
        <v>1440</v>
      </c>
      <c r="J131" s="246">
        <f t="shared" si="15"/>
        <v>1</v>
      </c>
      <c r="K131" s="246"/>
      <c r="L131" s="246"/>
      <c r="M131" s="246"/>
      <c r="N131" s="246"/>
      <c r="O131" s="246"/>
      <c r="P131" s="246"/>
      <c r="Q131" s="246"/>
      <c r="R131" s="246">
        <v>1</v>
      </c>
      <c r="S131" s="246"/>
      <c r="T131" s="246"/>
      <c r="U131" s="246"/>
      <c r="V131" s="246"/>
      <c r="W131" s="49"/>
      <c r="X131" s="49"/>
      <c r="Y131" s="49"/>
      <c r="Z131" s="49"/>
      <c r="AA131" s="49"/>
      <c r="AB131" s="49"/>
      <c r="AC131" s="49"/>
      <c r="AD131" s="49"/>
      <c r="AE131" s="49"/>
      <c r="AF131" s="49"/>
      <c r="AG131" s="49"/>
      <c r="AH131" s="49"/>
      <c r="AI131" s="49">
        <f t="shared" si="8"/>
        <v>0</v>
      </c>
      <c r="AJ131" s="27">
        <f t="shared" si="9"/>
        <v>0</v>
      </c>
      <c r="AK131" s="49" t="s">
        <v>667</v>
      </c>
      <c r="AL131" s="195"/>
      <c r="AM131" s="281"/>
    </row>
    <row r="132" spans="2:39" ht="30" x14ac:dyDescent="0.25">
      <c r="B132" s="249" t="str">
        <f>+'5 - Diseño y Valoración Control'!B134</f>
        <v>ADQUISICIÓN DE BIENES Y SERVICIOS</v>
      </c>
      <c r="C132" s="8" t="str">
        <f>+'5 - Diseño y Valoración Control'!D134</f>
        <v>R 51</v>
      </c>
      <c r="D132" s="249" t="str">
        <f>+'5 - Diseño y Valoración Control'!E134</f>
        <v>Configuración del contrato realidad.</v>
      </c>
      <c r="E132" s="249" t="str">
        <f>+'5 - Diseño y Valoración Control'!G134</f>
        <v>Posibilidad de afectación económica por costos en liquidación de contrato y pago de prestaciones de ley debido a demandas o reclamaciones judiciales por la constitución de dependencia, subordinación y horarios de la labor por parte del supervisor del contrato</v>
      </c>
      <c r="F132" s="204" t="s">
        <v>1926</v>
      </c>
      <c r="G132" s="245"/>
      <c r="H132" s="245" t="s">
        <v>1042</v>
      </c>
      <c r="I132" s="245"/>
      <c r="J132" s="246">
        <f t="shared" si="15"/>
        <v>0</v>
      </c>
      <c r="K132" s="246"/>
      <c r="L132" s="246"/>
      <c r="M132" s="246"/>
      <c r="N132" s="246"/>
      <c r="O132" s="246"/>
      <c r="P132" s="246"/>
      <c r="Q132" s="246"/>
      <c r="R132" s="246"/>
      <c r="S132" s="246"/>
      <c r="T132" s="246"/>
      <c r="U132" s="246"/>
      <c r="V132" s="246"/>
      <c r="W132" s="49"/>
      <c r="X132" s="49"/>
      <c r="Y132" s="49"/>
      <c r="Z132" s="49"/>
      <c r="AA132" s="49"/>
      <c r="AB132" s="49"/>
      <c r="AC132" s="49"/>
      <c r="AD132" s="49"/>
      <c r="AE132" s="49"/>
      <c r="AF132" s="49"/>
      <c r="AG132" s="49"/>
      <c r="AH132" s="49"/>
      <c r="AI132" s="49">
        <f t="shared" si="8"/>
        <v>0</v>
      </c>
      <c r="AJ132" s="27"/>
      <c r="AK132" s="49" t="s">
        <v>667</v>
      </c>
      <c r="AL132" s="195"/>
      <c r="AM132" s="281"/>
    </row>
    <row r="133" spans="2:39" ht="30" x14ac:dyDescent="0.25">
      <c r="B133" s="249" t="str">
        <f>+'5 - Diseño y Valoración Control'!B135</f>
        <v>ADMINISTRACIÓN DE BIENES Y SERVICIOS</v>
      </c>
      <c r="C133" s="8" t="str">
        <f>+'5 - Diseño y Valoración Control'!D135</f>
        <v>R 52</v>
      </c>
      <c r="D133" s="249" t="str">
        <f>+'5 - Diseño y Valoración Control'!E135</f>
        <v>Perdidas o daños en los bienes de la Entidad</v>
      </c>
      <c r="E133" s="249" t="str">
        <f>+'5 - Diseño y Valoración Control'!G135</f>
        <v>Posibilidad de afectación económica por generar incertidumbre en los estados financieros y/o posible apertura a procesos disciplinarios y/o sancionatorios debido falta de control y lineamientos en el manejo de los bienes de la Entidad</v>
      </c>
      <c r="F133" s="204" t="s">
        <v>1927</v>
      </c>
      <c r="G133" s="245" t="s">
        <v>1441</v>
      </c>
      <c r="H133" s="245" t="s">
        <v>2158</v>
      </c>
      <c r="I133" s="245" t="s">
        <v>1442</v>
      </c>
      <c r="J133" s="246">
        <f t="shared" si="15"/>
        <v>1</v>
      </c>
      <c r="K133" s="246"/>
      <c r="L133" s="246"/>
      <c r="M133" s="246"/>
      <c r="N133" s="246"/>
      <c r="O133" s="246"/>
      <c r="P133" s="246"/>
      <c r="Q133" s="246"/>
      <c r="R133" s="246"/>
      <c r="S133" s="246"/>
      <c r="T133" s="246"/>
      <c r="U133" s="246">
        <v>1</v>
      </c>
      <c r="V133" s="246"/>
      <c r="W133" s="49"/>
      <c r="X133" s="49"/>
      <c r="Y133" s="49"/>
      <c r="Z133" s="49"/>
      <c r="AA133" s="49"/>
      <c r="AB133" s="49"/>
      <c r="AC133" s="49"/>
      <c r="AD133" s="49"/>
      <c r="AE133" s="49"/>
      <c r="AF133" s="49"/>
      <c r="AG133" s="49"/>
      <c r="AH133" s="49"/>
      <c r="AI133" s="49">
        <f t="shared" si="8"/>
        <v>0</v>
      </c>
      <c r="AJ133" s="27">
        <f t="shared" si="9"/>
        <v>0</v>
      </c>
      <c r="AK133" s="49" t="s">
        <v>667</v>
      </c>
      <c r="AL133" s="195"/>
      <c r="AM133" s="281"/>
    </row>
    <row r="134" spans="2:39" ht="30" x14ac:dyDescent="0.25">
      <c r="B134" s="249" t="str">
        <f>+'5 - Diseño y Valoración Control'!B136</f>
        <v>ADMINISTRACIÓN DE BIENES Y SERVICIOS</v>
      </c>
      <c r="C134" s="8" t="str">
        <f>+'5 - Diseño y Valoración Control'!D136</f>
        <v>R 52</v>
      </c>
      <c r="D134" s="249" t="str">
        <f>+'5 - Diseño y Valoración Control'!E136</f>
        <v>Perdidas o daños en los bienes de la Entidad</v>
      </c>
      <c r="E134" s="249" t="str">
        <f>+'5 - Diseño y Valoración Control'!G136</f>
        <v>Posibilidad de afectación económica por generar incertidumbre en los estados financieros y/o posible apertura a procesos disciplinarios y/o sancionatorios debido falta de control y lineamientos en el manejo de los bienes de la Entidad</v>
      </c>
      <c r="F134" s="204" t="s">
        <v>1928</v>
      </c>
      <c r="G134" s="245"/>
      <c r="H134" s="245" t="s">
        <v>1042</v>
      </c>
      <c r="I134" s="245"/>
      <c r="J134" s="246">
        <f t="shared" si="15"/>
        <v>0</v>
      </c>
      <c r="K134" s="246"/>
      <c r="L134" s="246"/>
      <c r="M134" s="246"/>
      <c r="N134" s="246"/>
      <c r="O134" s="246"/>
      <c r="P134" s="246"/>
      <c r="Q134" s="246"/>
      <c r="R134" s="246"/>
      <c r="S134" s="246"/>
      <c r="T134" s="246"/>
      <c r="U134" s="246"/>
      <c r="V134" s="246"/>
      <c r="W134" s="49"/>
      <c r="X134" s="49"/>
      <c r="Y134" s="49"/>
      <c r="Z134" s="49"/>
      <c r="AA134" s="49"/>
      <c r="AB134" s="49"/>
      <c r="AC134" s="49"/>
      <c r="AD134" s="49"/>
      <c r="AE134" s="49"/>
      <c r="AF134" s="49"/>
      <c r="AG134" s="49"/>
      <c r="AH134" s="49"/>
      <c r="AI134" s="49">
        <f t="shared" si="8"/>
        <v>0</v>
      </c>
      <c r="AJ134" s="27"/>
      <c r="AK134" s="49" t="s">
        <v>667</v>
      </c>
      <c r="AL134" s="195"/>
      <c r="AM134" s="281"/>
    </row>
    <row r="135" spans="2:39" ht="30" x14ac:dyDescent="0.25">
      <c r="B135" s="249" t="str">
        <f>+'5 - Diseño y Valoración Control'!B137</f>
        <v>ADMINISTRACIÓN DE BIENES Y SERVICIOS</v>
      </c>
      <c r="C135" s="8" t="str">
        <f>+'5 - Diseño y Valoración Control'!D137</f>
        <v>R 53</v>
      </c>
      <c r="D135" s="249" t="str">
        <f>+'5 - Diseño y Valoración Control'!E137</f>
        <v>Incumplimiento en la aplicación de los mantenimientos preventivos a los bienes de la Entidad</v>
      </c>
      <c r="E135" s="249" t="str">
        <f>+'5 - Diseño y Valoración Control'!G137</f>
        <v>Posibilidad de afectación económica por sobrecostos en mantenimientos debido a la falta de control en la implementación de mantenimientos de acuerdo a sus fichas técnicas</v>
      </c>
      <c r="F135" s="204" t="s">
        <v>1929</v>
      </c>
      <c r="G135" s="245" t="s">
        <v>1443</v>
      </c>
      <c r="H135" s="245" t="s">
        <v>1148</v>
      </c>
      <c r="I135" s="245" t="s">
        <v>1444</v>
      </c>
      <c r="J135" s="246">
        <f t="shared" si="15"/>
        <v>1</v>
      </c>
      <c r="K135" s="246"/>
      <c r="L135" s="246"/>
      <c r="M135" s="246"/>
      <c r="N135" s="246"/>
      <c r="O135" s="246"/>
      <c r="P135" s="246">
        <v>1</v>
      </c>
      <c r="Q135" s="246"/>
      <c r="R135" s="246"/>
      <c r="S135" s="246"/>
      <c r="T135" s="246"/>
      <c r="U135" s="246"/>
      <c r="V135" s="246"/>
      <c r="W135" s="49"/>
      <c r="X135" s="49"/>
      <c r="Y135" s="49"/>
      <c r="Z135" s="49"/>
      <c r="AA135" s="49"/>
      <c r="AB135" s="49">
        <v>1</v>
      </c>
      <c r="AC135" s="49"/>
      <c r="AD135" s="49"/>
      <c r="AE135" s="49"/>
      <c r="AF135" s="49"/>
      <c r="AG135" s="49"/>
      <c r="AH135" s="49"/>
      <c r="AI135" s="49">
        <f t="shared" si="8"/>
        <v>1</v>
      </c>
      <c r="AJ135" s="27">
        <f t="shared" si="9"/>
        <v>1</v>
      </c>
      <c r="AK135" s="49" t="s">
        <v>667</v>
      </c>
      <c r="AL135" s="289" t="s">
        <v>2287</v>
      </c>
      <c r="AM135" s="281"/>
    </row>
    <row r="136" spans="2:39" ht="30" x14ac:dyDescent="0.25">
      <c r="B136" s="249" t="str">
        <f>+'5 - Diseño y Valoración Control'!B138</f>
        <v>ADMINISTRACIÓN DE BIENES Y SERVICIOS</v>
      </c>
      <c r="C136" s="8" t="str">
        <f>+'5 - Diseño y Valoración Control'!D138</f>
        <v>R 53</v>
      </c>
      <c r="D136" s="249" t="str">
        <f>+'5 - Diseño y Valoración Control'!E138</f>
        <v>Incumplimiento en la aplicación de los mantenimientos preventivos a los bienes de la Entidad</v>
      </c>
      <c r="E136" s="249" t="str">
        <f>+'5 - Diseño y Valoración Control'!G138</f>
        <v>Posibilidad de afectación económica por sobrecostos en mantenimientos debido a la falta de control en la implementación de mantenimientos de acuerdo a sus fichas técnicas</v>
      </c>
      <c r="F136" s="204" t="s">
        <v>1930</v>
      </c>
      <c r="G136" s="245"/>
      <c r="H136" s="245" t="s">
        <v>1042</v>
      </c>
      <c r="I136" s="245"/>
      <c r="J136" s="246">
        <f t="shared" si="15"/>
        <v>0</v>
      </c>
      <c r="K136" s="246"/>
      <c r="L136" s="246"/>
      <c r="M136" s="246"/>
      <c r="N136" s="246"/>
      <c r="O136" s="246"/>
      <c r="P136" s="246"/>
      <c r="Q136" s="246"/>
      <c r="R136" s="246"/>
      <c r="S136" s="246"/>
      <c r="T136" s="246"/>
      <c r="U136" s="246"/>
      <c r="V136" s="246"/>
      <c r="W136" s="49"/>
      <c r="X136" s="49"/>
      <c r="Y136" s="49"/>
      <c r="Z136" s="49"/>
      <c r="AA136" s="49"/>
      <c r="AB136" s="49"/>
      <c r="AC136" s="49"/>
      <c r="AD136" s="49"/>
      <c r="AE136" s="49"/>
      <c r="AF136" s="49"/>
      <c r="AG136" s="49"/>
      <c r="AH136" s="49"/>
      <c r="AI136" s="49">
        <f t="shared" si="8"/>
        <v>0</v>
      </c>
      <c r="AJ136" s="27"/>
      <c r="AK136" s="49" t="s">
        <v>667</v>
      </c>
      <c r="AL136" s="195"/>
      <c r="AM136" s="281"/>
    </row>
    <row r="137" spans="2:39" ht="45" x14ac:dyDescent="0.25">
      <c r="B137" s="249" t="str">
        <f>+'5 - Diseño y Valoración Control'!B139</f>
        <v>ADMINISTRACIÓN DE BIENES Y SERVICIOS</v>
      </c>
      <c r="C137" s="8" t="str">
        <f>+'5 - Diseño y Valoración Control'!D139</f>
        <v>R 54</v>
      </c>
      <c r="D137" s="249" t="str">
        <f>+'5 - Diseño y Valoración Control'!E139</f>
        <v>Legalización de comisión o viáticos sin el cumplimiento de requisitos</v>
      </c>
      <c r="E137" s="249" t="str">
        <f>+'5 - Diseño y Valoración Control'!G139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7" s="204" t="s">
        <v>1931</v>
      </c>
      <c r="G137" s="245" t="s">
        <v>2159</v>
      </c>
      <c r="H137" s="245" t="s">
        <v>1148</v>
      </c>
      <c r="I137" s="245" t="s">
        <v>1445</v>
      </c>
      <c r="J137" s="246">
        <f t="shared" si="15"/>
        <v>6</v>
      </c>
      <c r="K137" s="246"/>
      <c r="L137" s="246"/>
      <c r="M137" s="246"/>
      <c r="N137" s="246"/>
      <c r="O137" s="246"/>
      <c r="P137" s="246">
        <v>1</v>
      </c>
      <c r="Q137" s="246">
        <v>1</v>
      </c>
      <c r="R137" s="246">
        <v>1</v>
      </c>
      <c r="S137" s="246">
        <v>1</v>
      </c>
      <c r="T137" s="246">
        <v>1</v>
      </c>
      <c r="U137" s="246">
        <v>1</v>
      </c>
      <c r="V137" s="246"/>
      <c r="W137" s="49"/>
      <c r="X137" s="49"/>
      <c r="Y137" s="49"/>
      <c r="Z137" s="49"/>
      <c r="AA137" s="49"/>
      <c r="AB137" s="49">
        <v>1</v>
      </c>
      <c r="AC137" s="49"/>
      <c r="AD137" s="49"/>
      <c r="AE137" s="49"/>
      <c r="AF137" s="49"/>
      <c r="AG137" s="49"/>
      <c r="AH137" s="49"/>
      <c r="AI137" s="49">
        <f t="shared" si="8"/>
        <v>1</v>
      </c>
      <c r="AJ137" s="27">
        <f t="shared" si="9"/>
        <v>0.16666666666666666</v>
      </c>
      <c r="AK137" s="49" t="s">
        <v>667</v>
      </c>
      <c r="AL137" s="289" t="s">
        <v>2288</v>
      </c>
      <c r="AM137" s="281"/>
    </row>
    <row r="138" spans="2:39" ht="45" x14ac:dyDescent="0.25">
      <c r="B138" s="249" t="str">
        <f>+'5 - Diseño y Valoración Control'!B140</f>
        <v>ADMINISTRACIÓN DE BIENES Y SERVICIOS</v>
      </c>
      <c r="C138" s="8" t="str">
        <f>+'5 - Diseño y Valoración Control'!D140</f>
        <v>R 54</v>
      </c>
      <c r="D138" s="249" t="str">
        <f>+'5 - Diseño y Valoración Control'!E140</f>
        <v>Legalización de comisión o viáticos sin el cumplimiento de requisitos</v>
      </c>
      <c r="E138" s="249" t="str">
        <f>+'5 - Diseño y Valoración Control'!G140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8" s="204" t="s">
        <v>1932</v>
      </c>
      <c r="G138" s="245" t="s">
        <v>1446</v>
      </c>
      <c r="H138" s="245" t="s">
        <v>1148</v>
      </c>
      <c r="I138" s="245" t="s">
        <v>1003</v>
      </c>
      <c r="J138" s="246">
        <f t="shared" si="15"/>
        <v>1</v>
      </c>
      <c r="K138" s="246"/>
      <c r="L138" s="246"/>
      <c r="M138" s="246"/>
      <c r="N138" s="246"/>
      <c r="O138" s="246"/>
      <c r="P138" s="246"/>
      <c r="Q138" s="246"/>
      <c r="R138" s="246"/>
      <c r="S138" s="246"/>
      <c r="T138" s="246"/>
      <c r="U138" s="246">
        <v>1</v>
      </c>
      <c r="V138" s="246"/>
      <c r="W138" s="49"/>
      <c r="X138" s="49"/>
      <c r="Y138" s="49"/>
      <c r="Z138" s="49"/>
      <c r="AA138" s="49"/>
      <c r="AB138" s="49"/>
      <c r="AC138" s="49"/>
      <c r="AD138" s="49"/>
      <c r="AE138" s="49"/>
      <c r="AF138" s="49"/>
      <c r="AG138" s="49"/>
      <c r="AH138" s="49"/>
      <c r="AI138" s="49">
        <f t="shared" si="8"/>
        <v>0</v>
      </c>
      <c r="AJ138" s="27">
        <f t="shared" si="9"/>
        <v>0</v>
      </c>
      <c r="AK138" s="49" t="s">
        <v>667</v>
      </c>
      <c r="AL138" s="195"/>
      <c r="AM138" s="281"/>
    </row>
    <row r="139" spans="2:39" ht="45" x14ac:dyDescent="0.25">
      <c r="B139" s="249" t="str">
        <f>+'5 - Diseño y Valoración Control'!B141</f>
        <v>ADMINISTRACIÓN DE BIENES Y SERVICIOS</v>
      </c>
      <c r="C139" s="8" t="str">
        <f>+'5 - Diseño y Valoración Control'!D141</f>
        <v>R 54</v>
      </c>
      <c r="D139" s="249" t="str">
        <f>+'5 - Diseño y Valoración Control'!E141</f>
        <v>Legalización de comisión o viáticos sin el cumplimiento de requisitos</v>
      </c>
      <c r="E139" s="249" t="str">
        <f>+'5 - Diseño y Valoración Control'!G141</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F139" s="204" t="s">
        <v>1933</v>
      </c>
      <c r="G139" s="245" t="s">
        <v>1447</v>
      </c>
      <c r="H139" s="245" t="s">
        <v>1148</v>
      </c>
      <c r="I139" s="245" t="s">
        <v>1448</v>
      </c>
      <c r="J139" s="246">
        <f t="shared" si="15"/>
        <v>4</v>
      </c>
      <c r="K139" s="246">
        <v>1</v>
      </c>
      <c r="L139" s="246"/>
      <c r="M139" s="246"/>
      <c r="N139" s="246">
        <v>1</v>
      </c>
      <c r="O139" s="246"/>
      <c r="P139" s="246"/>
      <c r="Q139" s="246">
        <v>1</v>
      </c>
      <c r="R139" s="246"/>
      <c r="S139" s="246"/>
      <c r="T139" s="246">
        <v>1</v>
      </c>
      <c r="U139" s="246"/>
      <c r="V139" s="246"/>
      <c r="W139" s="49"/>
      <c r="X139" s="49"/>
      <c r="Y139" s="49"/>
      <c r="Z139" s="49"/>
      <c r="AA139" s="49"/>
      <c r="AB139" s="49"/>
      <c r="AC139" s="49"/>
      <c r="AD139" s="49"/>
      <c r="AE139" s="49"/>
      <c r="AF139" s="49"/>
      <c r="AG139" s="49"/>
      <c r="AH139" s="49"/>
      <c r="AI139" s="49">
        <f t="shared" ref="AI139:AI188" si="16">+SUM(W139:AH139)</f>
        <v>0</v>
      </c>
      <c r="AJ139" s="27">
        <f t="shared" ref="AJ139:AJ188" si="17">+SUM(W139:AH139)/SUM(K139:V139)</f>
        <v>0</v>
      </c>
      <c r="AK139" s="49" t="s">
        <v>667</v>
      </c>
      <c r="AL139" s="195"/>
      <c r="AM139" s="281"/>
    </row>
    <row r="140" spans="2:39" ht="60" x14ac:dyDescent="0.25">
      <c r="B140" s="249" t="str">
        <f>+'5 - Diseño y Valoración Control'!B142</f>
        <v>ADMINISTRACIÓN DE BIENES Y SERVICIOS</v>
      </c>
      <c r="C140" s="8" t="str">
        <f>+'5 - Diseño y Valoración Control'!D142</f>
        <v>R 55</v>
      </c>
      <c r="D140" s="249" t="str">
        <f>+'5 - Diseño y Valoración Control'!E142</f>
        <v>Pérdida o daño en la documentación de la Agencia</v>
      </c>
      <c r="E140" s="249" t="str">
        <f>+'5 - Diseño y Valoración Control'!G142</f>
        <v>Posibilidad de pérdida reputacional en la imagen institucional ante los grupos de interés debido a la falta de control para los lineamientos de manejo y de conservación en documentos</v>
      </c>
      <c r="F140" s="204" t="s">
        <v>1934</v>
      </c>
      <c r="G140" s="245" t="s">
        <v>2160</v>
      </c>
      <c r="H140" s="245" t="s">
        <v>1449</v>
      </c>
      <c r="I140" s="245" t="s">
        <v>2161</v>
      </c>
      <c r="J140" s="246">
        <f t="shared" si="15"/>
        <v>1</v>
      </c>
      <c r="K140" s="246"/>
      <c r="L140" s="246"/>
      <c r="M140" s="246"/>
      <c r="N140" s="246"/>
      <c r="O140" s="246"/>
      <c r="P140" s="246"/>
      <c r="Q140" s="246"/>
      <c r="R140" s="246"/>
      <c r="S140" s="246"/>
      <c r="T140" s="246"/>
      <c r="U140" s="246">
        <v>1</v>
      </c>
      <c r="V140" s="246"/>
      <c r="W140" s="49"/>
      <c r="X140" s="49"/>
      <c r="Y140" s="49"/>
      <c r="Z140" s="49"/>
      <c r="AA140" s="49"/>
      <c r="AB140" s="49"/>
      <c r="AC140" s="49"/>
      <c r="AD140" s="49"/>
      <c r="AE140" s="49"/>
      <c r="AF140" s="49"/>
      <c r="AG140" s="49"/>
      <c r="AH140" s="49"/>
      <c r="AI140" s="49">
        <f t="shared" si="16"/>
        <v>0</v>
      </c>
      <c r="AJ140" s="27">
        <f t="shared" si="17"/>
        <v>0</v>
      </c>
      <c r="AK140" s="49" t="s">
        <v>667</v>
      </c>
      <c r="AL140" s="195"/>
      <c r="AM140" s="281"/>
    </row>
    <row r="141" spans="2:39" ht="30" x14ac:dyDescent="0.25">
      <c r="B141" s="249" t="str">
        <f>+'5 - Diseño y Valoración Control'!B143</f>
        <v>ADMINISTRACIÓN DE BIENES Y SERVICIOS</v>
      </c>
      <c r="C141" s="8" t="str">
        <f>+'5 - Diseño y Valoración Control'!D143</f>
        <v>R 55</v>
      </c>
      <c r="D141" s="249" t="str">
        <f>+'5 - Diseño y Valoración Control'!E143</f>
        <v>Pérdida o daño en la documentación de la Agencia</v>
      </c>
      <c r="E141" s="249" t="str">
        <f>+'5 - Diseño y Valoración Control'!G143</f>
        <v>Posibilidad de pérdida reputacional en la imagen institucional ante los grupos de interés debido a la falta de control para los lineamientos de manejo y de conservación en documentos</v>
      </c>
      <c r="F141" s="204" t="s">
        <v>1935</v>
      </c>
      <c r="G141" s="245" t="s">
        <v>2162</v>
      </c>
      <c r="H141" s="245" t="s">
        <v>1449</v>
      </c>
      <c r="I141" s="245" t="s">
        <v>1450</v>
      </c>
      <c r="J141" s="246">
        <f t="shared" si="15"/>
        <v>1</v>
      </c>
      <c r="K141" s="246"/>
      <c r="L141" s="246"/>
      <c r="M141" s="246"/>
      <c r="N141" s="246"/>
      <c r="O141" s="246"/>
      <c r="P141" s="246"/>
      <c r="Q141" s="246"/>
      <c r="R141" s="246"/>
      <c r="S141" s="246"/>
      <c r="T141" s="246"/>
      <c r="U141" s="246">
        <v>1</v>
      </c>
      <c r="V141" s="246"/>
      <c r="W141" s="49"/>
      <c r="X141" s="49"/>
      <c r="Y141" s="49"/>
      <c r="Z141" s="49"/>
      <c r="AA141" s="49"/>
      <c r="AB141" s="49"/>
      <c r="AC141" s="49"/>
      <c r="AD141" s="49"/>
      <c r="AE141" s="49"/>
      <c r="AF141" s="49"/>
      <c r="AG141" s="49"/>
      <c r="AH141" s="49"/>
      <c r="AI141" s="49">
        <f t="shared" si="16"/>
        <v>0</v>
      </c>
      <c r="AJ141" s="27">
        <f t="shared" si="17"/>
        <v>0</v>
      </c>
      <c r="AK141" s="49" t="s">
        <v>667</v>
      </c>
      <c r="AL141" s="195"/>
      <c r="AM141" s="281"/>
    </row>
    <row r="142" spans="2:39" ht="30" x14ac:dyDescent="0.25">
      <c r="B142" s="249" t="str">
        <f>+'5 - Diseño y Valoración Control'!B144</f>
        <v>ADMINISTRACIÓN DE BIENES Y SERVICIOS</v>
      </c>
      <c r="C142" s="8" t="str">
        <f>+'5 - Diseño y Valoración Control'!D144</f>
        <v>R 55</v>
      </c>
      <c r="D142" s="249" t="str">
        <f>+'5 - Diseño y Valoración Control'!E144</f>
        <v>Pérdida o daño en la documentación de la Agencia</v>
      </c>
      <c r="E142" s="249" t="str">
        <f>+'5 - Diseño y Valoración Control'!G144</f>
        <v>Posibilidad de pérdida reputacional en la imagen institucional ante los grupos de interés debido a la falta de control para los lineamientos de manejo y de conservación en documentos</v>
      </c>
      <c r="F142" s="204" t="s">
        <v>1936</v>
      </c>
      <c r="G142" s="245" t="s">
        <v>1451</v>
      </c>
      <c r="H142" s="245" t="s">
        <v>1449</v>
      </c>
      <c r="I142" s="245" t="s">
        <v>1444</v>
      </c>
      <c r="J142" s="246">
        <f t="shared" si="15"/>
        <v>1</v>
      </c>
      <c r="K142" s="246"/>
      <c r="L142" s="246"/>
      <c r="M142" s="246"/>
      <c r="N142" s="246"/>
      <c r="O142" s="246"/>
      <c r="P142" s="246"/>
      <c r="Q142" s="246"/>
      <c r="R142" s="246"/>
      <c r="S142" s="246"/>
      <c r="T142" s="246"/>
      <c r="U142" s="246">
        <v>1</v>
      </c>
      <c r="V142" s="246"/>
      <c r="W142" s="49"/>
      <c r="X142" s="49"/>
      <c r="Y142" s="49"/>
      <c r="Z142" s="49"/>
      <c r="AA142" s="49"/>
      <c r="AB142" s="49"/>
      <c r="AC142" s="49"/>
      <c r="AD142" s="49"/>
      <c r="AE142" s="49"/>
      <c r="AF142" s="49"/>
      <c r="AG142" s="49"/>
      <c r="AH142" s="49"/>
      <c r="AI142" s="49">
        <f t="shared" si="16"/>
        <v>0</v>
      </c>
      <c r="AJ142" s="27">
        <f t="shared" si="17"/>
        <v>0</v>
      </c>
      <c r="AK142" s="49" t="s">
        <v>667</v>
      </c>
      <c r="AL142" s="195"/>
      <c r="AM142" s="281"/>
    </row>
    <row r="143" spans="2:39" ht="30" x14ac:dyDescent="0.25">
      <c r="B143" s="249" t="str">
        <f>+'5 - Diseño y Valoración Control'!B145</f>
        <v>ADMINISTRACIÓN DE BIENES Y SERVICIOS</v>
      </c>
      <c r="C143" s="8" t="str">
        <f>+'5 - Diseño y Valoración Control'!D145</f>
        <v>R 55</v>
      </c>
      <c r="D143" s="249" t="str">
        <f>+'5 - Diseño y Valoración Control'!E145</f>
        <v>Pérdida o daño en la documentación de la Agencia</v>
      </c>
      <c r="E143" s="249" t="str">
        <f>+'5 - Diseño y Valoración Control'!G145</f>
        <v>Posibilidad de pérdida reputacional en la imagen institucional ante los grupos de interés debido a la falta de control para los lineamientos de manejo y de conservación en documentos</v>
      </c>
      <c r="F143" s="204" t="s">
        <v>1937</v>
      </c>
      <c r="G143" s="245" t="s">
        <v>1452</v>
      </c>
      <c r="H143" s="245" t="s">
        <v>1449</v>
      </c>
      <c r="I143" s="245" t="s">
        <v>1453</v>
      </c>
      <c r="J143" s="246">
        <f t="shared" si="15"/>
        <v>1</v>
      </c>
      <c r="K143" s="246"/>
      <c r="L143" s="246"/>
      <c r="M143" s="246"/>
      <c r="N143" s="246"/>
      <c r="O143" s="246"/>
      <c r="P143" s="246"/>
      <c r="Q143" s="246"/>
      <c r="R143" s="246"/>
      <c r="S143" s="246"/>
      <c r="T143" s="246"/>
      <c r="U143" s="246">
        <v>1</v>
      </c>
      <c r="V143" s="246"/>
      <c r="W143" s="49"/>
      <c r="X143" s="49"/>
      <c r="Y143" s="49"/>
      <c r="Z143" s="49"/>
      <c r="AA143" s="49"/>
      <c r="AB143" s="49"/>
      <c r="AC143" s="49"/>
      <c r="AD143" s="49"/>
      <c r="AE143" s="49"/>
      <c r="AF143" s="49"/>
      <c r="AG143" s="49"/>
      <c r="AH143" s="49"/>
      <c r="AI143" s="49">
        <f t="shared" si="16"/>
        <v>0</v>
      </c>
      <c r="AJ143" s="27">
        <f t="shared" si="17"/>
        <v>0</v>
      </c>
      <c r="AK143" s="49" t="s">
        <v>667</v>
      </c>
      <c r="AL143" s="195"/>
      <c r="AM143" s="281"/>
    </row>
    <row r="144" spans="2:39" ht="60" x14ac:dyDescent="0.25">
      <c r="B144" s="249" t="str">
        <f>+'5 - Diseño y Valoración Control'!B146</f>
        <v>ADMINISTRACIÓN DE BIENES Y SERVICIOS</v>
      </c>
      <c r="C144" s="8" t="str">
        <f>+'5 - Diseño y Valoración Control'!D146</f>
        <v>R 56</v>
      </c>
      <c r="D144" s="249" t="str">
        <f>+'5 - Diseño y Valoración Control'!E146</f>
        <v xml:space="preserve">Asignación incorrecta de comunicaciones oficiales recibidas (documentos) en el momento de la radicación. </v>
      </c>
      <c r="E144" s="249" t="str">
        <f>+'5 - Diseño y Valoración Control'!G146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4" s="204" t="s">
        <v>1938</v>
      </c>
      <c r="G144" s="245" t="s">
        <v>1454</v>
      </c>
      <c r="H144" s="245" t="s">
        <v>1449</v>
      </c>
      <c r="I144" s="245" t="s">
        <v>1455</v>
      </c>
      <c r="J144" s="246">
        <f t="shared" si="15"/>
        <v>3</v>
      </c>
      <c r="K144" s="246"/>
      <c r="L144" s="246"/>
      <c r="M144" s="246"/>
      <c r="N144" s="246">
        <v>1</v>
      </c>
      <c r="O144" s="246"/>
      <c r="P144" s="246"/>
      <c r="Q144" s="246"/>
      <c r="R144" s="246">
        <v>1</v>
      </c>
      <c r="S144" s="246"/>
      <c r="T144" s="246"/>
      <c r="U144" s="246">
        <v>1</v>
      </c>
      <c r="V144" s="246"/>
      <c r="W144" s="49"/>
      <c r="X144" s="49"/>
      <c r="Y144" s="49"/>
      <c r="Z144" s="49"/>
      <c r="AA144" s="49"/>
      <c r="AB144" s="49">
        <v>1</v>
      </c>
      <c r="AC144" s="49"/>
      <c r="AD144" s="49"/>
      <c r="AE144" s="49"/>
      <c r="AF144" s="49"/>
      <c r="AG144" s="49"/>
      <c r="AH144" s="49"/>
      <c r="AI144" s="49">
        <f t="shared" si="16"/>
        <v>1</v>
      </c>
      <c r="AJ144" s="27">
        <f t="shared" si="17"/>
        <v>0.33333333333333331</v>
      </c>
      <c r="AK144" s="49" t="s">
        <v>667</v>
      </c>
      <c r="AL144" s="289" t="s">
        <v>2289</v>
      </c>
      <c r="AM144" s="281"/>
    </row>
    <row r="145" spans="2:39" ht="45" x14ac:dyDescent="0.25">
      <c r="B145" s="249" t="str">
        <f>+'5 - Diseño y Valoración Control'!B147</f>
        <v>ADMINISTRACIÓN DE BIENES Y SERVICIOS</v>
      </c>
      <c r="C145" s="8" t="str">
        <f>+'5 - Diseño y Valoración Control'!D147</f>
        <v>R 56</v>
      </c>
      <c r="D145" s="249" t="str">
        <f>+'5 - Diseño y Valoración Control'!E147</f>
        <v xml:space="preserve">Asignación incorrecta de comunicaciones oficiales recibidas (documentos) en el momento de la radicación. </v>
      </c>
      <c r="E145" s="249" t="str">
        <f>+'5 - Diseño y Valoración Control'!G147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5" s="204" t="s">
        <v>1939</v>
      </c>
      <c r="G145" s="245" t="s">
        <v>2163</v>
      </c>
      <c r="H145" s="245" t="s">
        <v>1449</v>
      </c>
      <c r="I145" s="245" t="s">
        <v>1456</v>
      </c>
      <c r="J145" s="246">
        <f t="shared" si="15"/>
        <v>1</v>
      </c>
      <c r="K145" s="246"/>
      <c r="L145" s="246"/>
      <c r="M145" s="246"/>
      <c r="N145" s="246"/>
      <c r="O145" s="246"/>
      <c r="P145" s="246"/>
      <c r="Q145" s="246"/>
      <c r="R145" s="246"/>
      <c r="S145" s="246"/>
      <c r="T145" s="246"/>
      <c r="U145" s="246">
        <v>1</v>
      </c>
      <c r="V145" s="246"/>
      <c r="W145" s="49"/>
      <c r="X145" s="49"/>
      <c r="Y145" s="49"/>
      <c r="Z145" s="49"/>
      <c r="AA145" s="49"/>
      <c r="AB145" s="49"/>
      <c r="AC145" s="49"/>
      <c r="AD145" s="49"/>
      <c r="AE145" s="49"/>
      <c r="AF145" s="49"/>
      <c r="AG145" s="49"/>
      <c r="AH145" s="49"/>
      <c r="AI145" s="49">
        <f t="shared" si="16"/>
        <v>0</v>
      </c>
      <c r="AJ145" s="27">
        <f t="shared" si="17"/>
        <v>0</v>
      </c>
      <c r="AK145" s="49" t="s">
        <v>667</v>
      </c>
      <c r="AL145" s="195"/>
      <c r="AM145" s="281"/>
    </row>
    <row r="146" spans="2:39" ht="45" x14ac:dyDescent="0.25">
      <c r="B146" s="249" t="str">
        <f>+'5 - Diseño y Valoración Control'!B148</f>
        <v>ADMINISTRACIÓN DE BIENES Y SERVICIOS</v>
      </c>
      <c r="C146" s="8" t="str">
        <f>+'5 - Diseño y Valoración Control'!D148</f>
        <v>R 56</v>
      </c>
      <c r="D146" s="249" t="str">
        <f>+'5 - Diseño y Valoración Control'!E148</f>
        <v xml:space="preserve">Asignación incorrecta de comunicaciones oficiales recibidas (documentos) en el momento de la radicación. </v>
      </c>
      <c r="E146" s="249" t="str">
        <f>+'5 - Diseño y Valoración Control'!G148</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F146" s="204" t="s">
        <v>1940</v>
      </c>
      <c r="G146" s="245" t="s">
        <v>1457</v>
      </c>
      <c r="H146" s="245" t="s">
        <v>1449</v>
      </c>
      <c r="I146" s="245" t="s">
        <v>1458</v>
      </c>
      <c r="J146" s="246">
        <f t="shared" si="15"/>
        <v>2</v>
      </c>
      <c r="K146" s="246"/>
      <c r="L146" s="246"/>
      <c r="M146" s="246"/>
      <c r="N146" s="246"/>
      <c r="O146" s="246"/>
      <c r="P146" s="246">
        <v>1</v>
      </c>
      <c r="Q146" s="246"/>
      <c r="R146" s="246"/>
      <c r="S146" s="246"/>
      <c r="T146" s="246"/>
      <c r="U146" s="246">
        <v>1</v>
      </c>
      <c r="V146" s="246"/>
      <c r="W146" s="49"/>
      <c r="X146" s="49"/>
      <c r="Y146" s="49"/>
      <c r="Z146" s="49"/>
      <c r="AA146" s="49"/>
      <c r="AB146" s="49">
        <v>1</v>
      </c>
      <c r="AC146" s="49"/>
      <c r="AD146" s="49"/>
      <c r="AE146" s="49"/>
      <c r="AF146" s="49"/>
      <c r="AG146" s="49"/>
      <c r="AH146" s="49"/>
      <c r="AI146" s="49">
        <f t="shared" si="16"/>
        <v>1</v>
      </c>
      <c r="AJ146" s="27">
        <f t="shared" si="17"/>
        <v>0.5</v>
      </c>
      <c r="AK146" s="49" t="s">
        <v>667</v>
      </c>
      <c r="AL146" s="289" t="s">
        <v>2290</v>
      </c>
      <c r="AM146" s="281"/>
    </row>
    <row r="147" spans="2:39" ht="45" x14ac:dyDescent="0.25">
      <c r="B147" s="249" t="str">
        <f>+'5 - Diseño y Valoración Control'!B149</f>
        <v>ADMINISTRACIÓN DE BIENES Y SERVICIOS</v>
      </c>
      <c r="C147" s="8" t="str">
        <f>+'5 - Diseño y Valoración Control'!D149</f>
        <v>R 57</v>
      </c>
      <c r="D147" s="249" t="str">
        <f>+'5 - Diseño y Valoración Control'!E149</f>
        <v>Demoras en la respuesta a solicitudes internas de documentos en atención de los requerimientos de expedientes por parte de las dependencias</v>
      </c>
      <c r="E147" s="249" t="str">
        <f>+'5 - Diseño y Valoración Control'!G149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7" s="204" t="s">
        <v>1941</v>
      </c>
      <c r="G147" s="245" t="s">
        <v>2164</v>
      </c>
      <c r="H147" s="245" t="s">
        <v>1449</v>
      </c>
      <c r="I147" s="245" t="s">
        <v>1459</v>
      </c>
      <c r="J147" s="246">
        <f t="shared" si="15"/>
        <v>2</v>
      </c>
      <c r="K147" s="246"/>
      <c r="L147" s="246"/>
      <c r="M147" s="246"/>
      <c r="N147" s="246"/>
      <c r="O147" s="246"/>
      <c r="P147" s="246">
        <v>1</v>
      </c>
      <c r="Q147" s="246"/>
      <c r="R147" s="246"/>
      <c r="S147" s="246"/>
      <c r="T147" s="246"/>
      <c r="U147" s="246">
        <v>1</v>
      </c>
      <c r="V147" s="246"/>
      <c r="W147" s="49"/>
      <c r="X147" s="49"/>
      <c r="Y147" s="49"/>
      <c r="Z147" s="49"/>
      <c r="AA147" s="49"/>
      <c r="AB147" s="49">
        <v>1</v>
      </c>
      <c r="AC147" s="49"/>
      <c r="AD147" s="49"/>
      <c r="AE147" s="49"/>
      <c r="AF147" s="49"/>
      <c r="AG147" s="49"/>
      <c r="AH147" s="49"/>
      <c r="AI147" s="49">
        <f t="shared" si="16"/>
        <v>1</v>
      </c>
      <c r="AJ147" s="27">
        <f t="shared" si="17"/>
        <v>0.5</v>
      </c>
      <c r="AK147" s="49" t="s">
        <v>667</v>
      </c>
      <c r="AL147" s="289" t="s">
        <v>2291</v>
      </c>
      <c r="AM147" s="281"/>
    </row>
    <row r="148" spans="2:39" ht="45" x14ac:dyDescent="0.25">
      <c r="B148" s="249" t="str">
        <f>+'5 - Diseño y Valoración Control'!B150</f>
        <v>ADMINISTRACIÓN DE BIENES Y SERVICIOS</v>
      </c>
      <c r="C148" s="8" t="str">
        <f>+'5 - Diseño y Valoración Control'!D150</f>
        <v>R 57</v>
      </c>
      <c r="D148" s="249" t="str">
        <f>+'5 - Diseño y Valoración Control'!E150</f>
        <v>Demoras en la respuesta a solicitudes internas de documentos en atención de los requerimientos de expedientes por parte de las dependencias</v>
      </c>
      <c r="E148" s="249" t="str">
        <f>+'5 - Diseño y Valoración Control'!G150</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F148" s="204" t="s">
        <v>1942</v>
      </c>
      <c r="G148" s="245"/>
      <c r="H148" s="245" t="s">
        <v>1042</v>
      </c>
      <c r="I148" s="245"/>
      <c r="J148" s="246">
        <f t="shared" si="15"/>
        <v>0</v>
      </c>
      <c r="K148" s="246"/>
      <c r="L148" s="246"/>
      <c r="M148" s="246"/>
      <c r="N148" s="246"/>
      <c r="O148" s="246"/>
      <c r="P148" s="246"/>
      <c r="Q148" s="246"/>
      <c r="R148" s="246"/>
      <c r="S148" s="246"/>
      <c r="T148" s="246"/>
      <c r="U148" s="246"/>
      <c r="V148" s="246"/>
      <c r="W148" s="49"/>
      <c r="X148" s="49"/>
      <c r="Y148" s="49"/>
      <c r="Z148" s="49"/>
      <c r="AA148" s="49"/>
      <c r="AB148" s="49"/>
      <c r="AC148" s="49"/>
      <c r="AD148" s="49"/>
      <c r="AE148" s="49"/>
      <c r="AF148" s="49"/>
      <c r="AG148" s="49"/>
      <c r="AH148" s="49"/>
      <c r="AI148" s="49">
        <f t="shared" si="16"/>
        <v>0</v>
      </c>
      <c r="AJ148" s="27"/>
      <c r="AK148" s="49" t="s">
        <v>667</v>
      </c>
      <c r="AL148" s="195"/>
      <c r="AM148" s="281"/>
    </row>
    <row r="149" spans="2:39" ht="30" x14ac:dyDescent="0.25">
      <c r="B149" s="249" t="str">
        <f>+'5 - Diseño y Valoración Control'!B151</f>
        <v>ADMINISTRACIÓN DE BIENES Y SERVICIOS</v>
      </c>
      <c r="C149" s="8" t="str">
        <f>+'5 - Diseño y Valoración Control'!D151</f>
        <v>R 58</v>
      </c>
      <c r="D149" s="249" t="str">
        <f>+'5 - Diseño y Valoración Control'!E151</f>
        <v>Incumplimiento del Plan de Gestión Integral de Residuos Peligrosos (PGIRESPEL)</v>
      </c>
      <c r="E149" s="249" t="str">
        <f>+'5 - Diseño y Valoración Control'!G151</f>
        <v>Posibilidad de afectación económica por sanciones legales por entes de control debido al desconocimiento en la normatividad ambiental aplicable</v>
      </c>
      <c r="F149" s="204" t="s">
        <v>1943</v>
      </c>
      <c r="G149" s="245" t="s">
        <v>1460</v>
      </c>
      <c r="H149" s="245" t="s">
        <v>1325</v>
      </c>
      <c r="I149" s="245" t="s">
        <v>2165</v>
      </c>
      <c r="J149" s="246">
        <f t="shared" si="15"/>
        <v>2</v>
      </c>
      <c r="K149" s="246"/>
      <c r="L149" s="246">
        <v>1</v>
      </c>
      <c r="M149" s="246"/>
      <c r="N149" s="246"/>
      <c r="O149" s="246"/>
      <c r="P149" s="246"/>
      <c r="Q149" s="246"/>
      <c r="R149" s="246"/>
      <c r="S149" s="246">
        <v>1</v>
      </c>
      <c r="T149" s="246"/>
      <c r="U149" s="246"/>
      <c r="V149" s="246"/>
      <c r="W149" s="49"/>
      <c r="X149" s="49">
        <v>1</v>
      </c>
      <c r="Y149" s="49"/>
      <c r="Z149" s="49"/>
      <c r="AA149" s="49"/>
      <c r="AB149" s="49"/>
      <c r="AC149" s="49"/>
      <c r="AD149" s="49"/>
      <c r="AE149" s="49"/>
      <c r="AF149" s="49"/>
      <c r="AG149" s="49"/>
      <c r="AH149" s="49"/>
      <c r="AI149" s="49">
        <f t="shared" si="16"/>
        <v>1</v>
      </c>
      <c r="AJ149" s="27">
        <f t="shared" si="17"/>
        <v>0.5</v>
      </c>
      <c r="AK149" s="49" t="s">
        <v>667</v>
      </c>
      <c r="AL149" s="289" t="s">
        <v>2278</v>
      </c>
      <c r="AM149" s="281"/>
    </row>
    <row r="150" spans="2:39" ht="45" x14ac:dyDescent="0.25">
      <c r="B150" s="249" t="str">
        <f>+'5 - Diseño y Valoración Control'!B152</f>
        <v>ADMINISTRACIÓN DE BIENES Y SERVICIOS</v>
      </c>
      <c r="C150" s="8" t="str">
        <f>+'5 - Diseño y Valoración Control'!D152</f>
        <v>R 58</v>
      </c>
      <c r="D150" s="249" t="str">
        <f>+'5 - Diseño y Valoración Control'!E152</f>
        <v>Incumplimiento del Plan de Gestión Integral de Residuos Peligrosos (PGIRESPEL)</v>
      </c>
      <c r="E150" s="249" t="str">
        <f>+'5 - Diseño y Valoración Control'!G152</f>
        <v>Posibilidad de afectación económica por sanciones legales por entes de control debido al desconocimiento en la normatividad ambiental aplicable</v>
      </c>
      <c r="F150" s="204" t="s">
        <v>1944</v>
      </c>
      <c r="G150" s="245" t="s">
        <v>1461</v>
      </c>
      <c r="H150" s="245" t="s">
        <v>1325</v>
      </c>
      <c r="I150" s="245" t="s">
        <v>1462</v>
      </c>
      <c r="J150" s="246">
        <f t="shared" si="15"/>
        <v>1</v>
      </c>
      <c r="K150" s="246"/>
      <c r="L150" s="246"/>
      <c r="M150" s="246"/>
      <c r="N150" s="246">
        <v>1</v>
      </c>
      <c r="O150" s="246"/>
      <c r="P150" s="246"/>
      <c r="Q150" s="246"/>
      <c r="R150" s="246"/>
      <c r="S150" s="246"/>
      <c r="T150" s="246"/>
      <c r="U150" s="246"/>
      <c r="V150" s="246"/>
      <c r="W150" s="49"/>
      <c r="X150" s="49"/>
      <c r="Y150" s="49"/>
      <c r="Z150" s="49">
        <v>1</v>
      </c>
      <c r="AA150" s="49"/>
      <c r="AB150" s="49"/>
      <c r="AC150" s="49"/>
      <c r="AD150" s="49"/>
      <c r="AE150" s="49"/>
      <c r="AF150" s="49"/>
      <c r="AG150" s="49"/>
      <c r="AH150" s="49"/>
      <c r="AI150" s="49">
        <f t="shared" si="16"/>
        <v>1</v>
      </c>
      <c r="AJ150" s="27">
        <f t="shared" si="17"/>
        <v>1</v>
      </c>
      <c r="AK150" s="49" t="s">
        <v>667</v>
      </c>
      <c r="AL150" s="289" t="s">
        <v>2281</v>
      </c>
      <c r="AM150" s="281"/>
    </row>
    <row r="151" spans="2:39" ht="30" x14ac:dyDescent="0.25">
      <c r="B151" s="249" t="str">
        <f>+'5 - Diseño y Valoración Control'!B153</f>
        <v>ADMINISTRACIÓN DE BIENES Y SERVICIOS</v>
      </c>
      <c r="C151" s="8" t="str">
        <f>+'5 - Diseño y Valoración Control'!D153</f>
        <v>R 59</v>
      </c>
      <c r="D151" s="249" t="str">
        <f>+'5 - Diseño y Valoración Control'!E153</f>
        <v>Incumplimiento de requisitos y trámites legales ambientales en la adquisición de bienes y servicios</v>
      </c>
      <c r="E151" s="249" t="str">
        <f>+'5 - Diseño y Valoración Control'!G153</f>
        <v>Posibilidad de afectación económica por sanciones legales por entes de control debido al desconocimiento e incumplimiento de la normatividad ambiental aplicable</v>
      </c>
      <c r="F151" s="204" t="s">
        <v>1945</v>
      </c>
      <c r="G151" s="245" t="s">
        <v>1463</v>
      </c>
      <c r="H151" s="245" t="s">
        <v>1325</v>
      </c>
      <c r="I151" s="245" t="s">
        <v>1464</v>
      </c>
      <c r="J151" s="246">
        <f t="shared" si="15"/>
        <v>1</v>
      </c>
      <c r="K151" s="246"/>
      <c r="L151" s="246"/>
      <c r="M151" s="246"/>
      <c r="N151" s="246"/>
      <c r="O151" s="246"/>
      <c r="P151" s="246"/>
      <c r="Q151" s="246">
        <v>1</v>
      </c>
      <c r="R151" s="246"/>
      <c r="S151" s="246"/>
      <c r="T151" s="246"/>
      <c r="U151" s="246"/>
      <c r="V151" s="246"/>
      <c r="W151" s="49"/>
      <c r="X151" s="49"/>
      <c r="Y151" s="49"/>
      <c r="Z151" s="49"/>
      <c r="AA151" s="49"/>
      <c r="AB151" s="49"/>
      <c r="AC151" s="49"/>
      <c r="AD151" s="49"/>
      <c r="AE151" s="49"/>
      <c r="AF151" s="49"/>
      <c r="AG151" s="49"/>
      <c r="AH151" s="49"/>
      <c r="AI151" s="49">
        <f t="shared" si="16"/>
        <v>0</v>
      </c>
      <c r="AJ151" s="27">
        <f t="shared" si="17"/>
        <v>0</v>
      </c>
      <c r="AK151" s="49" t="s">
        <v>667</v>
      </c>
      <c r="AL151" s="195"/>
      <c r="AM151" s="281"/>
    </row>
    <row r="152" spans="2:39" ht="30" x14ac:dyDescent="0.25">
      <c r="B152" s="249" t="str">
        <f>+'5 - Diseño y Valoración Control'!B154</f>
        <v>ADMINISTRACIÓN DE BIENES Y SERVICIOS</v>
      </c>
      <c r="C152" s="8" t="str">
        <f>+'5 - Diseño y Valoración Control'!D154</f>
        <v>R 59</v>
      </c>
      <c r="D152" s="249" t="str">
        <f>+'5 - Diseño y Valoración Control'!E154</f>
        <v>Incumplimiento de requisitos y trámites legales ambientales en la adquisición de bienes y servicios</v>
      </c>
      <c r="E152" s="249" t="str">
        <f>+'5 - Diseño y Valoración Control'!G154</f>
        <v>Posibilidad de afectación económica por sanciones legales por entes de control debido al desconocimiento e incumplimiento de la normatividad ambiental aplicable</v>
      </c>
      <c r="F152" s="204" t="s">
        <v>1946</v>
      </c>
      <c r="G152" s="245" t="s">
        <v>1465</v>
      </c>
      <c r="H152" s="245" t="s">
        <v>1325</v>
      </c>
      <c r="I152" s="245" t="s">
        <v>1462</v>
      </c>
      <c r="J152" s="246">
        <f t="shared" si="15"/>
        <v>1</v>
      </c>
      <c r="K152" s="246"/>
      <c r="L152" s="246"/>
      <c r="M152" s="246"/>
      <c r="N152" s="246"/>
      <c r="O152" s="246"/>
      <c r="P152" s="246"/>
      <c r="Q152" s="246">
        <v>1</v>
      </c>
      <c r="R152" s="246"/>
      <c r="S152" s="246"/>
      <c r="T152" s="246"/>
      <c r="U152" s="246"/>
      <c r="V152" s="246"/>
      <c r="W152" s="49"/>
      <c r="X152" s="49"/>
      <c r="Y152" s="49"/>
      <c r="Z152" s="49"/>
      <c r="AA152" s="49"/>
      <c r="AB152" s="49"/>
      <c r="AC152" s="49"/>
      <c r="AD152" s="49"/>
      <c r="AE152" s="49"/>
      <c r="AF152" s="49"/>
      <c r="AG152" s="49"/>
      <c r="AH152" s="49"/>
      <c r="AI152" s="49">
        <f t="shared" si="16"/>
        <v>0</v>
      </c>
      <c r="AJ152" s="27">
        <f t="shared" si="17"/>
        <v>0</v>
      </c>
      <c r="AK152" s="49" t="s">
        <v>667</v>
      </c>
      <c r="AL152" s="195"/>
      <c r="AM152" s="281"/>
    </row>
    <row r="153" spans="2:39" ht="30" x14ac:dyDescent="0.25">
      <c r="B153" s="249" t="str">
        <f>+'5 - Diseño y Valoración Control'!B155</f>
        <v>ADMINISTRACIÓN DE BIENES Y SERVICIOS</v>
      </c>
      <c r="C153" s="8" t="str">
        <f>+'5 - Diseño y Valoración Control'!D155</f>
        <v>R 60</v>
      </c>
      <c r="D153" s="249" t="str">
        <f>+'5 - Diseño y Valoración Control'!E155</f>
        <v>Desactualización del Sistema de Gestión Ambiental con requisitos legales ambientales</v>
      </c>
      <c r="E153" s="249" t="str">
        <f>+'5 - Diseño y Valoración Control'!G155</f>
        <v>Posibilidad de afectación económica por sanciones legales por entes de control debido al desconocimiento de la normatividad ambiental y la insuficiencia de recursos físicos, financieros y de talento humanos</v>
      </c>
      <c r="F153" s="204" t="s">
        <v>1947</v>
      </c>
      <c r="G153" s="245" t="s">
        <v>1466</v>
      </c>
      <c r="H153" s="245" t="s">
        <v>1325</v>
      </c>
      <c r="I153" s="245" t="s">
        <v>1467</v>
      </c>
      <c r="J153" s="246">
        <f t="shared" si="15"/>
        <v>1</v>
      </c>
      <c r="K153" s="246"/>
      <c r="L153" s="246"/>
      <c r="M153" s="246"/>
      <c r="N153" s="246"/>
      <c r="O153" s="246"/>
      <c r="P153" s="246">
        <v>1</v>
      </c>
      <c r="Q153" s="246"/>
      <c r="R153" s="246"/>
      <c r="S153" s="246"/>
      <c r="T153" s="246"/>
      <c r="U153" s="246"/>
      <c r="V153" s="246"/>
      <c r="W153" s="49"/>
      <c r="X153" s="49"/>
      <c r="Y153" s="49"/>
      <c r="Z153" s="49"/>
      <c r="AA153" s="49"/>
      <c r="AB153" s="49"/>
      <c r="AC153" s="49"/>
      <c r="AD153" s="49"/>
      <c r="AE153" s="49"/>
      <c r="AF153" s="49"/>
      <c r="AG153" s="49"/>
      <c r="AH153" s="49"/>
      <c r="AI153" s="49">
        <f t="shared" si="16"/>
        <v>0</v>
      </c>
      <c r="AJ153" s="27">
        <f t="shared" si="17"/>
        <v>0</v>
      </c>
      <c r="AK153" s="49" t="s">
        <v>667</v>
      </c>
      <c r="AL153" s="195"/>
      <c r="AM153" s="281"/>
    </row>
    <row r="154" spans="2:39" ht="45" x14ac:dyDescent="0.25">
      <c r="B154" s="249" t="str">
        <f>+'5 - Diseño y Valoración Control'!B156</f>
        <v>ADMINISTRACIÓN DE BIENES Y SERVICIOS</v>
      </c>
      <c r="C154" s="8" t="str">
        <f>+'5 - Diseño y Valoración Control'!D156</f>
        <v>R 60</v>
      </c>
      <c r="D154" s="249" t="str">
        <f>+'5 - Diseño y Valoración Control'!E156</f>
        <v>Desactualización del Sistema de Gestión Ambiental con requisitos legales ambientales</v>
      </c>
      <c r="E154" s="249" t="str">
        <f>+'5 - Diseño y Valoración Control'!G156</f>
        <v>Posibilidad de afectación económica por sanciones legales por entes de control debido al desconocimiento de la normatividad ambiental y la insuficiencia de recursos físicos, financieros y de talento humanos</v>
      </c>
      <c r="F154" s="204" t="s">
        <v>1948</v>
      </c>
      <c r="G154" s="245" t="s">
        <v>1468</v>
      </c>
      <c r="H154" s="245" t="s">
        <v>1325</v>
      </c>
      <c r="I154" s="245" t="s">
        <v>1462</v>
      </c>
      <c r="J154" s="246">
        <f t="shared" si="15"/>
        <v>1</v>
      </c>
      <c r="K154" s="246"/>
      <c r="L154" s="246"/>
      <c r="M154" s="246"/>
      <c r="N154" s="246"/>
      <c r="O154" s="246"/>
      <c r="P154" s="246">
        <v>1</v>
      </c>
      <c r="Q154" s="246"/>
      <c r="R154" s="246"/>
      <c r="S154" s="246"/>
      <c r="T154" s="246"/>
      <c r="U154" s="246"/>
      <c r="V154" s="246"/>
      <c r="W154" s="49"/>
      <c r="X154" s="49"/>
      <c r="Y154" s="49"/>
      <c r="Z154" s="49">
        <v>1</v>
      </c>
      <c r="AA154" s="49"/>
      <c r="AB154" s="49"/>
      <c r="AC154" s="49"/>
      <c r="AD154" s="49"/>
      <c r="AE154" s="49"/>
      <c r="AF154" s="49"/>
      <c r="AG154" s="49"/>
      <c r="AH154" s="49"/>
      <c r="AI154" s="49">
        <f t="shared" si="16"/>
        <v>1</v>
      </c>
      <c r="AJ154" s="27">
        <f t="shared" si="17"/>
        <v>1</v>
      </c>
      <c r="AK154" s="49" t="s">
        <v>667</v>
      </c>
      <c r="AL154" s="289" t="s">
        <v>2282</v>
      </c>
      <c r="AM154" s="281"/>
    </row>
    <row r="155" spans="2:39" ht="30" x14ac:dyDescent="0.25">
      <c r="B155" s="249" t="str">
        <f>+'5 - Diseño y Valoración Control'!B157</f>
        <v>ADMINISTRACIÓN DE BIENES Y SERVICIOS</v>
      </c>
      <c r="C155" s="8" t="str">
        <f>+'5 - Diseño y Valoración Control'!D157</f>
        <v>R 61</v>
      </c>
      <c r="D155" s="249" t="str">
        <f>+'5 - Diseño y Valoración Control'!E157</f>
        <v>Disposición de residuos ordinarios sin cumplir las prácticas establecidas en la entidad</v>
      </c>
      <c r="E155" s="249" t="str">
        <f>+'5 - Diseño y Valoración Control'!G157</f>
        <v>Posibilidad de afectación económica por sanciones legales por entes de control debido a la disposición incorrecta para los residuos ordinarios de acuerdo con las prácticas establecidas en la entidad</v>
      </c>
      <c r="F155" s="204" t="s">
        <v>1949</v>
      </c>
      <c r="G155" s="245" t="s">
        <v>1469</v>
      </c>
      <c r="H155" s="245" t="s">
        <v>1325</v>
      </c>
      <c r="I155" s="245" t="s">
        <v>1462</v>
      </c>
      <c r="J155" s="246">
        <f t="shared" ref="J155:J175" si="18">SUM(K155:V155)</f>
        <v>1</v>
      </c>
      <c r="K155" s="246"/>
      <c r="L155" s="246"/>
      <c r="M155" s="246"/>
      <c r="N155" s="246"/>
      <c r="O155" s="246"/>
      <c r="P155" s="246">
        <v>1</v>
      </c>
      <c r="Q155" s="246"/>
      <c r="R155" s="246"/>
      <c r="S155" s="246"/>
      <c r="T155" s="246"/>
      <c r="U155" s="246"/>
      <c r="V155" s="246"/>
      <c r="W155" s="49"/>
      <c r="X155" s="49"/>
      <c r="Y155" s="49"/>
      <c r="Z155" s="49"/>
      <c r="AA155" s="49"/>
      <c r="AB155" s="49"/>
      <c r="AC155" s="49"/>
      <c r="AD155" s="49"/>
      <c r="AE155" s="49"/>
      <c r="AF155" s="49"/>
      <c r="AG155" s="49"/>
      <c r="AH155" s="49"/>
      <c r="AI155" s="49">
        <f t="shared" si="16"/>
        <v>0</v>
      </c>
      <c r="AJ155" s="27">
        <f t="shared" si="17"/>
        <v>0</v>
      </c>
      <c r="AK155" s="49" t="s">
        <v>667</v>
      </c>
      <c r="AL155" s="195"/>
      <c r="AM155" s="281"/>
    </row>
    <row r="156" spans="2:39" ht="30" x14ac:dyDescent="0.25">
      <c r="B156" s="249" t="str">
        <f>+'5 - Diseño y Valoración Control'!B158</f>
        <v>ADMINISTRACIÓN DE BIENES Y SERVICIOS</v>
      </c>
      <c r="C156" s="8" t="str">
        <f>+'5 - Diseño y Valoración Control'!D158</f>
        <v>R 61</v>
      </c>
      <c r="D156" s="249" t="str">
        <f>+'5 - Diseño y Valoración Control'!E158</f>
        <v>Disposición de residuos ordinarios sin cumplir las prácticas establecidas en la entidad</v>
      </c>
      <c r="E156" s="249" t="str">
        <f>+'5 - Diseño y Valoración Control'!G158</f>
        <v>Posibilidad de afectación económica por sanciones legales por entes de control debido a la disposición incorrecta para los residuos ordinarios de acuerdo con las prácticas establecidas en la entidad</v>
      </c>
      <c r="F156" s="204" t="s">
        <v>1949</v>
      </c>
      <c r="G156" s="245"/>
      <c r="H156" s="245" t="s">
        <v>1042</v>
      </c>
      <c r="I156" s="245"/>
      <c r="J156" s="246">
        <f t="shared" si="18"/>
        <v>0</v>
      </c>
      <c r="K156" s="246"/>
      <c r="L156" s="246"/>
      <c r="M156" s="246"/>
      <c r="N156" s="246"/>
      <c r="O156" s="246"/>
      <c r="P156" s="246"/>
      <c r="Q156" s="246"/>
      <c r="R156" s="246"/>
      <c r="S156" s="246"/>
      <c r="T156" s="246"/>
      <c r="U156" s="246"/>
      <c r="V156" s="246"/>
      <c r="W156" s="49"/>
      <c r="X156" s="49"/>
      <c r="Y156" s="49"/>
      <c r="Z156" s="49"/>
      <c r="AA156" s="49"/>
      <c r="AB156" s="49"/>
      <c r="AC156" s="49"/>
      <c r="AD156" s="49"/>
      <c r="AE156" s="49"/>
      <c r="AF156" s="49"/>
      <c r="AG156" s="49"/>
      <c r="AH156" s="49"/>
      <c r="AI156" s="49">
        <f t="shared" si="16"/>
        <v>0</v>
      </c>
      <c r="AJ156" s="27"/>
      <c r="AK156" s="49" t="s">
        <v>667</v>
      </c>
      <c r="AL156" s="195"/>
      <c r="AM156" s="281"/>
    </row>
    <row r="157" spans="2:39" ht="45" x14ac:dyDescent="0.25">
      <c r="B157" s="249" t="str">
        <f>+'5 - Diseño y Valoración Control'!B159</f>
        <v>GESTIÓN FINANCIERA</v>
      </c>
      <c r="C157" s="8" t="str">
        <f>+'5 - Diseño y Valoración Control'!D159</f>
        <v>R 62</v>
      </c>
      <c r="D157" s="249" t="str">
        <f>+'5 - Diseño y Valoración Control'!E159</f>
        <v>Registro de gastos y pagos sin cumplimiento de requisitos legales</v>
      </c>
      <c r="E157" s="249" t="str">
        <f>+'5 - Diseño y Valoración Control'!G159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7" s="204" t="s">
        <v>1950</v>
      </c>
      <c r="G157" s="245" t="s">
        <v>1470</v>
      </c>
      <c r="H157" s="245" t="s">
        <v>2127</v>
      </c>
      <c r="I157" s="245" t="s">
        <v>1471</v>
      </c>
      <c r="J157" s="246">
        <f t="shared" si="18"/>
        <v>4</v>
      </c>
      <c r="K157" s="246">
        <v>1</v>
      </c>
      <c r="L157" s="246"/>
      <c r="M157" s="246"/>
      <c r="N157" s="246">
        <v>1</v>
      </c>
      <c r="O157" s="246"/>
      <c r="P157" s="246"/>
      <c r="Q157" s="246">
        <v>1</v>
      </c>
      <c r="R157" s="246"/>
      <c r="S157" s="246"/>
      <c r="T157" s="246">
        <v>1</v>
      </c>
      <c r="U157" s="246"/>
      <c r="V157" s="246"/>
      <c r="W157" s="49">
        <v>1</v>
      </c>
      <c r="X157" s="49"/>
      <c r="Y157" s="49"/>
      <c r="Z157" s="49">
        <v>1</v>
      </c>
      <c r="AA157" s="49"/>
      <c r="AB157" s="49"/>
      <c r="AC157" s="49"/>
      <c r="AD157" s="49"/>
      <c r="AE157" s="49"/>
      <c r="AF157" s="49"/>
      <c r="AG157" s="49"/>
      <c r="AH157" s="49"/>
      <c r="AI157" s="49">
        <f t="shared" si="16"/>
        <v>2</v>
      </c>
      <c r="AJ157" s="27">
        <f t="shared" si="17"/>
        <v>0.5</v>
      </c>
      <c r="AK157" s="49" t="s">
        <v>667</v>
      </c>
      <c r="AL157" s="289" t="s">
        <v>2283</v>
      </c>
      <c r="AM157" s="281"/>
    </row>
    <row r="158" spans="2:39" ht="45" x14ac:dyDescent="0.25">
      <c r="B158" s="249" t="str">
        <f>+'5 - Diseño y Valoración Control'!B160</f>
        <v>GESTIÓN FINANCIERA</v>
      </c>
      <c r="C158" s="8" t="str">
        <f>+'5 - Diseño y Valoración Control'!D160</f>
        <v>R 62</v>
      </c>
      <c r="D158" s="249" t="str">
        <f>+'5 - Diseño y Valoración Control'!E160</f>
        <v>Registro de gastos y pagos sin cumplimiento de requisitos legales</v>
      </c>
      <c r="E158" s="249" t="str">
        <f>+'5 - Diseño y Valoración Control'!G160</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F158" s="204" t="s">
        <v>1951</v>
      </c>
      <c r="G158" s="245" t="s">
        <v>1472</v>
      </c>
      <c r="H158" s="245" t="s">
        <v>2127</v>
      </c>
      <c r="I158" s="245" t="s">
        <v>1003</v>
      </c>
      <c r="J158" s="246">
        <f t="shared" si="18"/>
        <v>1</v>
      </c>
      <c r="K158" s="246"/>
      <c r="L158" s="246"/>
      <c r="M158" s="246"/>
      <c r="N158" s="246"/>
      <c r="O158" s="246"/>
      <c r="P158" s="246">
        <v>1</v>
      </c>
      <c r="Q158" s="246"/>
      <c r="R158" s="246"/>
      <c r="S158" s="246"/>
      <c r="T158" s="246"/>
      <c r="U158" s="246"/>
      <c r="V158" s="246"/>
      <c r="W158" s="49"/>
      <c r="X158" s="49"/>
      <c r="Y158" s="49"/>
      <c r="Z158" s="49"/>
      <c r="AA158" s="49"/>
      <c r="AB158" s="49"/>
      <c r="AC158" s="49"/>
      <c r="AD158" s="49"/>
      <c r="AE158" s="49"/>
      <c r="AF158" s="49"/>
      <c r="AG158" s="49"/>
      <c r="AH158" s="49"/>
      <c r="AI158" s="49">
        <f t="shared" si="16"/>
        <v>0</v>
      </c>
      <c r="AJ158" s="27">
        <f t="shared" si="17"/>
        <v>0</v>
      </c>
      <c r="AK158" s="49" t="s">
        <v>667</v>
      </c>
      <c r="AL158" s="195"/>
      <c r="AM158" s="281"/>
    </row>
    <row r="159" spans="2:39" ht="30" x14ac:dyDescent="0.25">
      <c r="B159" s="249" t="str">
        <f>+'5 - Diseño y Valoración Control'!B161</f>
        <v>GESTIÓN FINANCIERA</v>
      </c>
      <c r="C159" s="8" t="str">
        <f>+'5 - Diseño y Valoración Control'!D161</f>
        <v>R 63</v>
      </c>
      <c r="D159" s="249" t="str">
        <f>+'5 - Diseño y Valoración Control'!E161</f>
        <v>Programación del PAC que no corresponde a las necesidades reales</v>
      </c>
      <c r="E159" s="249" t="str">
        <f>+'5 - Diseño y Valoración Control'!G161</f>
        <v>Posibilidad de afectación económica por sanción del Ministerio de Hacienda debido al  el envío inoportuno y/o inexacto de las solicitudes de pago a la Subdirección Administrativa y Financiera por parte de los supervisores de los contratos</v>
      </c>
      <c r="F159" s="204" t="s">
        <v>1952</v>
      </c>
      <c r="G159" s="245" t="s">
        <v>2166</v>
      </c>
      <c r="H159" s="245" t="s">
        <v>2127</v>
      </c>
      <c r="I159" s="245" t="s">
        <v>1003</v>
      </c>
      <c r="J159" s="246">
        <f t="shared" si="18"/>
        <v>1</v>
      </c>
      <c r="K159" s="246"/>
      <c r="L159" s="246"/>
      <c r="M159" s="246"/>
      <c r="N159" s="246"/>
      <c r="O159" s="246"/>
      <c r="P159" s="246"/>
      <c r="Q159" s="246"/>
      <c r="R159" s="246"/>
      <c r="S159" s="246"/>
      <c r="T159" s="246"/>
      <c r="U159" s="246">
        <v>1</v>
      </c>
      <c r="V159" s="246"/>
      <c r="W159" s="49"/>
      <c r="X159" s="49"/>
      <c r="Y159" s="49">
        <v>1</v>
      </c>
      <c r="Z159" s="49"/>
      <c r="AA159" s="49"/>
      <c r="AB159" s="49"/>
      <c r="AC159" s="49"/>
      <c r="AD159" s="49"/>
      <c r="AE159" s="49"/>
      <c r="AF159" s="49"/>
      <c r="AG159" s="49"/>
      <c r="AH159" s="49"/>
      <c r="AI159" s="49">
        <f t="shared" si="16"/>
        <v>1</v>
      </c>
      <c r="AJ159" s="27">
        <f t="shared" si="17"/>
        <v>1</v>
      </c>
      <c r="AK159" s="49" t="s">
        <v>667</v>
      </c>
      <c r="AL159" s="289" t="s">
        <v>2279</v>
      </c>
      <c r="AM159" s="281"/>
    </row>
    <row r="160" spans="2:39" ht="30" x14ac:dyDescent="0.25">
      <c r="B160" s="249" t="str">
        <f>+'5 - Diseño y Valoración Control'!B162</f>
        <v>GESTIÓN FINANCIERA</v>
      </c>
      <c r="C160" s="8" t="str">
        <f>+'5 - Diseño y Valoración Control'!D162</f>
        <v>R 63</v>
      </c>
      <c r="D160" s="249" t="str">
        <f>+'5 - Diseño y Valoración Control'!E162</f>
        <v>Programación del PAC que no corresponde a las necesidades reales</v>
      </c>
      <c r="E160" s="249" t="str">
        <f>+'5 - Diseño y Valoración Control'!G162</f>
        <v>Posibilidad de afectación económica por sanción del Ministerio de Hacienda debido al  el envío inoportuno y/o inexacto de las solicitudes de pago a la Subdirección Administrativa y Financiera por parte de los supervisores de los contratos</v>
      </c>
      <c r="F160" s="204" t="s">
        <v>1953</v>
      </c>
      <c r="G160" s="245"/>
      <c r="H160" s="245" t="s">
        <v>1042</v>
      </c>
      <c r="I160" s="245"/>
      <c r="J160" s="246">
        <f t="shared" si="18"/>
        <v>0</v>
      </c>
      <c r="K160" s="246"/>
      <c r="L160" s="246"/>
      <c r="M160" s="246"/>
      <c r="N160" s="246"/>
      <c r="O160" s="246"/>
      <c r="P160" s="246"/>
      <c r="Q160" s="246"/>
      <c r="R160" s="246"/>
      <c r="S160" s="246"/>
      <c r="T160" s="246"/>
      <c r="U160" s="246"/>
      <c r="V160" s="246"/>
      <c r="W160" s="49"/>
      <c r="X160" s="49"/>
      <c r="Y160" s="49"/>
      <c r="Z160" s="49"/>
      <c r="AA160" s="49"/>
      <c r="AB160" s="49"/>
      <c r="AC160" s="49"/>
      <c r="AD160" s="49"/>
      <c r="AE160" s="49"/>
      <c r="AF160" s="49"/>
      <c r="AG160" s="49"/>
      <c r="AH160" s="49"/>
      <c r="AI160" s="49">
        <f t="shared" si="16"/>
        <v>0</v>
      </c>
      <c r="AJ160" s="27"/>
      <c r="AK160" s="49" t="s">
        <v>667</v>
      </c>
      <c r="AL160" s="195"/>
      <c r="AM160" s="281"/>
    </row>
    <row r="161" spans="2:39" ht="30" x14ac:dyDescent="0.25">
      <c r="B161" s="249" t="str">
        <f>+'5 - Diseño y Valoración Control'!B163</f>
        <v>GESTIÓN FINANCIERA</v>
      </c>
      <c r="C161" s="8" t="str">
        <f>+'5 - Diseño y Valoración Control'!D163</f>
        <v>R 64</v>
      </c>
      <c r="D161" s="249" t="str">
        <f>+'5 - Diseño y Valoración Control'!E163</f>
        <v xml:space="preserve">Generación de obligaciones con inconsistencias en la aplicación de las deducciones tributarias </v>
      </c>
      <c r="E161" s="249" t="str">
        <f>+'5 - Diseño y Valoración Control'!G163</f>
        <v>Posibilidad de afectación económica por sanción del Ministerio de Hacienda debido al  el envío inoportuno y/o inexacto de las solicitudes de pago a la Subdirección Administrativa y Financiera por parte de los supervisores de los contratos</v>
      </c>
      <c r="F161" s="204" t="s">
        <v>1954</v>
      </c>
      <c r="G161" s="245" t="s">
        <v>1473</v>
      </c>
      <c r="H161" s="245" t="s">
        <v>1329</v>
      </c>
      <c r="I161" s="245" t="s">
        <v>1474</v>
      </c>
      <c r="J161" s="246">
        <f t="shared" si="18"/>
        <v>11</v>
      </c>
      <c r="K161" s="246"/>
      <c r="L161" s="246">
        <v>1</v>
      </c>
      <c r="M161" s="246">
        <v>1</v>
      </c>
      <c r="N161" s="246">
        <v>1</v>
      </c>
      <c r="O161" s="246">
        <v>1</v>
      </c>
      <c r="P161" s="246">
        <v>1</v>
      </c>
      <c r="Q161" s="246">
        <v>1</v>
      </c>
      <c r="R161" s="246">
        <v>1</v>
      </c>
      <c r="S161" s="246">
        <v>1</v>
      </c>
      <c r="T161" s="246">
        <v>1</v>
      </c>
      <c r="U161" s="246">
        <v>1</v>
      </c>
      <c r="V161" s="246">
        <v>1</v>
      </c>
      <c r="W161" s="49"/>
      <c r="X161" s="49"/>
      <c r="Y161" s="49"/>
      <c r="Z161" s="49"/>
      <c r="AA161" s="49"/>
      <c r="AB161" s="49"/>
      <c r="AC161" s="49"/>
      <c r="AD161" s="49"/>
      <c r="AE161" s="49"/>
      <c r="AF161" s="49"/>
      <c r="AG161" s="49"/>
      <c r="AH161" s="49"/>
      <c r="AI161" s="49">
        <f t="shared" si="16"/>
        <v>0</v>
      </c>
      <c r="AJ161" s="27">
        <f t="shared" si="17"/>
        <v>0</v>
      </c>
      <c r="AK161" s="49" t="s">
        <v>667</v>
      </c>
      <c r="AL161" s="195"/>
      <c r="AM161" s="281"/>
    </row>
    <row r="162" spans="2:39" ht="30" x14ac:dyDescent="0.25">
      <c r="B162" s="249" t="str">
        <f>+'5 - Diseño y Valoración Control'!B164</f>
        <v>GESTIÓN FINANCIERA</v>
      </c>
      <c r="C162" s="8" t="str">
        <f>+'5 - Diseño y Valoración Control'!D164</f>
        <v>R 64</v>
      </c>
      <c r="D162" s="249" t="str">
        <f>+'5 - Diseño y Valoración Control'!E164</f>
        <v xml:space="preserve">Generación de obligaciones con inconsistencias en la aplicación de las deducciones tributarias </v>
      </c>
      <c r="E162" s="249" t="str">
        <f>+'5 - Diseño y Valoración Control'!G164</f>
        <v>Posibilidad de afectación económica por sanción del Ministerio de Hacienda debido al  el envío inoportuno y/o inexacto de las solicitudes de pago a la Subdirección Administrativa y Financiera por parte de los supervisores de los contratos</v>
      </c>
      <c r="F162" s="204" t="s">
        <v>1955</v>
      </c>
      <c r="G162" s="245" t="s">
        <v>1475</v>
      </c>
      <c r="H162" s="245" t="s">
        <v>1329</v>
      </c>
      <c r="I162" s="245" t="s">
        <v>1476</v>
      </c>
      <c r="J162" s="246">
        <f t="shared" si="18"/>
        <v>1</v>
      </c>
      <c r="K162" s="246"/>
      <c r="L162" s="246"/>
      <c r="M162" s="246"/>
      <c r="N162" s="246"/>
      <c r="O162" s="246"/>
      <c r="P162" s="246"/>
      <c r="Q162" s="246">
        <v>1</v>
      </c>
      <c r="R162" s="246"/>
      <c r="S162" s="246"/>
      <c r="T162" s="246"/>
      <c r="U162" s="246"/>
      <c r="V162" s="246"/>
      <c r="W162" s="49"/>
      <c r="X162" s="49"/>
      <c r="Y162" s="49"/>
      <c r="Z162" s="49"/>
      <c r="AA162" s="49"/>
      <c r="AB162" s="49"/>
      <c r="AC162" s="49"/>
      <c r="AD162" s="49"/>
      <c r="AE162" s="49"/>
      <c r="AF162" s="49"/>
      <c r="AG162" s="49"/>
      <c r="AH162" s="49"/>
      <c r="AI162" s="49">
        <f t="shared" si="16"/>
        <v>0</v>
      </c>
      <c r="AJ162" s="27">
        <f t="shared" si="17"/>
        <v>0</v>
      </c>
      <c r="AK162" s="49" t="s">
        <v>667</v>
      </c>
      <c r="AL162" s="195"/>
      <c r="AM162" s="281"/>
    </row>
    <row r="163" spans="2:39" ht="30" x14ac:dyDescent="0.25">
      <c r="B163" s="249" t="str">
        <f>+'5 - Diseño y Valoración Control'!B165</f>
        <v>GESTIÓN FINANCIERA</v>
      </c>
      <c r="C163" s="8" t="str">
        <f>+'5 - Diseño y Valoración Control'!D165</f>
        <v>R 64</v>
      </c>
      <c r="D163" s="249" t="str">
        <f>+'5 - Diseño y Valoración Control'!E165</f>
        <v xml:space="preserve">Generación de obligaciones con inconsistencias en la aplicación de las deducciones tributarias </v>
      </c>
      <c r="E163" s="249" t="str">
        <f>+'5 - Diseño y Valoración Control'!G165</f>
        <v>Posibilidad de afectación económica por sanción del Ministerio de Hacienda debido al  el envío inoportuno y/o inexacto de las solicitudes de pago a la Subdirección Administrativa y Financiera por parte de los supervisores de los contratos</v>
      </c>
      <c r="F163" s="204" t="s">
        <v>1956</v>
      </c>
      <c r="G163" s="245" t="s">
        <v>1477</v>
      </c>
      <c r="H163" s="245" t="s">
        <v>1329</v>
      </c>
      <c r="I163" s="245" t="s">
        <v>1405</v>
      </c>
      <c r="J163" s="246">
        <f t="shared" si="18"/>
        <v>1</v>
      </c>
      <c r="K163" s="246"/>
      <c r="L163" s="246"/>
      <c r="M163" s="246"/>
      <c r="N163" s="246"/>
      <c r="O163" s="246"/>
      <c r="P163" s="246"/>
      <c r="Q163" s="246">
        <v>1</v>
      </c>
      <c r="R163" s="246"/>
      <c r="S163" s="246"/>
      <c r="T163" s="246"/>
      <c r="U163" s="246"/>
      <c r="V163" s="246"/>
      <c r="W163" s="49"/>
      <c r="X163" s="49"/>
      <c r="Y163" s="49"/>
      <c r="Z163" s="49"/>
      <c r="AA163" s="49"/>
      <c r="AB163" s="49"/>
      <c r="AC163" s="49"/>
      <c r="AD163" s="49"/>
      <c r="AE163" s="49"/>
      <c r="AF163" s="49"/>
      <c r="AG163" s="49"/>
      <c r="AH163" s="49"/>
      <c r="AI163" s="49">
        <f t="shared" si="16"/>
        <v>0</v>
      </c>
      <c r="AJ163" s="27">
        <f t="shared" si="17"/>
        <v>0</v>
      </c>
      <c r="AK163" s="49" t="s">
        <v>667</v>
      </c>
      <c r="AL163" s="195"/>
      <c r="AM163" s="281"/>
    </row>
    <row r="164" spans="2:39" ht="45" x14ac:dyDescent="0.25">
      <c r="B164" s="249" t="str">
        <f>+'5 - Diseño y Valoración Control'!B166</f>
        <v>GESTIÓN FINANCIERA</v>
      </c>
      <c r="C164" s="8" t="str">
        <f>+'5 - Diseño y Valoración Control'!D166</f>
        <v>R 65</v>
      </c>
      <c r="D164" s="249" t="str">
        <f>+'5 - Diseño y Valoración Control'!E166</f>
        <v>Generar Estados Financieros que no sean razonables</v>
      </c>
      <c r="E164" s="249" t="str">
        <f>+'5 - Diseño y Valoración Control'!G166</f>
        <v>Posibilidad de pérdida reputacional en la imagen institucional debido al reporte con insuficiencia en la información financiera de los saldos y movimientos al SIIF-Nación</v>
      </c>
      <c r="F164" s="204" t="s">
        <v>1957</v>
      </c>
      <c r="G164" s="245" t="s">
        <v>1478</v>
      </c>
      <c r="H164" s="245" t="s">
        <v>1479</v>
      </c>
      <c r="I164" s="245" t="s">
        <v>1480</v>
      </c>
      <c r="J164" s="246">
        <f t="shared" si="18"/>
        <v>1</v>
      </c>
      <c r="K164" s="246"/>
      <c r="L164" s="246"/>
      <c r="M164" s="246"/>
      <c r="N164" s="246"/>
      <c r="O164" s="246"/>
      <c r="P164" s="246"/>
      <c r="Q164" s="246"/>
      <c r="R164" s="246"/>
      <c r="S164" s="246"/>
      <c r="T164" s="246"/>
      <c r="U164" s="246">
        <v>1</v>
      </c>
      <c r="V164" s="246"/>
      <c r="W164" s="49"/>
      <c r="X164" s="49"/>
      <c r="Y164" s="49"/>
      <c r="Z164" s="49"/>
      <c r="AA164" s="49"/>
      <c r="AB164" s="49"/>
      <c r="AC164" s="49"/>
      <c r="AD164" s="49"/>
      <c r="AE164" s="49"/>
      <c r="AF164" s="49"/>
      <c r="AG164" s="49"/>
      <c r="AH164" s="49"/>
      <c r="AI164" s="49">
        <f t="shared" si="16"/>
        <v>0</v>
      </c>
      <c r="AJ164" s="27">
        <f t="shared" si="17"/>
        <v>0</v>
      </c>
      <c r="AK164" s="49" t="s">
        <v>667</v>
      </c>
      <c r="AL164" s="195"/>
      <c r="AM164" s="281"/>
    </row>
    <row r="165" spans="2:39" ht="30" x14ac:dyDescent="0.25">
      <c r="B165" s="249" t="str">
        <f>+'5 - Diseño y Valoración Control'!B167</f>
        <v>GESTIÓN FINANCIERA</v>
      </c>
      <c r="C165" s="8" t="str">
        <f>+'5 - Diseño y Valoración Control'!D167</f>
        <v>R 65</v>
      </c>
      <c r="D165" s="249" t="str">
        <f>+'5 - Diseño y Valoración Control'!E167</f>
        <v>Generar Estados Financieros que no sean razonables</v>
      </c>
      <c r="E165" s="249" t="str">
        <f>+'5 - Diseño y Valoración Control'!G167</f>
        <v>Posibilidad de pérdida reputacional en la imagen institucional debido al reporte con insuficiencia en la información financiera de los saldos y movimientos al SIIF-Nación</v>
      </c>
      <c r="F165" s="204" t="s">
        <v>1958</v>
      </c>
      <c r="G165" s="245" t="s">
        <v>1481</v>
      </c>
      <c r="H165" s="245" t="s">
        <v>1479</v>
      </c>
      <c r="I165" s="245" t="s">
        <v>1482</v>
      </c>
      <c r="J165" s="246">
        <f t="shared" si="18"/>
        <v>1</v>
      </c>
      <c r="K165" s="246"/>
      <c r="L165" s="246"/>
      <c r="M165" s="246"/>
      <c r="N165" s="246"/>
      <c r="O165" s="246"/>
      <c r="P165" s="246"/>
      <c r="Q165" s="246"/>
      <c r="R165" s="246"/>
      <c r="S165" s="246"/>
      <c r="T165" s="246">
        <v>1</v>
      </c>
      <c r="U165" s="246"/>
      <c r="V165" s="246"/>
      <c r="W165" s="49"/>
      <c r="X165" s="49"/>
      <c r="Y165" s="49"/>
      <c r="Z165" s="49"/>
      <c r="AA165" s="49"/>
      <c r="AB165" s="49"/>
      <c r="AC165" s="49"/>
      <c r="AD165" s="49"/>
      <c r="AE165" s="49"/>
      <c r="AF165" s="49"/>
      <c r="AG165" s="49"/>
      <c r="AH165" s="49"/>
      <c r="AI165" s="49">
        <f t="shared" si="16"/>
        <v>0</v>
      </c>
      <c r="AJ165" s="27">
        <f t="shared" si="17"/>
        <v>0</v>
      </c>
      <c r="AK165" s="49" t="s">
        <v>667</v>
      </c>
      <c r="AL165" s="195"/>
      <c r="AM165" s="281"/>
    </row>
    <row r="166" spans="2:39" ht="30" x14ac:dyDescent="0.25">
      <c r="B166" s="249" t="str">
        <f>+'5 - Diseño y Valoración Control'!B168</f>
        <v>GESTIÓN FINANCIERA</v>
      </c>
      <c r="C166" s="8" t="str">
        <f>+'5 - Diseño y Valoración Control'!D168</f>
        <v>R 65</v>
      </c>
      <c r="D166" s="249" t="str">
        <f>+'5 - Diseño y Valoración Control'!E168</f>
        <v>Generar Estados Financieros que no sean razonables</v>
      </c>
      <c r="E166" s="249" t="str">
        <f>+'5 - Diseño y Valoración Control'!G168</f>
        <v>Posibilidad de pérdida reputacional en la imagen institucional debido al reporte con insuficiencia en la información financiera de los saldos y movimientos al SIIF-Nación</v>
      </c>
      <c r="F166" s="204" t="s">
        <v>1959</v>
      </c>
      <c r="G166" s="245"/>
      <c r="H166" s="245" t="s">
        <v>1042</v>
      </c>
      <c r="I166" s="245"/>
      <c r="J166" s="246">
        <f t="shared" si="18"/>
        <v>0</v>
      </c>
      <c r="K166" s="246"/>
      <c r="L166" s="246"/>
      <c r="M166" s="246"/>
      <c r="N166" s="246"/>
      <c r="O166" s="246"/>
      <c r="P166" s="246"/>
      <c r="Q166" s="246"/>
      <c r="R166" s="246"/>
      <c r="S166" s="246"/>
      <c r="T166" s="246"/>
      <c r="U166" s="246"/>
      <c r="V166" s="246"/>
      <c r="W166" s="49"/>
      <c r="X166" s="49"/>
      <c r="Y166" s="49"/>
      <c r="Z166" s="49"/>
      <c r="AA166" s="49"/>
      <c r="AB166" s="49"/>
      <c r="AC166" s="49"/>
      <c r="AD166" s="49"/>
      <c r="AE166" s="49"/>
      <c r="AF166" s="49"/>
      <c r="AG166" s="49"/>
      <c r="AH166" s="49"/>
      <c r="AI166" s="49">
        <f t="shared" si="16"/>
        <v>0</v>
      </c>
      <c r="AJ166" s="27"/>
      <c r="AK166" s="49" t="s">
        <v>667</v>
      </c>
      <c r="AL166" s="195"/>
      <c r="AM166" s="281"/>
    </row>
    <row r="167" spans="2:39" ht="285" x14ac:dyDescent="0.25">
      <c r="B167" s="249" t="str">
        <f>+'5 - Diseño y Valoración Control'!B169</f>
        <v>GESTIÓN FINANCIERA</v>
      </c>
      <c r="C167" s="8" t="str">
        <f>+'5 - Diseño y Valoración Control'!D169</f>
        <v>R 66</v>
      </c>
      <c r="D167" s="249" t="str">
        <f>+'5 - Diseño y Valoración Control'!E169</f>
        <v>Imprecisiones en la información oficial de la cartera a cargo de la ANT</v>
      </c>
      <c r="E167" s="249" t="str">
        <f>+'5 - Diseño y Valoración Control'!G169</f>
        <v>Posibilidad de pérdida reputacional en la imagen institucional debido a la afectación de la razonabilidad de los estados financieros</v>
      </c>
      <c r="F167" s="204" t="s">
        <v>1960</v>
      </c>
      <c r="G167" s="245" t="s">
        <v>1483</v>
      </c>
      <c r="H167" s="245" t="s">
        <v>1484</v>
      </c>
      <c r="I167" s="245" t="s">
        <v>1485</v>
      </c>
      <c r="J167" s="246">
        <f t="shared" si="18"/>
        <v>12</v>
      </c>
      <c r="K167" s="246">
        <v>1</v>
      </c>
      <c r="L167" s="246">
        <v>1</v>
      </c>
      <c r="M167" s="246">
        <v>1</v>
      </c>
      <c r="N167" s="246">
        <v>1</v>
      </c>
      <c r="O167" s="246">
        <v>1</v>
      </c>
      <c r="P167" s="246">
        <v>1</v>
      </c>
      <c r="Q167" s="246">
        <v>1</v>
      </c>
      <c r="R167" s="246">
        <v>1</v>
      </c>
      <c r="S167" s="246">
        <v>1</v>
      </c>
      <c r="T167" s="246">
        <v>1</v>
      </c>
      <c r="U167" s="246">
        <v>1</v>
      </c>
      <c r="V167" s="246">
        <v>1</v>
      </c>
      <c r="W167" s="49">
        <v>1</v>
      </c>
      <c r="X167" s="49">
        <v>1</v>
      </c>
      <c r="Y167" s="49">
        <v>1</v>
      </c>
      <c r="Z167" s="49">
        <v>1</v>
      </c>
      <c r="AA167" s="49">
        <v>1</v>
      </c>
      <c r="AB167" s="49">
        <v>1</v>
      </c>
      <c r="AC167" s="49"/>
      <c r="AD167" s="49"/>
      <c r="AE167" s="49"/>
      <c r="AF167" s="49"/>
      <c r="AG167" s="49"/>
      <c r="AH167" s="49"/>
      <c r="AI167" s="49">
        <f t="shared" si="16"/>
        <v>6</v>
      </c>
      <c r="AJ167" s="27">
        <f t="shared" si="17"/>
        <v>0.5</v>
      </c>
      <c r="AK167" s="49" t="s">
        <v>667</v>
      </c>
      <c r="AL167" s="195" t="s">
        <v>2292</v>
      </c>
      <c r="AM167" s="281"/>
    </row>
    <row r="168" spans="2:39" ht="150" x14ac:dyDescent="0.25">
      <c r="B168" s="249" t="str">
        <f>+'5 - Diseño y Valoración Control'!B170</f>
        <v>GESTIÓN FINANCIERA</v>
      </c>
      <c r="C168" s="8" t="str">
        <f>+'5 - Diseño y Valoración Control'!D170</f>
        <v>R 66</v>
      </c>
      <c r="D168" s="249" t="str">
        <f>+'5 - Diseño y Valoración Control'!E170</f>
        <v>Imprecisiones en la información oficial de la cartera a cargo de la ANT</v>
      </c>
      <c r="E168" s="249" t="str">
        <f>+'5 - Diseño y Valoración Control'!G170</f>
        <v>Posibilidad de pérdida reputacional en la imagen institucional debido a la afectación de la razonabilidad de los estados financieros</v>
      </c>
      <c r="F168" s="204" t="s">
        <v>1961</v>
      </c>
      <c r="G168" s="245" t="s">
        <v>1486</v>
      </c>
      <c r="H168" s="245" t="s">
        <v>1484</v>
      </c>
      <c r="I168" s="245" t="s">
        <v>2167</v>
      </c>
      <c r="J168" s="246">
        <f t="shared" si="18"/>
        <v>12</v>
      </c>
      <c r="K168" s="246">
        <v>1</v>
      </c>
      <c r="L168" s="246">
        <v>1</v>
      </c>
      <c r="M168" s="246">
        <v>1</v>
      </c>
      <c r="N168" s="246">
        <v>1</v>
      </c>
      <c r="O168" s="246">
        <v>1</v>
      </c>
      <c r="P168" s="246">
        <v>1</v>
      </c>
      <c r="Q168" s="246">
        <v>1</v>
      </c>
      <c r="R168" s="246">
        <v>1</v>
      </c>
      <c r="S168" s="246">
        <v>1</v>
      </c>
      <c r="T168" s="246">
        <v>1</v>
      </c>
      <c r="U168" s="246">
        <v>1</v>
      </c>
      <c r="V168" s="246">
        <v>1</v>
      </c>
      <c r="W168" s="49"/>
      <c r="X168" s="49">
        <v>1</v>
      </c>
      <c r="Y168" s="49">
        <v>1</v>
      </c>
      <c r="Z168" s="49">
        <v>1</v>
      </c>
      <c r="AA168" s="49">
        <v>1</v>
      </c>
      <c r="AB168" s="49">
        <v>1</v>
      </c>
      <c r="AC168" s="49"/>
      <c r="AD168" s="49"/>
      <c r="AE168" s="49"/>
      <c r="AF168" s="49"/>
      <c r="AG168" s="49"/>
      <c r="AH168" s="49"/>
      <c r="AI168" s="49">
        <f t="shared" si="16"/>
        <v>5</v>
      </c>
      <c r="AJ168" s="27">
        <f t="shared" si="17"/>
        <v>0.41666666666666669</v>
      </c>
      <c r="AK168" s="49" t="s">
        <v>667</v>
      </c>
      <c r="AL168" s="289" t="s">
        <v>2293</v>
      </c>
      <c r="AM168" s="281"/>
    </row>
    <row r="169" spans="2:39" ht="45" x14ac:dyDescent="0.25">
      <c r="B169" s="249" t="str">
        <f>+'5 - Diseño y Valoración Control'!B171</f>
        <v>GESTIÓN FINANCIERA</v>
      </c>
      <c r="C169" s="8" t="str">
        <f>+'5 - Diseño y Valoración Control'!D171</f>
        <v>R 67</v>
      </c>
      <c r="D169" s="249" t="str">
        <f>+'5 - Diseño y Valoración Control'!E171</f>
        <v>Fallas en la ejecución de la reserva presupuestal constituida</v>
      </c>
      <c r="E169" s="249" t="str">
        <f>+'5 - Diseño y Valoración Control'!G171</f>
        <v>Posibilidad de afectación económica por reducción en la asignación del presupuesto de la vigencia debido un mal seguimiento y control de la reserva constituida por parte de los supervisores de los contratos</v>
      </c>
      <c r="F169" s="204" t="s">
        <v>1962</v>
      </c>
      <c r="G169" s="245" t="s">
        <v>2168</v>
      </c>
      <c r="H169" s="245" t="s">
        <v>1487</v>
      </c>
      <c r="I169" s="245" t="s">
        <v>1405</v>
      </c>
      <c r="J169" s="246">
        <f t="shared" si="18"/>
        <v>4</v>
      </c>
      <c r="K169" s="246"/>
      <c r="L169" s="246"/>
      <c r="M169" s="246"/>
      <c r="N169" s="246">
        <v>1</v>
      </c>
      <c r="O169" s="246"/>
      <c r="P169" s="246"/>
      <c r="Q169" s="246">
        <v>1</v>
      </c>
      <c r="R169" s="246"/>
      <c r="S169" s="246"/>
      <c r="T169" s="246">
        <v>1</v>
      </c>
      <c r="U169" s="246"/>
      <c r="V169" s="246">
        <v>1</v>
      </c>
      <c r="W169" s="49"/>
      <c r="X169" s="49"/>
      <c r="Y169" s="49"/>
      <c r="Z169" s="49"/>
      <c r="AA169" s="49"/>
      <c r="AB169" s="49"/>
      <c r="AC169" s="49"/>
      <c r="AD169" s="49"/>
      <c r="AE169" s="49"/>
      <c r="AF169" s="49"/>
      <c r="AG169" s="49"/>
      <c r="AH169" s="49"/>
      <c r="AI169" s="49">
        <f t="shared" si="16"/>
        <v>0</v>
      </c>
      <c r="AJ169" s="27">
        <f t="shared" si="17"/>
        <v>0</v>
      </c>
      <c r="AK169" s="49" t="s">
        <v>667</v>
      </c>
      <c r="AL169" s="195"/>
      <c r="AM169" s="281"/>
    </row>
    <row r="170" spans="2:39" ht="30" x14ac:dyDescent="0.25">
      <c r="B170" s="249" t="str">
        <f>+'5 - Diseño y Valoración Control'!B172</f>
        <v>GESTIÓN FINANCIERA</v>
      </c>
      <c r="C170" s="8" t="str">
        <f>+'5 - Diseño y Valoración Control'!D172</f>
        <v>R 67</v>
      </c>
      <c r="D170" s="249" t="str">
        <f>+'5 - Diseño y Valoración Control'!E172</f>
        <v>Fallas en la ejecución de la reserva presupuestal constituida</v>
      </c>
      <c r="E170" s="249" t="str">
        <f>+'5 - Diseño y Valoración Control'!G172</f>
        <v>Posibilidad de afectación económica por reducción en la asignación del presupuesto de la vigencia debido un mal seguimiento y control de la reserva constituida por parte de los supervisores de los contratos</v>
      </c>
      <c r="F170" s="204" t="s">
        <v>1963</v>
      </c>
      <c r="G170" s="245"/>
      <c r="H170" s="245" t="s">
        <v>1042</v>
      </c>
      <c r="I170" s="245"/>
      <c r="J170" s="246">
        <f t="shared" si="18"/>
        <v>0</v>
      </c>
      <c r="K170" s="246"/>
      <c r="L170" s="246"/>
      <c r="M170" s="246"/>
      <c r="N170" s="246"/>
      <c r="O170" s="246"/>
      <c r="P170" s="246"/>
      <c r="Q170" s="246"/>
      <c r="R170" s="246"/>
      <c r="S170" s="246"/>
      <c r="T170" s="246"/>
      <c r="U170" s="246"/>
      <c r="V170" s="246"/>
      <c r="W170" s="49"/>
      <c r="X170" s="49"/>
      <c r="Y170" s="49"/>
      <c r="Z170" s="49"/>
      <c r="AA170" s="49"/>
      <c r="AB170" s="49"/>
      <c r="AC170" s="49"/>
      <c r="AD170" s="49"/>
      <c r="AE170" s="49"/>
      <c r="AF170" s="49"/>
      <c r="AG170" s="49"/>
      <c r="AH170" s="49"/>
      <c r="AI170" s="49">
        <f t="shared" si="16"/>
        <v>0</v>
      </c>
      <c r="AJ170" s="27"/>
      <c r="AK170" s="49" t="s">
        <v>667</v>
      </c>
      <c r="AL170" s="195"/>
      <c r="AM170" s="281"/>
    </row>
    <row r="171" spans="2:39" ht="30" x14ac:dyDescent="0.25">
      <c r="B171" s="249" t="str">
        <f>+'5 - Diseño y Valoración Control'!B173</f>
        <v>GESTIÓN FINANCIERA</v>
      </c>
      <c r="C171" s="8" t="str">
        <f>+'5 - Diseño y Valoración Control'!D173</f>
        <v>R 67</v>
      </c>
      <c r="D171" s="249" t="str">
        <f>+'5 - Diseño y Valoración Control'!E173</f>
        <v>Fallas en la ejecución de la reserva presupuestal constituida</v>
      </c>
      <c r="E171" s="249" t="str">
        <f>+'5 - Diseño y Valoración Control'!G173</f>
        <v>Posibilidad de afectación económica por reducción en la asignación del presupuesto de la vigencia debido un mal seguimiento y control de la reserva constituida por parte de los supervisores de los contratos</v>
      </c>
      <c r="F171" s="204" t="s">
        <v>1964</v>
      </c>
      <c r="G171" s="245"/>
      <c r="H171" s="245" t="s">
        <v>1042</v>
      </c>
      <c r="I171" s="245"/>
      <c r="J171" s="246">
        <f t="shared" si="18"/>
        <v>0</v>
      </c>
      <c r="K171" s="246"/>
      <c r="L171" s="246"/>
      <c r="M171" s="246"/>
      <c r="N171" s="246"/>
      <c r="O171" s="246"/>
      <c r="P171" s="246"/>
      <c r="Q171" s="246"/>
      <c r="R171" s="246"/>
      <c r="S171" s="246"/>
      <c r="T171" s="246"/>
      <c r="U171" s="246"/>
      <c r="V171" s="246"/>
      <c r="W171" s="49"/>
      <c r="X171" s="49"/>
      <c r="Y171" s="49"/>
      <c r="Z171" s="49"/>
      <c r="AA171" s="49"/>
      <c r="AB171" s="49"/>
      <c r="AC171" s="49"/>
      <c r="AD171" s="49"/>
      <c r="AE171" s="49"/>
      <c r="AF171" s="49"/>
      <c r="AG171" s="49"/>
      <c r="AH171" s="49"/>
      <c r="AI171" s="49">
        <f t="shared" si="16"/>
        <v>0</v>
      </c>
      <c r="AJ171" s="27"/>
      <c r="AK171" s="49" t="s">
        <v>667</v>
      </c>
      <c r="AL171" s="195"/>
      <c r="AM171" s="281"/>
    </row>
    <row r="172" spans="2:39" ht="30" x14ac:dyDescent="0.25">
      <c r="B172" s="249" t="str">
        <f>+'5 - Diseño y Valoración Control'!B174</f>
        <v>GESTIÓN FINANCIERA</v>
      </c>
      <c r="C172" s="8" t="str">
        <f>+'5 - Diseño y Valoración Control'!D174</f>
        <v>R 68</v>
      </c>
      <c r="D172" s="249" t="str">
        <f>+'5 - Diseño y Valoración Control'!E174</f>
        <v>Falla en la formulación del anteproyecto de presupuesto en el rubro de Funcionamiento</v>
      </c>
      <c r="E172" s="249" t="str">
        <f>+'5 - Diseño y Valoración Control'!G174</f>
        <v>Posibilidad de afectación económica por la limitación en la ejecución para los  objetivos planteados en el rubro de funcionamiento del presupuesto debido a que no se cumple con una actividad de planeación de las actividades a desarrollar en una vigencia</v>
      </c>
      <c r="F172" s="204" t="s">
        <v>1965</v>
      </c>
      <c r="G172" s="245" t="s">
        <v>1488</v>
      </c>
      <c r="H172" s="245" t="s">
        <v>1487</v>
      </c>
      <c r="I172" s="245" t="s">
        <v>1489</v>
      </c>
      <c r="J172" s="246">
        <f t="shared" si="18"/>
        <v>1</v>
      </c>
      <c r="K172" s="246"/>
      <c r="L172" s="246"/>
      <c r="M172" s="246">
        <v>1</v>
      </c>
      <c r="N172" s="246"/>
      <c r="O172" s="246"/>
      <c r="P172" s="246"/>
      <c r="Q172" s="246"/>
      <c r="R172" s="246"/>
      <c r="S172" s="246"/>
      <c r="T172" s="246"/>
      <c r="U172" s="246"/>
      <c r="V172" s="246"/>
      <c r="W172" s="49"/>
      <c r="X172" s="49"/>
      <c r="Y172" s="49"/>
      <c r="Z172" s="49"/>
      <c r="AA172" s="49"/>
      <c r="AB172" s="49"/>
      <c r="AC172" s="49"/>
      <c r="AD172" s="49"/>
      <c r="AE172" s="49"/>
      <c r="AF172" s="49"/>
      <c r="AG172" s="49"/>
      <c r="AH172" s="49"/>
      <c r="AI172" s="49">
        <f t="shared" si="16"/>
        <v>0</v>
      </c>
      <c r="AJ172" s="27">
        <f t="shared" si="17"/>
        <v>0</v>
      </c>
      <c r="AK172" s="49" t="s">
        <v>667</v>
      </c>
      <c r="AL172" s="195"/>
      <c r="AM172" s="281"/>
    </row>
    <row r="173" spans="2:39" ht="30" x14ac:dyDescent="0.25">
      <c r="B173" s="249" t="str">
        <f>+'5 - Diseño y Valoración Control'!B175</f>
        <v>GESTIÓN FINANCIERA</v>
      </c>
      <c r="C173" s="8" t="str">
        <f>+'5 - Diseño y Valoración Control'!D175</f>
        <v>R 68</v>
      </c>
      <c r="D173" s="249" t="str">
        <f>+'5 - Diseño y Valoración Control'!E175</f>
        <v>Falla en la formulación del anteproyecto de presupuesto en el rubro de Funcionamiento</v>
      </c>
      <c r="E173" s="249" t="str">
        <f>+'5 - Diseño y Valoración Control'!G175</f>
        <v>Posibilidad de afectación económica por la limitación en la ejecución para los  objetivos planteados en el rubro de funcionamiento del presupuesto debido a que no se cumple con una actividad de planeación de las actividades a desarrollar en una vigencia</v>
      </c>
      <c r="F173" s="204" t="s">
        <v>1966</v>
      </c>
      <c r="G173" s="245"/>
      <c r="H173" s="245" t="s">
        <v>1042</v>
      </c>
      <c r="I173" s="245"/>
      <c r="J173" s="246">
        <f t="shared" si="18"/>
        <v>0</v>
      </c>
      <c r="K173" s="246"/>
      <c r="L173" s="246"/>
      <c r="M173" s="246"/>
      <c r="N173" s="246"/>
      <c r="O173" s="246"/>
      <c r="P173" s="246"/>
      <c r="Q173" s="246"/>
      <c r="R173" s="246"/>
      <c r="S173" s="246"/>
      <c r="T173" s="246"/>
      <c r="U173" s="246"/>
      <c r="V173" s="246"/>
      <c r="W173" s="49"/>
      <c r="X173" s="49"/>
      <c r="Y173" s="49"/>
      <c r="Z173" s="49"/>
      <c r="AA173" s="49"/>
      <c r="AB173" s="49"/>
      <c r="AC173" s="49"/>
      <c r="AD173" s="49"/>
      <c r="AE173" s="49"/>
      <c r="AF173" s="49"/>
      <c r="AG173" s="49"/>
      <c r="AH173" s="49"/>
      <c r="AI173" s="49">
        <f t="shared" si="16"/>
        <v>0</v>
      </c>
      <c r="AJ173" s="27"/>
      <c r="AK173" s="49" t="s">
        <v>667</v>
      </c>
      <c r="AL173" s="195"/>
      <c r="AM173" s="281"/>
    </row>
    <row r="174" spans="2:39" ht="30" x14ac:dyDescent="0.25">
      <c r="B174" s="249" t="str">
        <f>+'5 - Diseño y Valoración Control'!B176</f>
        <v>GESTIÓN FINANCIERA</v>
      </c>
      <c r="C174" s="8" t="str">
        <f>+'5 - Diseño y Valoración Control'!D176</f>
        <v>R 69</v>
      </c>
      <c r="D174" s="249" t="str">
        <f>+'5 - Diseño y Valoración Control'!E176</f>
        <v>Falla en el registro de un Compromiso Presupuestal</v>
      </c>
      <c r="E174" s="249" t="str">
        <f>+'5 - Diseño y Valoración Control'!G176</f>
        <v>Posibilidad de afectación económica en sanciones disciplinarias y hallazgos en los entes de control por una mala interpretación de las solicitudes</v>
      </c>
      <c r="F174" s="204" t="s">
        <v>1967</v>
      </c>
      <c r="G174" s="245" t="s">
        <v>1490</v>
      </c>
      <c r="H174" s="245" t="s">
        <v>1487</v>
      </c>
      <c r="I174" s="245" t="s">
        <v>1491</v>
      </c>
      <c r="J174" s="246">
        <f t="shared" si="18"/>
        <v>2</v>
      </c>
      <c r="K174" s="246">
        <v>1</v>
      </c>
      <c r="L174" s="246"/>
      <c r="M174" s="246"/>
      <c r="N174" s="246"/>
      <c r="O174" s="246"/>
      <c r="P174" s="246"/>
      <c r="Q174" s="246"/>
      <c r="R174" s="246"/>
      <c r="S174" s="246"/>
      <c r="T174" s="246"/>
      <c r="U174" s="246">
        <v>1</v>
      </c>
      <c r="V174" s="246"/>
      <c r="W174" s="49"/>
      <c r="X174" s="49"/>
      <c r="Y174" s="49"/>
      <c r="Z174" s="49"/>
      <c r="AA174" s="49"/>
      <c r="AB174" s="49"/>
      <c r="AC174" s="49"/>
      <c r="AD174" s="49"/>
      <c r="AE174" s="49"/>
      <c r="AF174" s="49"/>
      <c r="AG174" s="49"/>
      <c r="AH174" s="49"/>
      <c r="AI174" s="49">
        <f t="shared" si="16"/>
        <v>0</v>
      </c>
      <c r="AJ174" s="27">
        <f t="shared" si="17"/>
        <v>0</v>
      </c>
      <c r="AK174" s="49" t="s">
        <v>667</v>
      </c>
      <c r="AL174" s="195"/>
      <c r="AM174" s="281"/>
    </row>
    <row r="175" spans="2:39" ht="30" x14ac:dyDescent="0.25">
      <c r="B175" s="249" t="str">
        <f>+'5 - Diseño y Valoración Control'!B177</f>
        <v>GESTIÓN FINANCIERA</v>
      </c>
      <c r="C175" s="8" t="str">
        <f>+'5 - Diseño y Valoración Control'!D177</f>
        <v>R 69</v>
      </c>
      <c r="D175" s="249" t="str">
        <f>+'5 - Diseño y Valoración Control'!E177</f>
        <v>Falla en el registro de un Compromiso Presupuestal</v>
      </c>
      <c r="E175" s="249" t="str">
        <f>+'5 - Diseño y Valoración Control'!G177</f>
        <v>Posibilidad de afectación económica en sanciones disciplinarias y hallazgos en los entes de control por una mala interpretación de las solicitudes</v>
      </c>
      <c r="F175" s="204" t="s">
        <v>1968</v>
      </c>
      <c r="G175" s="245"/>
      <c r="H175" s="245" t="s">
        <v>1042</v>
      </c>
      <c r="I175" s="245"/>
      <c r="J175" s="246">
        <f t="shared" si="18"/>
        <v>0</v>
      </c>
      <c r="K175" s="246"/>
      <c r="L175" s="246"/>
      <c r="M175" s="246"/>
      <c r="N175" s="246"/>
      <c r="O175" s="246"/>
      <c r="P175" s="246"/>
      <c r="Q175" s="246"/>
      <c r="R175" s="246"/>
      <c r="S175" s="246"/>
      <c r="T175" s="246"/>
      <c r="U175" s="246"/>
      <c r="V175" s="246"/>
      <c r="W175" s="49"/>
      <c r="X175" s="49"/>
      <c r="Y175" s="49"/>
      <c r="Z175" s="49"/>
      <c r="AA175" s="49"/>
      <c r="AB175" s="49"/>
      <c r="AC175" s="49"/>
      <c r="AD175" s="49"/>
      <c r="AE175" s="49"/>
      <c r="AF175" s="49"/>
      <c r="AG175" s="49"/>
      <c r="AH175" s="49"/>
      <c r="AI175" s="49">
        <f t="shared" si="16"/>
        <v>0</v>
      </c>
      <c r="AJ175" s="27"/>
      <c r="AK175" s="49" t="s">
        <v>667</v>
      </c>
      <c r="AL175" s="195"/>
      <c r="AM175" s="281"/>
    </row>
    <row r="176" spans="2:39" ht="255" x14ac:dyDescent="0.25">
      <c r="B176" s="249" t="str">
        <f>+'5 - Diseño y Valoración Control'!B178</f>
        <v>SEGUIMIENTO, EVALUACIÓN Y MEJORA</v>
      </c>
      <c r="C176" s="8" t="str">
        <f>+'5 - Diseño y Valoración Control'!D178</f>
        <v>R 70</v>
      </c>
      <c r="D176" s="249" t="str">
        <f>+'5 - Diseño y Valoración Control'!E178</f>
        <v xml:space="preserve">Incumplimiento y no conformidad de reportes e informes de avance de planes de acción y proyectos de inversión </v>
      </c>
      <c r="E176" s="249" t="str">
        <f>+'5 - Diseño y Valoración Control'!G178</f>
        <v>Posibilidad de pérdida reputacional en la imagen institucional debido a la omisión de la tarea referente al reporte de ejecución presupuestal y físico de proyectos de inversión, del procedimiento SEYM-P-006 SEGUIMIENTO A LA EJECUCIÓN PRESUPUESTAL Y DE METAS</v>
      </c>
      <c r="F176" s="204" t="s">
        <v>1969</v>
      </c>
      <c r="G176" s="245" t="s">
        <v>1492</v>
      </c>
      <c r="H176" s="245" t="s">
        <v>1011</v>
      </c>
      <c r="I176" s="245" t="s">
        <v>1493</v>
      </c>
      <c r="J176" s="246">
        <f t="shared" si="7"/>
        <v>12</v>
      </c>
      <c r="K176" s="246">
        <v>1</v>
      </c>
      <c r="L176" s="246">
        <v>1</v>
      </c>
      <c r="M176" s="246">
        <v>1</v>
      </c>
      <c r="N176" s="246">
        <v>1</v>
      </c>
      <c r="O176" s="246">
        <v>1</v>
      </c>
      <c r="P176" s="246">
        <v>1</v>
      </c>
      <c r="Q176" s="246">
        <v>1</v>
      </c>
      <c r="R176" s="246">
        <v>1</v>
      </c>
      <c r="S176" s="246">
        <v>1</v>
      </c>
      <c r="T176" s="246">
        <v>1</v>
      </c>
      <c r="U176" s="246">
        <v>1</v>
      </c>
      <c r="V176" s="246">
        <v>1</v>
      </c>
      <c r="W176" s="49">
        <v>1</v>
      </c>
      <c r="X176" s="49">
        <v>1</v>
      </c>
      <c r="Y176" s="49">
        <v>1</v>
      </c>
      <c r="Z176" s="49">
        <v>1</v>
      </c>
      <c r="AA176" s="49">
        <v>1</v>
      </c>
      <c r="AB176" s="49">
        <v>1</v>
      </c>
      <c r="AC176" s="49"/>
      <c r="AD176" s="49"/>
      <c r="AE176" s="49"/>
      <c r="AF176" s="49"/>
      <c r="AG176" s="49"/>
      <c r="AH176" s="49"/>
      <c r="AI176" s="49">
        <f t="shared" si="16"/>
        <v>6</v>
      </c>
      <c r="AJ176" s="27">
        <f t="shared" si="17"/>
        <v>0.5</v>
      </c>
      <c r="AK176" s="49" t="s">
        <v>667</v>
      </c>
      <c r="AL176" s="195" t="s">
        <v>2234</v>
      </c>
      <c r="AM176" s="280" t="s">
        <v>2235</v>
      </c>
    </row>
    <row r="177" spans="2:39" ht="45" x14ac:dyDescent="0.25">
      <c r="B177" s="249" t="str">
        <f>+'5 - Diseño y Valoración Control'!B179</f>
        <v>SEGUIMIENTO, EVALUACIÓN Y MEJORA</v>
      </c>
      <c r="C177" s="8" t="str">
        <f>+'5 - Diseño y Valoración Control'!D179</f>
        <v>R 70</v>
      </c>
      <c r="D177" s="249" t="str">
        <f>+'5 - Diseño y Valoración Control'!E179</f>
        <v xml:space="preserve">Incumplimiento y no conformidad de reportes e informes de avance de planes de acción y proyectos de inversión </v>
      </c>
      <c r="E177" s="249" t="str">
        <f>+'5 - Diseño y Valoración Control'!G179</f>
        <v>Posibilidad de pérdida reputacional en la imagen institucional debido a la omisión de la tarea referente al reporte de ejecución presupuestal y físico de proyectos de inversión, del procedimiento SEYM-P-006 SEGUIMIENTO A LA EJECUCIÓN PRESUPUESTAL Y DE METAS</v>
      </c>
      <c r="F177" s="204" t="s">
        <v>1970</v>
      </c>
      <c r="G177" s="245"/>
      <c r="H177" s="245" t="s">
        <v>1042</v>
      </c>
      <c r="I177" s="245"/>
      <c r="J177" s="246">
        <f t="shared" si="7"/>
        <v>0</v>
      </c>
      <c r="K177" s="246"/>
      <c r="L177" s="246"/>
      <c r="M177" s="246"/>
      <c r="N177" s="246"/>
      <c r="O177" s="246"/>
      <c r="P177" s="246"/>
      <c r="Q177" s="246"/>
      <c r="R177" s="246"/>
      <c r="S177" s="246"/>
      <c r="T177" s="246"/>
      <c r="U177" s="246"/>
      <c r="V177" s="246"/>
      <c r="W177" s="49"/>
      <c r="X177" s="49"/>
      <c r="Y177" s="49"/>
      <c r="Z177" s="49"/>
      <c r="AA177" s="49"/>
      <c r="AB177" s="49"/>
      <c r="AC177" s="49"/>
      <c r="AD177" s="49"/>
      <c r="AE177" s="49"/>
      <c r="AF177" s="49"/>
      <c r="AG177" s="49"/>
      <c r="AH177" s="49"/>
      <c r="AI177" s="49">
        <f t="shared" si="16"/>
        <v>0</v>
      </c>
      <c r="AJ177" s="27"/>
      <c r="AK177" s="49" t="s">
        <v>667</v>
      </c>
      <c r="AL177" s="195"/>
      <c r="AM177" s="281"/>
    </row>
    <row r="178" spans="2:39" ht="30" x14ac:dyDescent="0.25">
      <c r="B178" s="249" t="str">
        <f>+'5 - Diseño y Valoración Control'!B180</f>
        <v>SEGUIMIENTO, EVALUACIÓN Y MEJORA</v>
      </c>
      <c r="C178" s="8" t="str">
        <f>+'5 - Diseño y Valoración Control'!D180</f>
        <v>R 71</v>
      </c>
      <c r="D178" s="249" t="str">
        <f>+'5 - Diseño y Valoración Control'!E180</f>
        <v>Liberación de productos no conformes con los requisitos</v>
      </c>
      <c r="E178" s="249" t="str">
        <f>+'5 - Diseño y Valoración Control'!G180</f>
        <v>Posibilidad de pérdida reputacional en la imagen institucional por el desconocimiento de cambios normativos, requisitos y/o lineamientos para el desarrollo de productos y/o salidas</v>
      </c>
      <c r="F178" s="204" t="s">
        <v>1971</v>
      </c>
      <c r="G178" s="245" t="s">
        <v>1494</v>
      </c>
      <c r="H178" s="245" t="s">
        <v>1011</v>
      </c>
      <c r="I178" s="245" t="s">
        <v>2236</v>
      </c>
      <c r="J178" s="246">
        <f t="shared" si="7"/>
        <v>1</v>
      </c>
      <c r="K178" s="246"/>
      <c r="L178" s="246"/>
      <c r="M178" s="246"/>
      <c r="N178" s="246"/>
      <c r="O178" s="246"/>
      <c r="P178" s="246"/>
      <c r="Q178" s="246"/>
      <c r="R178" s="246"/>
      <c r="S178" s="246"/>
      <c r="T178" s="246"/>
      <c r="U178" s="246">
        <v>1</v>
      </c>
      <c r="V178" s="246"/>
      <c r="W178" s="49"/>
      <c r="X178" s="49"/>
      <c r="Y178" s="49"/>
      <c r="Z178" s="49"/>
      <c r="AA178" s="49"/>
      <c r="AB178" s="49"/>
      <c r="AC178" s="49"/>
      <c r="AD178" s="49"/>
      <c r="AE178" s="49"/>
      <c r="AF178" s="49"/>
      <c r="AG178" s="49"/>
      <c r="AH178" s="49"/>
      <c r="AI178" s="49">
        <f t="shared" si="16"/>
        <v>0</v>
      </c>
      <c r="AJ178" s="27">
        <f t="shared" si="17"/>
        <v>0</v>
      </c>
      <c r="AK178" s="49" t="s">
        <v>667</v>
      </c>
      <c r="AL178" s="195"/>
      <c r="AM178" s="280"/>
    </row>
    <row r="179" spans="2:39" ht="30" x14ac:dyDescent="0.25">
      <c r="B179" s="249" t="str">
        <f>+'5 - Diseño y Valoración Control'!B181</f>
        <v>SEGUIMIENTO, EVALUACIÓN Y MEJORA</v>
      </c>
      <c r="C179" s="8" t="str">
        <f>+'5 - Diseño y Valoración Control'!D181</f>
        <v>R 71</v>
      </c>
      <c r="D179" s="249" t="str">
        <f>+'5 - Diseño y Valoración Control'!E181</f>
        <v>Liberación de productos no conformes con los requisitos</v>
      </c>
      <c r="E179" s="249" t="str">
        <f>+'5 - Diseño y Valoración Control'!G181</f>
        <v>Posibilidad de pérdida reputacional en la imagen institucional por el desconocimiento de cambios normativos, requisitos y/o lineamientos para el desarrollo de productos y/o salidas</v>
      </c>
      <c r="F179" s="204" t="s">
        <v>1972</v>
      </c>
      <c r="G179" s="245"/>
      <c r="H179" s="245" t="s">
        <v>1042</v>
      </c>
      <c r="I179" s="245"/>
      <c r="J179" s="246">
        <f t="shared" si="7"/>
        <v>0</v>
      </c>
      <c r="K179" s="246"/>
      <c r="L179" s="246"/>
      <c r="M179" s="246"/>
      <c r="N179" s="246"/>
      <c r="O179" s="246"/>
      <c r="P179" s="246"/>
      <c r="Q179" s="246"/>
      <c r="R179" s="246"/>
      <c r="S179" s="246"/>
      <c r="T179" s="246"/>
      <c r="U179" s="246"/>
      <c r="V179" s="246"/>
      <c r="W179" s="49"/>
      <c r="X179" s="49"/>
      <c r="Y179" s="49"/>
      <c r="Z179" s="49"/>
      <c r="AA179" s="49"/>
      <c r="AB179" s="49"/>
      <c r="AC179" s="49"/>
      <c r="AD179" s="49"/>
      <c r="AE179" s="49"/>
      <c r="AF179" s="49"/>
      <c r="AG179" s="49"/>
      <c r="AH179" s="49"/>
      <c r="AI179" s="49">
        <f t="shared" si="16"/>
        <v>0</v>
      </c>
      <c r="AJ179" s="27"/>
      <c r="AK179" s="49" t="s">
        <v>667</v>
      </c>
      <c r="AL179" s="195"/>
      <c r="AM179" s="281"/>
    </row>
    <row r="180" spans="2:39" ht="165" x14ac:dyDescent="0.25">
      <c r="B180" s="249" t="str">
        <f>+'5 - Diseño y Valoración Control'!B182</f>
        <v>SEGUIMIENTO, EVALUACIÓN Y MEJORA</v>
      </c>
      <c r="C180" s="8" t="str">
        <f>+'5 - Diseño y Valoración Control'!D182</f>
        <v>R 72</v>
      </c>
      <c r="D180" s="249" t="str">
        <f>+'5 - Diseño y Valoración Control'!E182</f>
        <v>Incumplimiento en la ejecución de los planes y proyectos Institucionales</v>
      </c>
      <c r="E180" s="249" t="str">
        <f>+'5 - Diseño y Valoración Control'!G182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0" s="204" t="s">
        <v>1973</v>
      </c>
      <c r="G180" s="245" t="s">
        <v>1495</v>
      </c>
      <c r="H180" s="245" t="s">
        <v>1011</v>
      </c>
      <c r="I180" s="245" t="s">
        <v>1496</v>
      </c>
      <c r="J180" s="246">
        <f t="shared" si="7"/>
        <v>11</v>
      </c>
      <c r="K180" s="246"/>
      <c r="L180" s="246">
        <v>1</v>
      </c>
      <c r="M180" s="246">
        <v>1</v>
      </c>
      <c r="N180" s="246">
        <v>1</v>
      </c>
      <c r="O180" s="246">
        <v>1</v>
      </c>
      <c r="P180" s="246">
        <v>1</v>
      </c>
      <c r="Q180" s="246">
        <v>1</v>
      </c>
      <c r="R180" s="246">
        <v>1</v>
      </c>
      <c r="S180" s="246">
        <v>1</v>
      </c>
      <c r="T180" s="246">
        <v>1</v>
      </c>
      <c r="U180" s="246">
        <v>1</v>
      </c>
      <c r="V180" s="246">
        <v>1</v>
      </c>
      <c r="W180" s="49"/>
      <c r="X180" s="49"/>
      <c r="Y180" s="49">
        <v>2</v>
      </c>
      <c r="Z180" s="49">
        <v>1</v>
      </c>
      <c r="AA180" s="49">
        <v>1</v>
      </c>
      <c r="AB180" s="49">
        <v>1</v>
      </c>
      <c r="AC180" s="49"/>
      <c r="AD180" s="49"/>
      <c r="AE180" s="49"/>
      <c r="AF180" s="49"/>
      <c r="AG180" s="49"/>
      <c r="AH180" s="49"/>
      <c r="AI180" s="49">
        <f t="shared" si="16"/>
        <v>5</v>
      </c>
      <c r="AJ180" s="27">
        <f t="shared" si="17"/>
        <v>0.45454545454545453</v>
      </c>
      <c r="AK180" s="49" t="s">
        <v>667</v>
      </c>
      <c r="AL180" s="195" t="s">
        <v>2238</v>
      </c>
      <c r="AM180" s="280" t="s">
        <v>2237</v>
      </c>
    </row>
    <row r="181" spans="2:39" ht="45" x14ac:dyDescent="0.25">
      <c r="B181" s="249" t="str">
        <f>+'5 - Diseño y Valoración Control'!B183</f>
        <v>SEGUIMIENTO, EVALUACIÓN Y MEJORA</v>
      </c>
      <c r="C181" s="8" t="str">
        <f>+'5 - Diseño y Valoración Control'!D183</f>
        <v>R 72</v>
      </c>
      <c r="D181" s="249" t="str">
        <f>+'5 - Diseño y Valoración Control'!E183</f>
        <v>Incumplimiento en la ejecución de los planes y proyectos Institucionales</v>
      </c>
      <c r="E181" s="249" t="str">
        <f>+'5 - Diseño y Valoración Control'!G183</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F181" s="204" t="s">
        <v>1974</v>
      </c>
      <c r="G181" s="245"/>
      <c r="H181" s="245" t="s">
        <v>1042</v>
      </c>
      <c r="I181" s="245"/>
      <c r="J181" s="246">
        <f t="shared" si="7"/>
        <v>0</v>
      </c>
      <c r="K181" s="246"/>
      <c r="L181" s="246"/>
      <c r="M181" s="246"/>
      <c r="N181" s="246"/>
      <c r="O181" s="246"/>
      <c r="P181" s="246"/>
      <c r="Q181" s="246"/>
      <c r="R181" s="246"/>
      <c r="S181" s="246"/>
      <c r="T181" s="246"/>
      <c r="U181" s="246"/>
      <c r="V181" s="246"/>
      <c r="W181" s="49"/>
      <c r="X181" s="49"/>
      <c r="Y181" s="49"/>
      <c r="Z181" s="49"/>
      <c r="AA181" s="49"/>
      <c r="AB181" s="49"/>
      <c r="AC181" s="49"/>
      <c r="AD181" s="49"/>
      <c r="AE181" s="49"/>
      <c r="AF181" s="49"/>
      <c r="AG181" s="49"/>
      <c r="AH181" s="49"/>
      <c r="AI181" s="49">
        <f t="shared" si="16"/>
        <v>0</v>
      </c>
      <c r="AJ181" s="27"/>
      <c r="AK181" s="49" t="s">
        <v>667</v>
      </c>
      <c r="AL181" s="195"/>
      <c r="AM181" s="281"/>
    </row>
    <row r="182" spans="2:39" ht="75" x14ac:dyDescent="0.25">
      <c r="B182" s="249" t="str">
        <f>+'5 - Diseño y Valoración Control'!B184</f>
        <v>SEGUIMIENTO, EVALUACIÓN Y MEJORA</v>
      </c>
      <c r="C182" s="8" t="str">
        <f>+'5 - Diseño y Valoración Control'!D184</f>
        <v>R 73</v>
      </c>
      <c r="D182" s="249" t="str">
        <f>+'5 - Diseño y Valoración Control'!E184</f>
        <v>Incumplimiento del Plan Anual de Auditoría Interna</v>
      </c>
      <c r="E182" s="249" t="str">
        <f>+'5 - Diseño y Valoración Control'!G184</f>
        <v>Posibilidad de pérdida reputacional en la credibilidad y confianza de las partes interesadas y organismos de control por falta de competencias y capacitaciones al personal de la entidad con respecto al trabajo en esta</v>
      </c>
      <c r="F182" s="204" t="s">
        <v>1975</v>
      </c>
      <c r="G182" s="13" t="s">
        <v>1497</v>
      </c>
      <c r="H182" s="13" t="s">
        <v>1150</v>
      </c>
      <c r="I182" s="233" t="s">
        <v>1498</v>
      </c>
      <c r="J182" s="47">
        <f>+SUM(K182:V182)</f>
        <v>1</v>
      </c>
      <c r="K182" s="47">
        <v>1</v>
      </c>
      <c r="L182" s="13"/>
      <c r="M182" s="13"/>
      <c r="N182" s="13"/>
      <c r="O182" s="13"/>
      <c r="P182" s="13"/>
      <c r="Q182" s="13"/>
      <c r="R182" s="13"/>
      <c r="S182" s="13"/>
      <c r="T182" s="13"/>
      <c r="U182" s="13"/>
      <c r="V182" s="13"/>
      <c r="W182" s="49"/>
      <c r="X182" s="49">
        <v>1</v>
      </c>
      <c r="Y182" s="49"/>
      <c r="Z182" s="49"/>
      <c r="AA182" s="49"/>
      <c r="AB182" s="49"/>
      <c r="AC182" s="49"/>
      <c r="AD182" s="49"/>
      <c r="AE182" s="49"/>
      <c r="AF182" s="49"/>
      <c r="AG182" s="49"/>
      <c r="AH182" s="49"/>
      <c r="AI182" s="49">
        <f t="shared" si="16"/>
        <v>1</v>
      </c>
      <c r="AJ182" s="27">
        <f t="shared" si="17"/>
        <v>1</v>
      </c>
      <c r="AK182" s="49" t="s">
        <v>667</v>
      </c>
      <c r="AL182" s="289" t="s">
        <v>2246</v>
      </c>
      <c r="AM182" s="280" t="s">
        <v>2220</v>
      </c>
    </row>
    <row r="183" spans="2:39" ht="285" x14ac:dyDescent="0.25">
      <c r="B183" s="249" t="str">
        <f>+'5 - Diseño y Valoración Control'!B185</f>
        <v>SEGUIMIENTO, EVALUACIÓN Y MEJORA</v>
      </c>
      <c r="C183" s="8" t="str">
        <f>+'5 - Diseño y Valoración Control'!D185</f>
        <v>R 73</v>
      </c>
      <c r="D183" s="249" t="str">
        <f>+'5 - Diseño y Valoración Control'!E185</f>
        <v>Incumplimiento del Plan Anual de Auditoría Interna</v>
      </c>
      <c r="E183" s="249" t="str">
        <f>+'5 - Diseño y Valoración Control'!G185</f>
        <v>Posibilidad de pérdida reputacional en la credibilidad y confianza de las partes interesadas y organismos de control por falta de competencias y capacitaciones al personal de la entidad con respecto al trabajo en esta</v>
      </c>
      <c r="F183" s="204" t="s">
        <v>1976</v>
      </c>
      <c r="G183" s="13" t="s">
        <v>2169</v>
      </c>
      <c r="H183" s="13" t="s">
        <v>1150</v>
      </c>
      <c r="I183" s="233" t="s">
        <v>2170</v>
      </c>
      <c r="J183" s="47">
        <f>+SUM(K183:V183)</f>
        <v>2</v>
      </c>
      <c r="K183" s="247"/>
      <c r="L183" s="247"/>
      <c r="M183" s="247">
        <v>1</v>
      </c>
      <c r="N183" s="247"/>
      <c r="O183" s="247"/>
      <c r="P183" s="247"/>
      <c r="Q183" s="247"/>
      <c r="R183" s="247"/>
      <c r="S183" s="247"/>
      <c r="T183" s="247">
        <v>1</v>
      </c>
      <c r="U183" s="247"/>
      <c r="V183" s="47"/>
      <c r="W183" s="49"/>
      <c r="X183" s="49">
        <v>1</v>
      </c>
      <c r="Y183" s="49">
        <v>1</v>
      </c>
      <c r="Z183" s="49"/>
      <c r="AA183" s="49"/>
      <c r="AB183" s="49"/>
      <c r="AC183" s="49"/>
      <c r="AD183" s="49"/>
      <c r="AE183" s="49"/>
      <c r="AF183" s="49"/>
      <c r="AG183" s="49"/>
      <c r="AH183" s="49"/>
      <c r="AI183" s="49">
        <f t="shared" si="16"/>
        <v>2</v>
      </c>
      <c r="AJ183" s="27">
        <f t="shared" si="17"/>
        <v>1</v>
      </c>
      <c r="AK183" s="49" t="s">
        <v>667</v>
      </c>
      <c r="AL183" s="195" t="s">
        <v>2219</v>
      </c>
      <c r="AM183" s="280" t="s">
        <v>2221</v>
      </c>
    </row>
    <row r="184" spans="2:39" ht="30" x14ac:dyDescent="0.25">
      <c r="B184" s="249" t="str">
        <f>+'5 - Diseño y Valoración Control'!B186</f>
        <v>SEGUIMIENTO, EVALUACIÓN Y MEJORA</v>
      </c>
      <c r="C184" s="8" t="str">
        <f>+'5 - Diseño y Valoración Control'!D186</f>
        <v>R 73</v>
      </c>
      <c r="D184" s="249" t="str">
        <f>+'5 - Diseño y Valoración Control'!E186</f>
        <v>Incumplimiento del Plan Anual de Auditoría Interna</v>
      </c>
      <c r="E184" s="249" t="str">
        <f>+'5 - Diseño y Valoración Control'!G186</f>
        <v>Posibilidad de pérdida reputacional en la credibilidad y confianza de las partes interesadas y organismos de control por falta de competencias y capacitaciones al personal de la entidad con respecto al trabajo en esta</v>
      </c>
      <c r="F184" s="204" t="s">
        <v>1977</v>
      </c>
      <c r="G184" s="245"/>
      <c r="H184" s="245" t="s">
        <v>1042</v>
      </c>
      <c r="I184" s="245"/>
      <c r="J184" s="246">
        <f>SUM(K184:V184)</f>
        <v>0</v>
      </c>
      <c r="K184" s="246"/>
      <c r="L184" s="246"/>
      <c r="M184" s="246"/>
      <c r="N184" s="246"/>
      <c r="O184" s="246"/>
      <c r="P184" s="246"/>
      <c r="Q184" s="246"/>
      <c r="R184" s="246"/>
      <c r="S184" s="246"/>
      <c r="T184" s="246"/>
      <c r="U184" s="246"/>
      <c r="V184" s="246"/>
      <c r="W184" s="49"/>
      <c r="X184" s="49"/>
      <c r="Y184" s="49"/>
      <c r="Z184" s="49"/>
      <c r="AA184" s="49"/>
      <c r="AB184" s="49"/>
      <c r="AC184" s="49"/>
      <c r="AD184" s="49"/>
      <c r="AE184" s="49"/>
      <c r="AF184" s="49"/>
      <c r="AG184" s="49"/>
      <c r="AH184" s="49"/>
      <c r="AI184" s="49">
        <f t="shared" si="16"/>
        <v>0</v>
      </c>
      <c r="AJ184" s="27"/>
      <c r="AK184" s="49" t="s">
        <v>667</v>
      </c>
      <c r="AL184" s="195"/>
      <c r="AM184" s="281"/>
    </row>
    <row r="185" spans="2:39" ht="30" x14ac:dyDescent="0.25">
      <c r="B185" s="249" t="str">
        <f>+'5 - Diseño y Valoración Control'!B187</f>
        <v>SEGUIMIENTO, EVALUACIÓN Y MEJORA</v>
      </c>
      <c r="C185" s="8" t="str">
        <f>+'5 - Diseño y Valoración Control'!D187</f>
        <v>R 73</v>
      </c>
      <c r="D185" s="249" t="str">
        <f>+'5 - Diseño y Valoración Control'!E187</f>
        <v>Incumplimiento del Plan Anual de Auditoría Interna</v>
      </c>
      <c r="E185" s="249" t="str">
        <f>+'5 - Diseño y Valoración Control'!G187</f>
        <v>Posibilidad de pérdida reputacional en la credibilidad y confianza de las partes interesadas y organismos de control por falta de competencias y capacitaciones al personal de la entidad con respecto al trabajo en esta</v>
      </c>
      <c r="F185" s="204" t="s">
        <v>1978</v>
      </c>
      <c r="G185" s="245"/>
      <c r="H185" s="245" t="s">
        <v>1042</v>
      </c>
      <c r="I185" s="245"/>
      <c r="J185" s="246">
        <f>SUM(K185:V185)</f>
        <v>0</v>
      </c>
      <c r="K185" s="246"/>
      <c r="L185" s="246"/>
      <c r="M185" s="246"/>
      <c r="N185" s="246"/>
      <c r="O185" s="246"/>
      <c r="P185" s="246"/>
      <c r="Q185" s="246"/>
      <c r="R185" s="246"/>
      <c r="S185" s="246"/>
      <c r="T185" s="246"/>
      <c r="U185" s="246"/>
      <c r="V185" s="246"/>
      <c r="W185" s="49"/>
      <c r="X185" s="49"/>
      <c r="Y185" s="49"/>
      <c r="Z185" s="49"/>
      <c r="AA185" s="49"/>
      <c r="AB185" s="49"/>
      <c r="AC185" s="49"/>
      <c r="AD185" s="49"/>
      <c r="AE185" s="49"/>
      <c r="AF185" s="49"/>
      <c r="AG185" s="49"/>
      <c r="AH185" s="49"/>
      <c r="AI185" s="49">
        <f t="shared" si="16"/>
        <v>0</v>
      </c>
      <c r="AJ185" s="27"/>
      <c r="AK185" s="49" t="s">
        <v>667</v>
      </c>
      <c r="AL185" s="195"/>
      <c r="AM185" s="281"/>
    </row>
    <row r="186" spans="2:39" ht="105" x14ac:dyDescent="0.25">
      <c r="B186" s="249" t="str">
        <f>+'5 - Diseño y Valoración Control'!B188</f>
        <v>SEGUIMIENTO, EVALUACIÓN Y MEJORA</v>
      </c>
      <c r="C186" s="8" t="str">
        <f>+'5 - Diseño y Valoración Control'!D188</f>
        <v>R 74</v>
      </c>
      <c r="D186" s="249" t="str">
        <f>+'5 - Diseño y Valoración Control'!E188</f>
        <v>Incumplimiento en la ejecución del cronograma de monitoreo de los planes de mejoramiento</v>
      </c>
      <c r="E186" s="249" t="str">
        <f>+'5 - Diseño y Valoración Control'!G188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6" s="204" t="s">
        <v>1979</v>
      </c>
      <c r="G186" s="245" t="s">
        <v>1499</v>
      </c>
      <c r="H186" s="245" t="s">
        <v>1150</v>
      </c>
      <c r="I186" s="245" t="s">
        <v>2171</v>
      </c>
      <c r="J186" s="246">
        <f>SUM(K186:V186)</f>
        <v>6</v>
      </c>
      <c r="K186" s="246"/>
      <c r="L186" s="246"/>
      <c r="M186" s="246"/>
      <c r="N186" s="246"/>
      <c r="O186" s="246"/>
      <c r="P186" s="246">
        <v>1</v>
      </c>
      <c r="Q186" s="246">
        <v>1</v>
      </c>
      <c r="R186" s="246">
        <v>1</v>
      </c>
      <c r="S186" s="246">
        <v>1</v>
      </c>
      <c r="T186" s="246">
        <v>1</v>
      </c>
      <c r="U186" s="246">
        <v>1</v>
      </c>
      <c r="V186" s="246"/>
      <c r="W186" s="49"/>
      <c r="X186" s="49"/>
      <c r="Y186" s="49"/>
      <c r="Z186" s="49"/>
      <c r="AA186" s="49">
        <v>1</v>
      </c>
      <c r="AB186" s="49">
        <v>1</v>
      </c>
      <c r="AC186" s="49"/>
      <c r="AD186" s="49"/>
      <c r="AE186" s="49"/>
      <c r="AF186" s="49"/>
      <c r="AG186" s="49"/>
      <c r="AH186" s="49"/>
      <c r="AI186" s="49">
        <f t="shared" si="16"/>
        <v>2</v>
      </c>
      <c r="AJ186" s="27">
        <f t="shared" si="17"/>
        <v>0.33333333333333331</v>
      </c>
      <c r="AK186" s="49" t="s">
        <v>667</v>
      </c>
      <c r="AL186" s="195" t="s">
        <v>2222</v>
      </c>
      <c r="AM186" s="280" t="s">
        <v>2223</v>
      </c>
    </row>
    <row r="187" spans="2:39" ht="45" x14ac:dyDescent="0.25">
      <c r="B187" s="249" t="str">
        <f>+'5 - Diseño y Valoración Control'!B189</f>
        <v>SEGUIMIENTO, EVALUACIÓN Y MEJORA</v>
      </c>
      <c r="C187" s="8" t="str">
        <f>+'5 - Diseño y Valoración Control'!D189</f>
        <v>R 74</v>
      </c>
      <c r="D187" s="249" t="str">
        <f>+'5 - Diseño y Valoración Control'!E189</f>
        <v>Incumplimiento en la ejecución del cronograma de monitoreo de los planes de mejoramiento</v>
      </c>
      <c r="E187" s="249" t="str">
        <f>+'5 - Diseño y Valoración Control'!G189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7" s="204" t="s">
        <v>1980</v>
      </c>
      <c r="G187" s="245" t="s">
        <v>2172</v>
      </c>
      <c r="H187" s="245" t="s">
        <v>1150</v>
      </c>
      <c r="I187" s="245" t="s">
        <v>2173</v>
      </c>
      <c r="J187" s="246">
        <f>SUM(K187:V187)</f>
        <v>1</v>
      </c>
      <c r="K187" s="246"/>
      <c r="L187" s="246"/>
      <c r="M187" s="246"/>
      <c r="N187" s="246"/>
      <c r="O187" s="246"/>
      <c r="P187" s="246"/>
      <c r="Q187" s="246"/>
      <c r="R187" s="246"/>
      <c r="S187" s="246"/>
      <c r="T187" s="246"/>
      <c r="U187" s="246">
        <v>1</v>
      </c>
      <c r="V187" s="246"/>
      <c r="W187" s="49"/>
      <c r="X187" s="49"/>
      <c r="Y187" s="49"/>
      <c r="Z187" s="49"/>
      <c r="AA187" s="49"/>
      <c r="AB187" s="49"/>
      <c r="AC187" s="49"/>
      <c r="AD187" s="49"/>
      <c r="AE187" s="49"/>
      <c r="AF187" s="49"/>
      <c r="AG187" s="49"/>
      <c r="AH187" s="49"/>
      <c r="AI187" s="49">
        <f t="shared" si="16"/>
        <v>0</v>
      </c>
      <c r="AJ187" s="27">
        <f t="shared" si="17"/>
        <v>0</v>
      </c>
      <c r="AK187" s="49" t="s">
        <v>667</v>
      </c>
      <c r="AL187" s="195"/>
      <c r="AM187" s="280"/>
    </row>
    <row r="188" spans="2:39" ht="45" x14ac:dyDescent="0.25">
      <c r="B188" s="249" t="str">
        <f>+'5 - Diseño y Valoración Control'!B190</f>
        <v>SEGUIMIENTO, EVALUACIÓN Y MEJORA</v>
      </c>
      <c r="C188" s="8" t="str">
        <f>+'5 - Diseño y Valoración Control'!D190</f>
        <v>R 74</v>
      </c>
      <c r="D188" s="249" t="str">
        <f>+'5 - Diseño y Valoración Control'!E190</f>
        <v>Incumplimiento en la ejecución del cronograma de monitoreo de los planes de mejoramiento</v>
      </c>
      <c r="E188" s="249" t="str">
        <f>+'5 - Diseño y Valoración Control'!G190</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F188" s="204" t="s">
        <v>1981</v>
      </c>
      <c r="G188" s="245" t="s">
        <v>1500</v>
      </c>
      <c r="H188" s="245" t="s">
        <v>1150</v>
      </c>
      <c r="I188" s="245" t="s">
        <v>1501</v>
      </c>
      <c r="J188" s="246">
        <f>SUM(K188:V188)</f>
        <v>4</v>
      </c>
      <c r="K188" s="246">
        <v>1</v>
      </c>
      <c r="L188" s="246"/>
      <c r="M188" s="246"/>
      <c r="N188" s="246">
        <v>1</v>
      </c>
      <c r="O188" s="246"/>
      <c r="P188" s="246"/>
      <c r="Q188" s="246">
        <v>1</v>
      </c>
      <c r="R188" s="246"/>
      <c r="S188" s="246"/>
      <c r="T188" s="246">
        <v>1</v>
      </c>
      <c r="U188" s="246"/>
      <c r="V188" s="246"/>
      <c r="W188" s="49"/>
      <c r="X188" s="49"/>
      <c r="Y188" s="49"/>
      <c r="Z188" s="49">
        <v>1</v>
      </c>
      <c r="AA188" s="49"/>
      <c r="AB188" s="49"/>
      <c r="AC188" s="49"/>
      <c r="AD188" s="49"/>
      <c r="AE188" s="49"/>
      <c r="AF188" s="49"/>
      <c r="AG188" s="49"/>
      <c r="AH188" s="49"/>
      <c r="AI188" s="49">
        <f t="shared" si="16"/>
        <v>1</v>
      </c>
      <c r="AJ188" s="27">
        <f t="shared" si="17"/>
        <v>0.25</v>
      </c>
      <c r="AK188" s="49" t="s">
        <v>667</v>
      </c>
      <c r="AL188" s="195" t="s">
        <v>2225</v>
      </c>
      <c r="AM188" s="280" t="s">
        <v>2224</v>
      </c>
    </row>
  </sheetData>
  <autoFilter ref="B7:AM188" xr:uid="{7BAE10F0-874A-4C18-920E-9AFABCDCE21A}"/>
  <mergeCells count="9">
    <mergeCell ref="F6:V6"/>
    <mergeCell ref="B2:C4"/>
    <mergeCell ref="B5:AM5"/>
    <mergeCell ref="W6:AI6"/>
    <mergeCell ref="E2:AK2"/>
    <mergeCell ref="E3:AK3"/>
    <mergeCell ref="E4:AK4"/>
    <mergeCell ref="B6:E6"/>
    <mergeCell ref="AK6:AM6"/>
  </mergeCells>
  <phoneticPr fontId="11" type="noConversion"/>
  <conditionalFormatting sqref="G8:I65">
    <cfRule type="cellIs" dxfId="1793" priority="2" operator="equal">
      <formula>0</formula>
    </cfRule>
  </conditionalFormatting>
  <conditionalFormatting sqref="J8:V65">
    <cfRule type="cellIs" dxfId="1792" priority="1" operator="equal">
      <formula>0</formula>
    </cfRule>
  </conditionalFormatting>
  <hyperlinks>
    <hyperlink ref="AL10" r:id="rId1" xr:uid="{8B44156E-8259-4BD5-95CC-6E5A13B28AD9}"/>
    <hyperlink ref="AL18" r:id="rId2" xr:uid="{7E11D937-0A83-4099-A874-B801AA283A49}"/>
    <hyperlink ref="AL27" r:id="rId3" display="https://agenciadetierras.sharepoint.com/:f:/s/MapadeRiesgosdeGestionANT/EjMHuTiyp_xBiO6mhUPDwJ4BnQ-orAwpNlz4Edb5M_kL6w?e=xeTEbz" xr:uid="{E1619C8F-BD6C-46A8-BEEC-35F11BCBBFD6}"/>
    <hyperlink ref="AL25" r:id="rId4" display="https://agenciadetierras.sharepoint.com/:b:/s/MapadeRiesgosdeGestionANT/Edqr2Wkj_KNFsOYBx6jHiuwBewbqaz6_kHXQ_VuewEuhGg?e=DMXHx6_x000a__x000a_" xr:uid="{7121AFA1-F8B3-44A2-A9B6-EB9D138D7B5F}"/>
    <hyperlink ref="AL26" r:id="rId5" display="https://agenciadetierras.sharepoint.com/:b:/s/MapadeRiesgosdeGestionANT/ERUJIWvVeCBOpR3i9p4JEeYBfteWGXc29iQJC75maL5hzw?e=yokuxG_x000a__x000a_" xr:uid="{11CEFED8-5EA8-4108-BD8B-9018DE960E43}"/>
    <hyperlink ref="AL19" r:id="rId6" display="https://agenciadetierras.sharepoint.com/:f:/s/MapadeRiesgosdeGestionANT/EjrL81kn1jZBrzUgOQk7a8cBabYdLFd9DbrvXDz5XgJYbg?e=6Hv2md_x000a__x000a_" xr:uid="{8B257F7C-8B6D-41D7-8081-805C84116E35}"/>
    <hyperlink ref="AL24" r:id="rId7" display="https://agenciadetierras.sharepoint.com/:b:/s/MapadeRiesgosdeGestionANT/EV0WYjUmet5Ps-OU30nG5ckB9ewmWOJk3-QMZwCXElqGCA?e=WcWA5O_x000a__x000a_" xr:uid="{DB9CE7A3-0B9E-4AB8-B0DA-25A2CE25B35C}"/>
    <hyperlink ref="AL182" r:id="rId8" xr:uid="{9384E336-D1A7-4A32-8C7B-4A55524C2BB8}"/>
    <hyperlink ref="AL31" r:id="rId9" display="https://agenciadetierras.sharepoint.com/:f:/s/MapadeRiesgosdeGestionANT/EnG-WSgU5sVGjNNDaF18dWsBUQHmxGjsD0CtgOIku6KiiQ?e=BezeK0" xr:uid="{E2C40B16-75B5-42D2-A406-FA74DF0996CD}"/>
    <hyperlink ref="AL32" r:id="rId10" xr:uid="{0B523554-9B47-4C56-9036-BE220123A206}"/>
    <hyperlink ref="AL45" r:id="rId11" display="https://agenciadetierras.sharepoint.com/:f:/s/MapadeRiesgosdeGestionANT/Eo6AlgdjxV9DrHUz-lAgaLEBWCkEo0il8MdaoRBATmt1AQ?e=NUBt9m" xr:uid="{27E7FB28-9323-4D25-8171-E1C8475FC761}"/>
    <hyperlink ref="AL33" r:id="rId12" xr:uid="{5ACDCE01-7466-4BED-B615-523B41B6E13B}"/>
    <hyperlink ref="AL47" r:id="rId13" xr:uid="{216504D6-7022-4DDE-94C7-3A5A1AA2ED8D}"/>
    <hyperlink ref="AL49" r:id="rId14" display="https://agenciadetierras.sharepoint.com/:f:/s/MapadeRiesgosdeGestionANT/EkyqcqxfbRVMiG7b5_ssXMABI-7gqMr-nuxW8CRARo2RTg?e=wz58g0" xr:uid="{E3A68A9D-20BA-4601-B79D-A75956A7C3B5}"/>
    <hyperlink ref="AL52" r:id="rId15" xr:uid="{03D13859-81D5-466F-9A98-01344DE3FC1F}"/>
    <hyperlink ref="AL53" r:id="rId16" xr:uid="{3165F30C-133F-4760-B566-EA076E9C5D72}"/>
    <hyperlink ref="AL46" r:id="rId17" xr:uid="{205CD645-3076-4D0E-BF31-06E4387B463C}"/>
    <hyperlink ref="AL102" r:id="rId18" xr:uid="{52278FFC-5DB6-408F-9807-B227416AC814}"/>
    <hyperlink ref="AL105" r:id="rId19" display="https://agenciadetierras.sharepoint.com/:f:/s/MapadeRiesgosdeGestionANT/EoC_qr_mmehOilbTmEIphU8BkuypFp24EwK5n3yK0doi6Q?e=g8NFmw" xr:uid="{B850C330-0507-4B0D-92CB-687BD814F516}"/>
    <hyperlink ref="AL62" r:id="rId20" display="https://agenciadetierras.sharepoint.com/:u:/s/MapadeRiesgosdeGestionANT/ESsq6fe73NdMoEemaYpRDvYBdnRHw2b73065yIVzpLLAMg?e=mugL4b_x000a__x000a_" xr:uid="{7F1A1225-CF0E-4E5A-B2AD-DB74BDEAA5B6}"/>
    <hyperlink ref="AL63" r:id="rId21" display="https://agenciadetierras.sharepoint.com/:u:/s/MapadeRiesgosdeGestionANT/EZMo0dNiRjNCgwFRiGtfeJ4B6D90hZDgoots4cG1GTH3qg?e=FUKCBQ_x000a__x000a_" xr:uid="{7DCE4A9A-4FB8-4681-913C-6DE0B996C15E}"/>
    <hyperlink ref="AL54" r:id="rId22" xr:uid="{368AC503-3DB6-4034-A248-144656A1BAFA}"/>
    <hyperlink ref="AL56" r:id="rId23" xr:uid="{3E2082FA-F8F7-49E4-9596-10D7E1303F44}"/>
    <hyperlink ref="AL58" r:id="rId24" xr:uid="{BC9DC0FA-3245-4EF3-A689-5C728A7CF4FD}"/>
    <hyperlink ref="AL86" r:id="rId25" display="https://agenciadetierras.sharepoint.com/:x:/s/MapadeRiesgosdeGestionANT/EQD7sfaZudZFksQRlOUxVcABIq6KGwedPe61u6haeYDl-w?e=2aI1cU_x000a__x000a_" xr:uid="{B3341831-A042-442E-AE80-DECD3133B96D}"/>
    <hyperlink ref="AL89" r:id="rId26" display="https://agenciadetierras.sharepoint.com/:x:/s/MapadeRiesgosdeGestionANT/EYgV5DFK_-dJmfSNU8DuHBkBCqr7AtBOoLktaz6y_OiYyQ?e=QBbJM5_x000a__x000a_" xr:uid="{E0C13893-695D-414B-89F0-28C6195D169E}"/>
    <hyperlink ref="AL76" r:id="rId27" xr:uid="{8202C587-482A-4AB8-825E-81A0546B0D1A}"/>
    <hyperlink ref="AL92" r:id="rId28" xr:uid="{00592781-DD9A-4CD8-8628-6C7E647E6C74}"/>
    <hyperlink ref="AL66" r:id="rId29" display="https://agenciadetierras.sharepoint.com/:b:/s/MapadeRiesgosdeGestionANT/ERpBuTu9BmBEmR0Ijy94tYQBVd9dWEOGgqWdG8SmAxp7ow?e=V9MKia_x000a__x000a_" xr:uid="{4D9E0B07-B38B-4E79-9825-C604817E30E5}"/>
    <hyperlink ref="AL67" r:id="rId30" display="https://agenciadetierras.sharepoint.com/:f:/s/MapadeRiesgosdeGestionANT/EnwR9LMfAmtClc9CpvgXcCsBGbWpBu2jztru7L-PJFz3hg?e=rp3dI6_x000a__x000a_" xr:uid="{59F4D4CF-8AA5-4439-90D6-7AA3C1380132}"/>
    <hyperlink ref="AL68" r:id="rId31" xr:uid="{94623663-BDC9-44A4-97C9-298607ACF460}"/>
    <hyperlink ref="AL72" r:id="rId32" display="https://agenciadetierras.sharepoint.com/:b:/s/MapadeRiesgosdeGestionANT/EYsa2semrFJPt4kfl5w8XxsBkY42DWhAu8JdXHoSJAdQgA?e=Rqygoo_x000a__x000a_" xr:uid="{237EE918-76EB-4376-9F13-61221EA39D1B}"/>
    <hyperlink ref="AL74" r:id="rId33" display="https://agenciadetierras.sharepoint.com/:f:/s/MapadeRiesgosdeGestionANT/EmVvk5-D8LhPihn-gnm5-hEBODLpfp40wcKtdQapwj0DUw?e=6LwF7y" xr:uid="{CC9D652A-4316-42F9-ADF7-417188377118}"/>
    <hyperlink ref="AL75" r:id="rId34" display="https://agenciadetierras.sharepoint.com/:x:/s/MapadeRiesgosdeGestionANT/EdglWxC49o9DhQLgMXToBEIBL4LF6AAW0gOzoPPAgT4lWw?e=y9m5Cs_x000a__x000a_" xr:uid="{FF299091-2665-4689-84C4-77D3F20E29E6}"/>
    <hyperlink ref="AL94" r:id="rId35" display="https://agenciadetierras.sharepoint.com/:f:/s/MapadeRiesgosdeGestionANT/Ej2hiIGlaUdDpEjsHQCfULgBpMgaDBa4EFIhlqd6jRsBcA?e=Hn7vq4_x000a__x000a_" xr:uid="{E90ADCC6-3D18-4AC8-9AAD-52C7BA2E5787}"/>
    <hyperlink ref="AL95" r:id="rId36" display="https://agenciadetierras.sharepoint.com/:x:/s/MapadeRiesgosdeGestionANT/EewPVZUlq8BKujbV_T8-M_oBcX4yYHB9_IG6DBQM1O_K8A?e=IcSute_x000a__x000a_" xr:uid="{2A3F67B4-290D-43C6-AE34-2A42D5C00D67}"/>
    <hyperlink ref="AL42" r:id="rId37" display="https://agenciadetierras.sharepoint.com/:x:/s/MapadeRiesgosdeGestionANT/EfisT-MR-vZOr8ROhiy7wHcB8cRhNvOWzUDQPxcb8GWsPQ?e=3EqYKf" xr:uid="{E68C07C8-D593-455F-B066-6BBBCCF00872}"/>
    <hyperlink ref="AL149" r:id="rId38" xr:uid="{D1D389C3-288F-48E5-97C5-A449EB5A4C0B}"/>
    <hyperlink ref="AL168" r:id="rId39" display="https://agenciadetierras.sharepoint.com/:x:/s/MapadeRiesgosdeGestionANT/EcaBx1L6ht9JpSXvvBBVhVoBBfn-wcapOHUSSwEZuJLWKQ?e=jbsrh3" xr:uid="{7CF657E5-9EC6-4B76-87AC-53695156FEB0}"/>
    <hyperlink ref="AL159" r:id="rId40" xr:uid="{9926EE85-C34C-40B5-AEE7-B7A99438A5B9}"/>
    <hyperlink ref="AL128" r:id="rId41" xr:uid="{F94F777E-B1BF-4F88-8ADF-C54AEA193952}"/>
    <hyperlink ref="AL150" r:id="rId42" xr:uid="{2BFA5C5A-0158-4FC6-AE2A-F1E22C771C63}"/>
    <hyperlink ref="AL154" r:id="rId43" xr:uid="{01381E06-3F30-4B40-9295-D9E372396B56}"/>
    <hyperlink ref="AL157" r:id="rId44" xr:uid="{C37EFD2B-AC3B-436A-9E7E-235E3E3FA7A1}"/>
    <hyperlink ref="AL110" r:id="rId45" xr:uid="{51FE7090-2635-40EC-90C9-4CB8409CBCE3}"/>
    <hyperlink ref="AL113" r:id="rId46" xr:uid="{690B6320-3E64-4A56-80CC-541B16E6EAA8}"/>
    <hyperlink ref="AL135" r:id="rId47" xr:uid="{D54AF7E4-5BC8-4E99-A48F-D25C78F2C42E}"/>
    <hyperlink ref="AL137" r:id="rId48" xr:uid="{3468B6B8-6662-4D3F-BD4A-FA45D010F951}"/>
    <hyperlink ref="AL144" r:id="rId49" xr:uid="{E20B0E8A-AFCB-4758-80D0-46944B021056}"/>
    <hyperlink ref="AL146" r:id="rId50" xr:uid="{5665B35A-B160-448F-99B3-1599DF2CA74E}"/>
    <hyperlink ref="AL147" r:id="rId51" xr:uid="{ABE32FDB-4E58-4E3C-99F2-347858F5DABA}"/>
  </hyperlinks>
  <pageMargins left="0.7" right="0.7" top="0.75" bottom="0.75" header="0.3" footer="0.3"/>
  <pageSetup orientation="portrait" r:id="rId52"/>
  <drawing r:id="rId53"/>
  <extLst>
    <ext xmlns:x14="http://schemas.microsoft.com/office/spreadsheetml/2009/9/main" uri="{CCE6A557-97BC-4b89-ADB6-D9C93CAAB3DF}">
      <x14:dataValidations xmlns:xm="http://schemas.microsoft.com/office/excel/2006/main" count="1">
        <x14:dataValidation type="list" allowBlank="1" showInputMessage="1" showErrorMessage="1" xr:uid="{03156D5A-E3FC-4A22-9CE4-33FE9469E88D}">
          <x14:formula1>
            <xm:f>'0 - Criterios'!$C$32:$C$34</xm:f>
          </x14:formula1>
          <xm:sqref>AK8:AK188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78C7E-134C-482E-875B-EBE1A133AFCA}">
  <dimension ref="B1:Q190"/>
  <sheetViews>
    <sheetView zoomScaleNormal="100" workbookViewId="0">
      <selection activeCell="B5" sqref="B5:Q5"/>
    </sheetView>
  </sheetViews>
  <sheetFormatPr baseColWidth="10" defaultColWidth="11.375" defaultRowHeight="15" x14ac:dyDescent="0.25"/>
  <cols>
    <col min="1" max="1" width="2.125" style="37" customWidth="1"/>
    <col min="2" max="2" width="30.625" style="37" customWidth="1"/>
    <col min="3" max="3" width="60.625" style="37" customWidth="1"/>
    <col min="4" max="4" width="30.625" style="37" customWidth="1"/>
    <col min="5" max="5" width="60.625" style="37" customWidth="1"/>
    <col min="6" max="6" width="30.625" style="34" customWidth="1"/>
    <col min="7" max="9" width="30.625" style="38" customWidth="1"/>
    <col min="10" max="11" width="60.625" style="38" customWidth="1"/>
    <col min="12" max="12" width="30.625" style="53" customWidth="1"/>
    <col min="13" max="13" width="30.625" style="38" customWidth="1"/>
    <col min="14" max="14" width="30.625" style="53" customWidth="1"/>
    <col min="15" max="17" width="30.625" style="38" customWidth="1"/>
    <col min="18" max="16384" width="11.375" style="37"/>
  </cols>
  <sheetData>
    <row r="1" spans="2:17" ht="15" customHeight="1" x14ac:dyDescent="0.25"/>
    <row r="2" spans="2:17" ht="30" customHeight="1" x14ac:dyDescent="0.25">
      <c r="B2" s="407"/>
      <c r="C2" s="408"/>
      <c r="D2" s="29" t="s">
        <v>71</v>
      </c>
      <c r="E2" s="347" t="s">
        <v>229</v>
      </c>
      <c r="F2" s="377"/>
      <c r="G2" s="377"/>
      <c r="H2" s="377"/>
      <c r="I2" s="377"/>
      <c r="J2" s="377"/>
      <c r="K2" s="377"/>
      <c r="L2" s="377"/>
      <c r="M2" s="348"/>
      <c r="N2" s="322" t="s">
        <v>72</v>
      </c>
      <c r="O2" s="322"/>
      <c r="P2" s="434" t="s">
        <v>232</v>
      </c>
      <c r="Q2" s="435"/>
    </row>
    <row r="3" spans="2:17" ht="30" customHeight="1" x14ac:dyDescent="0.25">
      <c r="B3" s="407"/>
      <c r="C3" s="408"/>
      <c r="D3" s="29" t="s">
        <v>73</v>
      </c>
      <c r="E3" s="329" t="s">
        <v>230</v>
      </c>
      <c r="F3" s="401"/>
      <c r="G3" s="401"/>
      <c r="H3" s="401"/>
      <c r="I3" s="401"/>
      <c r="J3" s="401"/>
      <c r="K3" s="401"/>
      <c r="L3" s="401"/>
      <c r="M3" s="330"/>
      <c r="N3" s="322" t="s">
        <v>74</v>
      </c>
      <c r="O3" s="322"/>
      <c r="P3" s="329">
        <v>3</v>
      </c>
      <c r="Q3" s="330"/>
    </row>
    <row r="4" spans="2:17" ht="30" customHeight="1" x14ac:dyDescent="0.25">
      <c r="B4" s="409"/>
      <c r="C4" s="410"/>
      <c r="D4" s="29" t="s">
        <v>75</v>
      </c>
      <c r="E4" s="402" t="s">
        <v>231</v>
      </c>
      <c r="F4" s="403"/>
      <c r="G4" s="403"/>
      <c r="H4" s="403"/>
      <c r="I4" s="403"/>
      <c r="J4" s="403"/>
      <c r="K4" s="403"/>
      <c r="L4" s="403"/>
      <c r="M4" s="404"/>
      <c r="N4" s="322" t="s">
        <v>335</v>
      </c>
      <c r="O4" s="322"/>
      <c r="P4" s="334">
        <v>44320</v>
      </c>
      <c r="Q4" s="335"/>
    </row>
    <row r="5" spans="2:17" ht="30" customHeight="1" x14ac:dyDescent="0.25">
      <c r="B5" s="313" t="s">
        <v>405</v>
      </c>
      <c r="C5" s="313"/>
      <c r="D5" s="313"/>
      <c r="E5" s="313"/>
      <c r="F5" s="313"/>
      <c r="G5" s="313"/>
      <c r="H5" s="313"/>
      <c r="I5" s="313"/>
      <c r="J5" s="313"/>
      <c r="K5" s="313"/>
      <c r="L5" s="313"/>
      <c r="M5" s="313"/>
      <c r="N5" s="313"/>
      <c r="O5" s="313"/>
      <c r="P5" s="313"/>
      <c r="Q5" s="313"/>
    </row>
    <row r="6" spans="2:17" ht="30" customHeight="1" x14ac:dyDescent="0.25">
      <c r="B6" s="436" t="s">
        <v>1549</v>
      </c>
      <c r="C6" s="436"/>
      <c r="D6" s="436"/>
      <c r="E6" s="436"/>
      <c r="F6" s="436"/>
      <c r="G6" s="436"/>
      <c r="H6" s="436"/>
      <c r="I6" s="436"/>
      <c r="J6" s="436"/>
      <c r="K6" s="436"/>
      <c r="L6" s="436"/>
      <c r="M6" s="436"/>
      <c r="N6" s="436"/>
      <c r="O6" s="436"/>
      <c r="P6" s="436"/>
      <c r="Q6" s="436"/>
    </row>
    <row r="7" spans="2:17" ht="27.75" customHeight="1" x14ac:dyDescent="0.25">
      <c r="B7" s="418"/>
      <c r="C7" s="418"/>
      <c r="D7" s="418"/>
      <c r="E7" s="418"/>
      <c r="F7" s="418"/>
      <c r="G7" s="418"/>
      <c r="H7" s="418"/>
      <c r="I7" s="418"/>
      <c r="J7" s="418"/>
      <c r="K7" s="418"/>
      <c r="L7" s="418"/>
      <c r="M7" s="418"/>
      <c r="N7" s="418"/>
      <c r="O7" s="418"/>
      <c r="P7" s="418"/>
      <c r="Q7" s="418"/>
    </row>
    <row r="8" spans="2:17" s="39" customFormat="1" ht="150" customHeight="1" x14ac:dyDescent="0.25">
      <c r="B8" s="399" t="s">
        <v>75</v>
      </c>
      <c r="C8" s="393" t="s">
        <v>903</v>
      </c>
      <c r="D8" s="395" t="s">
        <v>368</v>
      </c>
      <c r="E8" s="395" t="s">
        <v>827</v>
      </c>
      <c r="F8" s="388" t="s">
        <v>386</v>
      </c>
      <c r="G8" s="411" t="s">
        <v>917</v>
      </c>
      <c r="H8" s="412"/>
      <c r="I8" s="412"/>
      <c r="J8" s="412"/>
      <c r="K8" s="412"/>
      <c r="L8" s="412"/>
      <c r="M8" s="412"/>
      <c r="N8" s="412"/>
      <c r="O8" s="412"/>
      <c r="P8" s="412"/>
      <c r="Q8" s="109">
        <f>+AVERAGE(Q10:Q190)</f>
        <v>1</v>
      </c>
    </row>
    <row r="9" spans="2:17" ht="180" customHeight="1" x14ac:dyDescent="0.25">
      <c r="B9" s="400"/>
      <c r="C9" s="394"/>
      <c r="D9" s="396"/>
      <c r="E9" s="396"/>
      <c r="F9" s="389"/>
      <c r="G9" s="140" t="s">
        <v>918</v>
      </c>
      <c r="H9" s="140" t="s">
        <v>919</v>
      </c>
      <c r="I9" s="140" t="s">
        <v>920</v>
      </c>
      <c r="J9" s="140" t="s">
        <v>921</v>
      </c>
      <c r="K9" s="140" t="s">
        <v>922</v>
      </c>
      <c r="L9" s="149" t="s">
        <v>401</v>
      </c>
      <c r="M9" s="149" t="s">
        <v>402</v>
      </c>
      <c r="N9" s="149" t="s">
        <v>723</v>
      </c>
      <c r="O9" s="149" t="s">
        <v>725</v>
      </c>
      <c r="P9" s="149" t="s">
        <v>429</v>
      </c>
      <c r="Q9" s="150" t="s">
        <v>403</v>
      </c>
    </row>
    <row r="10" spans="2:17" s="34" customFormat="1" ht="150" customHeight="1" x14ac:dyDescent="0.25">
      <c r="B10" s="99" t="str">
        <f>+'5 - Diseño y Valoración Control'!B10</f>
        <v>DIRECCIONAMIENTO ESTRATÉGICO</v>
      </c>
      <c r="C10" s="99" t="str">
        <f>+'5 - Diseño y Valoración Control'!C10</f>
        <v>OFICINA DE PLANEACIÓN</v>
      </c>
      <c r="D10" s="204" t="str">
        <f>+'5 - Diseño y Valoración Control'!D10</f>
        <v>R 1</v>
      </c>
      <c r="E10" s="99" t="str">
        <f>+'5 - Diseño y Valoración Control'!E10</f>
        <v>Aprobar planes no pertinentes a la entidad</v>
      </c>
      <c r="F10" s="99" t="str">
        <f>+'5 - Diseño y Valoración Control'!F10</f>
        <v>Afectación Económica o presupuestal</v>
      </c>
      <c r="G10" s="204"/>
      <c r="H10" s="204"/>
      <c r="I10" s="205"/>
      <c r="J10" s="206" t="e">
        <f>1-(H10/I10)</f>
        <v>#DIV/0!</v>
      </c>
      <c r="K10" s="206" t="e">
        <f>_xlfn.IFS(J10&lt;0.8,"Cambio",J10&lt;0.9,"Revisión de control",J10&gt;0.89,"Se mantiene")</f>
        <v>#DIV/0!</v>
      </c>
      <c r="L10" s="204"/>
      <c r="M10" s="204"/>
      <c r="N10" s="204"/>
      <c r="O10" s="204"/>
      <c r="P10" s="207" t="e">
        <f>+K10</f>
        <v>#DIV/0!</v>
      </c>
      <c r="Q10" s="208">
        <f>(_xlfn.IFS(G10="",1,G10="SI",0)+_xlfn.IFS(L10="",1,L10="SI",1,L10="NO",0)+_xlfn.IFS(M10="",1,M10="SI",1,M10="NO",0)+_xlfn.IFS(N10="",1,N10="SI",1,N10="NO",0)+_xlfn.IFS(O10="",1,O10="SI",1,O10="NO",0))/5</f>
        <v>1</v>
      </c>
    </row>
    <row r="11" spans="2:17" s="34" customFormat="1" ht="150" customHeight="1" x14ac:dyDescent="0.25">
      <c r="B11" s="99" t="str">
        <f>+'5 - Diseño y Valoración Control'!B11</f>
        <v>DIRECCIONAMIENTO ESTRATÉGICO</v>
      </c>
      <c r="C11" s="99" t="str">
        <f>+'5 - Diseño y Valoración Control'!C11</f>
        <v>OFICINA DE PLANEACIÓN</v>
      </c>
      <c r="D11" s="204" t="str">
        <f>+'5 - Diseño y Valoración Control'!D11</f>
        <v>R 1</v>
      </c>
      <c r="E11" s="99" t="str">
        <f>+'5 - Diseño y Valoración Control'!E11</f>
        <v>Aprobar planes no pertinentes a la entidad</v>
      </c>
      <c r="F11" s="99" t="str">
        <f>+'5 - Diseño y Valoración Control'!F11</f>
        <v>Afectación Económica o presupuestal</v>
      </c>
      <c r="G11" s="204"/>
      <c r="H11" s="204"/>
      <c r="I11" s="205"/>
      <c r="J11" s="206" t="e">
        <f t="shared" ref="J11:J74" si="0">1-(H11/I11)</f>
        <v>#DIV/0!</v>
      </c>
      <c r="K11" s="206" t="e">
        <f t="shared" ref="K11:K74" si="1">_xlfn.IFS(J11&lt;0.8,"Cambio",J11&lt;0.9,"Revisión de control",J11&gt;0.89,"Se mantiene")</f>
        <v>#DIV/0!</v>
      </c>
      <c r="L11" s="204"/>
      <c r="M11" s="204"/>
      <c r="N11" s="204"/>
      <c r="O11" s="204"/>
      <c r="P11" s="207" t="e">
        <f t="shared" ref="P11:P74" si="2">+K11</f>
        <v>#DIV/0!</v>
      </c>
      <c r="Q11" s="208">
        <f t="shared" ref="Q11:Q74" si="3">(_xlfn.IFS(G11="",1,G11="SI",0)+_xlfn.IFS(L11="",1,L11="SI",1,L11="NO",0)+_xlfn.IFS(M11="",1,M11="SI",1,M11="NO",0)+_xlfn.IFS(N11="",1,N11="SI",1,N11="NO",0)+_xlfn.IFS(O11="",1,O11="SI",1,O11="NO",0))/5</f>
        <v>1</v>
      </c>
    </row>
    <row r="12" spans="2:17" s="34" customFormat="1" ht="150" customHeight="1" x14ac:dyDescent="0.25">
      <c r="B12" s="99" t="str">
        <f>+'5 - Diseño y Valoración Control'!B12</f>
        <v>DIRECCIONAMIENTO ESTRATÉGICO</v>
      </c>
      <c r="C12" s="99" t="str">
        <f>+'5 - Diseño y Valoración Control'!C12</f>
        <v>OFICINA DE PLANEACIÓN</v>
      </c>
      <c r="D12" s="204" t="str">
        <f>+'5 - Diseño y Valoración Control'!D12</f>
        <v>R 2</v>
      </c>
      <c r="E12" s="99" t="str">
        <f>+'5 - Diseño y Valoración Control'!E12</f>
        <v>Inscribir proyectos de inversión no adecuados a las necesidades de la entidad</v>
      </c>
      <c r="F12" s="99" t="str">
        <f>+'5 - Diseño y Valoración Control'!F12</f>
        <v>Afectación Económica o presupuestal</v>
      </c>
      <c r="G12" s="204"/>
      <c r="H12" s="204"/>
      <c r="I12" s="205"/>
      <c r="J12" s="206" t="e">
        <f t="shared" si="0"/>
        <v>#DIV/0!</v>
      </c>
      <c r="K12" s="206" t="e">
        <f t="shared" si="1"/>
        <v>#DIV/0!</v>
      </c>
      <c r="L12" s="204"/>
      <c r="M12" s="204"/>
      <c r="N12" s="204"/>
      <c r="O12" s="204"/>
      <c r="P12" s="207" t="e">
        <f t="shared" si="2"/>
        <v>#DIV/0!</v>
      </c>
      <c r="Q12" s="208">
        <f t="shared" si="3"/>
        <v>1</v>
      </c>
    </row>
    <row r="13" spans="2:17" s="34" customFormat="1" ht="150" customHeight="1" x14ac:dyDescent="0.25">
      <c r="B13" s="99" t="str">
        <f>+'5 - Diseño y Valoración Control'!B13</f>
        <v>DIRECCIONAMIENTO ESTRATÉGICO</v>
      </c>
      <c r="C13" s="99" t="str">
        <f>+'5 - Diseño y Valoración Control'!C13</f>
        <v>OFICINA DE PLANEACIÓN</v>
      </c>
      <c r="D13" s="204" t="str">
        <f>+'5 - Diseño y Valoración Control'!D13</f>
        <v>R 2</v>
      </c>
      <c r="E13" s="99" t="str">
        <f>+'5 - Diseño y Valoración Control'!E13</f>
        <v>Inscribir proyectos de inversión no adecuados a las necesidades de la entidad</v>
      </c>
      <c r="F13" s="99" t="str">
        <f>+'5 - Diseño y Valoración Control'!F13</f>
        <v>Afectación Económica o presupuestal</v>
      </c>
      <c r="G13" s="204"/>
      <c r="H13" s="204"/>
      <c r="I13" s="205"/>
      <c r="J13" s="206" t="e">
        <f t="shared" si="0"/>
        <v>#DIV/0!</v>
      </c>
      <c r="K13" s="206" t="e">
        <f t="shared" si="1"/>
        <v>#DIV/0!</v>
      </c>
      <c r="L13" s="204"/>
      <c r="M13" s="204"/>
      <c r="N13" s="204"/>
      <c r="O13" s="204"/>
      <c r="P13" s="207" t="e">
        <f t="shared" si="2"/>
        <v>#DIV/0!</v>
      </c>
      <c r="Q13" s="208">
        <f t="shared" si="3"/>
        <v>1</v>
      </c>
    </row>
    <row r="14" spans="2:17" s="34" customFormat="1" ht="150" customHeight="1" x14ac:dyDescent="0.25">
      <c r="B14" s="99" t="str">
        <f>+'5 - Diseño y Valoración Control'!B14</f>
        <v>DIRECCIONAMIENTO ESTRATÉGICO</v>
      </c>
      <c r="C14" s="99" t="str">
        <f>+'5 - Diseño y Valoración Control'!C14</f>
        <v>OFICINA DE PLANEACIÓN</v>
      </c>
      <c r="D14" s="204" t="str">
        <f>+'5 - Diseño y Valoración Control'!D14</f>
        <v>R 2</v>
      </c>
      <c r="E14" s="99" t="str">
        <f>+'5 - Diseño y Valoración Control'!E14</f>
        <v>Inscribir proyectos de inversión no adecuados a las necesidades de la entidad</v>
      </c>
      <c r="F14" s="99" t="str">
        <f>+'5 - Diseño y Valoración Control'!F14</f>
        <v>Afectación Económica o presupuestal</v>
      </c>
      <c r="G14" s="204"/>
      <c r="H14" s="204"/>
      <c r="I14" s="205"/>
      <c r="J14" s="206" t="e">
        <f t="shared" si="0"/>
        <v>#DIV/0!</v>
      </c>
      <c r="K14" s="206" t="e">
        <f t="shared" si="1"/>
        <v>#DIV/0!</v>
      </c>
      <c r="L14" s="204"/>
      <c r="M14" s="204"/>
      <c r="N14" s="204"/>
      <c r="O14" s="204"/>
      <c r="P14" s="207" t="e">
        <f t="shared" si="2"/>
        <v>#DIV/0!</v>
      </c>
      <c r="Q14" s="208">
        <f t="shared" si="3"/>
        <v>1</v>
      </c>
    </row>
    <row r="15" spans="2:17" s="34" customFormat="1" ht="150" customHeight="1" x14ac:dyDescent="0.25">
      <c r="B15" s="99" t="str">
        <f>+'5 - Diseño y Valoración Control'!B15</f>
        <v>DIRECCIONAMIENTO ESTRATÉGICO</v>
      </c>
      <c r="C15" s="99" t="str">
        <f>+'5 - Diseño y Valoración Control'!C15</f>
        <v>OFICINA DE PLANEACIÓN</v>
      </c>
      <c r="D15" s="204" t="str">
        <f>+'5 - Diseño y Valoración Control'!D15</f>
        <v>R 3</v>
      </c>
      <c r="E15" s="99" t="str">
        <f>+'5 - Diseño y Valoración Control'!E15</f>
        <v>Planeación inoportuna de cada vigencia</v>
      </c>
      <c r="F15" s="99" t="str">
        <f>+'5 - Diseño y Valoración Control'!F15</f>
        <v>Pérdida Reputacional</v>
      </c>
      <c r="G15" s="204"/>
      <c r="H15" s="204"/>
      <c r="I15" s="205"/>
      <c r="J15" s="206" t="e">
        <f t="shared" si="0"/>
        <v>#DIV/0!</v>
      </c>
      <c r="K15" s="206" t="e">
        <f t="shared" si="1"/>
        <v>#DIV/0!</v>
      </c>
      <c r="L15" s="204"/>
      <c r="M15" s="204"/>
      <c r="N15" s="204"/>
      <c r="O15" s="204"/>
      <c r="P15" s="207" t="e">
        <f t="shared" si="2"/>
        <v>#DIV/0!</v>
      </c>
      <c r="Q15" s="208">
        <f t="shared" si="3"/>
        <v>1</v>
      </c>
    </row>
    <row r="16" spans="2:17" s="34" customFormat="1" ht="150" customHeight="1" x14ac:dyDescent="0.25">
      <c r="B16" s="99" t="str">
        <f>+'5 - Diseño y Valoración Control'!B16</f>
        <v>DIRECCIONAMIENTO ESTRATÉGICO</v>
      </c>
      <c r="C16" s="99" t="str">
        <f>+'5 - Diseño y Valoración Control'!C16</f>
        <v>OFICINA DE PLANEACIÓN</v>
      </c>
      <c r="D16" s="204" t="str">
        <f>+'5 - Diseño y Valoración Control'!D16</f>
        <v>R 3</v>
      </c>
      <c r="E16" s="99" t="str">
        <f>+'5 - Diseño y Valoración Control'!E16</f>
        <v>Planeación inoportuna de cada vigencia</v>
      </c>
      <c r="F16" s="99" t="str">
        <f>+'5 - Diseño y Valoración Control'!F16</f>
        <v>Pérdida Reputacional</v>
      </c>
      <c r="G16" s="204"/>
      <c r="H16" s="204"/>
      <c r="I16" s="205"/>
      <c r="J16" s="206" t="e">
        <f t="shared" si="0"/>
        <v>#DIV/0!</v>
      </c>
      <c r="K16" s="206" t="e">
        <f t="shared" si="1"/>
        <v>#DIV/0!</v>
      </c>
      <c r="L16" s="204"/>
      <c r="M16" s="204"/>
      <c r="N16" s="204"/>
      <c r="O16" s="204"/>
      <c r="P16" s="207" t="e">
        <f t="shared" si="2"/>
        <v>#DIV/0!</v>
      </c>
      <c r="Q16" s="208">
        <f t="shared" si="3"/>
        <v>1</v>
      </c>
    </row>
    <row r="17" spans="2:17" s="34" customFormat="1" ht="150" customHeight="1" x14ac:dyDescent="0.25">
      <c r="B17" s="99" t="str">
        <f>+'5 - Diseño y Valoración Control'!B17</f>
        <v>DIRECCIONAMIENTO ESTRATÉGICO</v>
      </c>
      <c r="C17" s="99" t="str">
        <f>+'5 - Diseño y Valoración Control'!C17</f>
        <v>OFICINA DE PLANEACIÓN</v>
      </c>
      <c r="D17" s="204" t="str">
        <f>+'5 - Diseño y Valoración Control'!D17</f>
        <v>R 4</v>
      </c>
      <c r="E17" s="99" t="str">
        <f>+'5 - Diseño y Valoración Control'!E17</f>
        <v>Reporte de información no pertinente a las necesidades de la Dirección General</v>
      </c>
      <c r="F17" s="99" t="str">
        <f>+'5 - Diseño y Valoración Control'!F17</f>
        <v>Pérdida Reputacional</v>
      </c>
      <c r="G17" s="204"/>
      <c r="H17" s="204"/>
      <c r="I17" s="205"/>
      <c r="J17" s="206" t="e">
        <f t="shared" si="0"/>
        <v>#DIV/0!</v>
      </c>
      <c r="K17" s="206" t="e">
        <f t="shared" si="1"/>
        <v>#DIV/0!</v>
      </c>
      <c r="L17" s="204"/>
      <c r="M17" s="204"/>
      <c r="N17" s="204"/>
      <c r="O17" s="204"/>
      <c r="P17" s="207" t="e">
        <f t="shared" si="2"/>
        <v>#DIV/0!</v>
      </c>
      <c r="Q17" s="208">
        <f t="shared" si="3"/>
        <v>1</v>
      </c>
    </row>
    <row r="18" spans="2:17" s="34" customFormat="1" ht="150" customHeight="1" x14ac:dyDescent="0.25">
      <c r="B18" s="99" t="str">
        <f>+'5 - Diseño y Valoración Control'!B18</f>
        <v>DIRECCIONAMIENTO ESTRATÉGICO</v>
      </c>
      <c r="C18" s="99" t="str">
        <f>+'5 - Diseño y Valoración Control'!C18</f>
        <v>OFICINA DE PLANEACIÓN</v>
      </c>
      <c r="D18" s="204" t="str">
        <f>+'5 - Diseño y Valoración Control'!D18</f>
        <v>R 4</v>
      </c>
      <c r="E18" s="99" t="str">
        <f>+'5 - Diseño y Valoración Control'!E18</f>
        <v>Reporte de información no pertinente a las necesidades de la Dirección General</v>
      </c>
      <c r="F18" s="99" t="str">
        <f>+'5 - Diseño y Valoración Control'!F18</f>
        <v>Pérdida Reputacional</v>
      </c>
      <c r="G18" s="204"/>
      <c r="H18" s="204"/>
      <c r="I18" s="205"/>
      <c r="J18" s="206" t="e">
        <f t="shared" si="0"/>
        <v>#DIV/0!</v>
      </c>
      <c r="K18" s="206" t="e">
        <f t="shared" si="1"/>
        <v>#DIV/0!</v>
      </c>
      <c r="L18" s="204"/>
      <c r="M18" s="204"/>
      <c r="N18" s="204"/>
      <c r="O18" s="204"/>
      <c r="P18" s="207" t="e">
        <f t="shared" si="2"/>
        <v>#DIV/0!</v>
      </c>
      <c r="Q18" s="208">
        <f t="shared" si="3"/>
        <v>1</v>
      </c>
    </row>
    <row r="19" spans="2:17" s="34" customFormat="1" ht="150" customHeight="1" x14ac:dyDescent="0.25">
      <c r="B19" s="99" t="str">
        <f>+'5 - Diseño y Valoración Control'!B19</f>
        <v>DIRECCIONAMIENTO ESTRATÉGICO</v>
      </c>
      <c r="C19" s="99" t="str">
        <f>+'5 - Diseño y Valoración Control'!C19</f>
        <v>OFICINA DE PLANEACIÓN</v>
      </c>
      <c r="D19" s="204" t="str">
        <f>+'5 - Diseño y Valoración Control'!D19</f>
        <v>R 5</v>
      </c>
      <c r="E19" s="99" t="str">
        <f>+'5 - Diseño y Valoración Control'!E19</f>
        <v>Planeación y gestión de procesos con inadecuada valoración de riesgos y oportunidades</v>
      </c>
      <c r="F19" s="99" t="str">
        <f>+'5 - Diseño y Valoración Control'!F19</f>
        <v>Pérdida Reputacional</v>
      </c>
      <c r="G19" s="204"/>
      <c r="H19" s="204"/>
      <c r="I19" s="205"/>
      <c r="J19" s="206" t="e">
        <f t="shared" si="0"/>
        <v>#DIV/0!</v>
      </c>
      <c r="K19" s="206" t="e">
        <f t="shared" si="1"/>
        <v>#DIV/0!</v>
      </c>
      <c r="L19" s="204"/>
      <c r="M19" s="204"/>
      <c r="N19" s="204"/>
      <c r="O19" s="204"/>
      <c r="P19" s="207" t="e">
        <f t="shared" si="2"/>
        <v>#DIV/0!</v>
      </c>
      <c r="Q19" s="208">
        <f t="shared" si="3"/>
        <v>1</v>
      </c>
    </row>
    <row r="20" spans="2:17" s="34" customFormat="1" ht="150" customHeight="1" x14ac:dyDescent="0.25">
      <c r="B20" s="99" t="str">
        <f>+'5 - Diseño y Valoración Control'!B20</f>
        <v>DIRECCIONAMIENTO ESTRATÉGICO</v>
      </c>
      <c r="C20" s="99" t="str">
        <f>+'5 - Diseño y Valoración Control'!C20</f>
        <v>OFICINA DE PLANEACIÓN</v>
      </c>
      <c r="D20" s="204" t="str">
        <f>+'5 - Diseño y Valoración Control'!D20</f>
        <v>R 5</v>
      </c>
      <c r="E20" s="99" t="str">
        <f>+'5 - Diseño y Valoración Control'!E20</f>
        <v>Planeación y gestión de procesos con inadecuada valoración de riesgos y oportunidades</v>
      </c>
      <c r="F20" s="99" t="str">
        <f>+'5 - Diseño y Valoración Control'!F20</f>
        <v>Pérdida Reputacional</v>
      </c>
      <c r="G20" s="204"/>
      <c r="H20" s="204"/>
      <c r="I20" s="205"/>
      <c r="J20" s="206" t="e">
        <f t="shared" si="0"/>
        <v>#DIV/0!</v>
      </c>
      <c r="K20" s="206" t="e">
        <f t="shared" si="1"/>
        <v>#DIV/0!</v>
      </c>
      <c r="L20" s="204"/>
      <c r="M20" s="204"/>
      <c r="N20" s="204"/>
      <c r="O20" s="204"/>
      <c r="P20" s="207" t="e">
        <f t="shared" si="2"/>
        <v>#DIV/0!</v>
      </c>
      <c r="Q20" s="208">
        <f t="shared" si="3"/>
        <v>1</v>
      </c>
    </row>
    <row r="21" spans="2:17" s="34" customFormat="1" ht="150" customHeight="1" x14ac:dyDescent="0.25">
      <c r="B21" s="99" t="str">
        <f>+'5 - Diseño y Valoración Control'!B21</f>
        <v>COMUNICACIÓN Y GESTIÓN CON GRUPOS DE INTERÉS</v>
      </c>
      <c r="C21" s="99" t="str">
        <f>+'5 - Diseño y Valoración Control'!C21</f>
        <v>DIRECCIÓN GENERAL (EQUIPO DE COMUNICACIONES)</v>
      </c>
      <c r="D21" s="204" t="str">
        <f>+'5 - Diseño y Valoración Control'!D21</f>
        <v>R 6</v>
      </c>
      <c r="E21" s="99" t="str">
        <f>+'5 - Diseño y Valoración Control'!E21</f>
        <v>Dar información imprecisa o errónea a la ciudadanía a través de cualquier medio de comunicación por parte de  personas autorizadas y NO autorizadas</v>
      </c>
      <c r="F21" s="99" t="str">
        <f>+'5 - Diseño y Valoración Control'!F21</f>
        <v>Pérdida Reputacional</v>
      </c>
      <c r="G21" s="204"/>
      <c r="H21" s="204"/>
      <c r="I21" s="205"/>
      <c r="J21" s="206" t="e">
        <f t="shared" si="0"/>
        <v>#DIV/0!</v>
      </c>
      <c r="K21" s="206" t="e">
        <f t="shared" si="1"/>
        <v>#DIV/0!</v>
      </c>
      <c r="L21" s="204"/>
      <c r="M21" s="204"/>
      <c r="N21" s="204"/>
      <c r="O21" s="204"/>
      <c r="P21" s="207" t="e">
        <f t="shared" si="2"/>
        <v>#DIV/0!</v>
      </c>
      <c r="Q21" s="208">
        <f t="shared" si="3"/>
        <v>1</v>
      </c>
    </row>
    <row r="22" spans="2:17" s="34" customFormat="1" ht="150" customHeight="1" x14ac:dyDescent="0.25">
      <c r="B22" s="99" t="str">
        <f>+'5 - Diseño y Valoración Control'!B22</f>
        <v>COMUNICACIÓN Y GESTIÓN CON GRUPOS DE INTERÉS</v>
      </c>
      <c r="C22" s="99" t="str">
        <f>+'5 - Diseño y Valoración Control'!C22</f>
        <v>DIRECCIÓN GENERAL (EQUIPO DE COMUNICACIONES)</v>
      </c>
      <c r="D22" s="204" t="str">
        <f>+'5 - Diseño y Valoración Control'!D22</f>
        <v>R 6</v>
      </c>
      <c r="E22" s="99" t="str">
        <f>+'5 - Diseño y Valoración Control'!E22</f>
        <v>Dar información imprecisa o errónea a la ciudadanía a través de cualquier medio de comunicación por parte de  personas autorizadas y NO autorizadas</v>
      </c>
      <c r="F22" s="99" t="str">
        <f>+'5 - Diseño y Valoración Control'!F22</f>
        <v>Pérdida Reputacional</v>
      </c>
      <c r="G22" s="204"/>
      <c r="H22" s="204"/>
      <c r="I22" s="205"/>
      <c r="J22" s="206" t="e">
        <f t="shared" si="0"/>
        <v>#DIV/0!</v>
      </c>
      <c r="K22" s="206" t="e">
        <f t="shared" si="1"/>
        <v>#DIV/0!</v>
      </c>
      <c r="L22" s="204"/>
      <c r="M22" s="204"/>
      <c r="N22" s="204"/>
      <c r="O22" s="204"/>
      <c r="P22" s="207" t="e">
        <f t="shared" si="2"/>
        <v>#DIV/0!</v>
      </c>
      <c r="Q22" s="208">
        <f t="shared" si="3"/>
        <v>1</v>
      </c>
    </row>
    <row r="23" spans="2:17" s="34" customFormat="1" ht="150" customHeight="1" x14ac:dyDescent="0.25">
      <c r="B23" s="99" t="str">
        <f>+'5 - Diseño y Valoración Control'!B23</f>
        <v>COMUNICACIÓN Y GESTIÓN CON GRUPOS DE INTERÉS</v>
      </c>
      <c r="C23" s="99" t="str">
        <f>+'5 - Diseño y Valoración Control'!C23</f>
        <v>DIRECCIÓN GENERAL (EQUIPO DE COMUNICACIONES)</v>
      </c>
      <c r="D23" s="204" t="str">
        <f>+'5 - Diseño y Valoración Control'!D23</f>
        <v>R 6</v>
      </c>
      <c r="E23" s="99" t="str">
        <f>+'5 - Diseño y Valoración Control'!E23</f>
        <v>Dar información imprecisa o errónea a la ciudadanía a través de cualquier medio de comunicación por parte de  personas autorizadas y NO autorizadas</v>
      </c>
      <c r="F23" s="99" t="str">
        <f>+'5 - Diseño y Valoración Control'!F23</f>
        <v>Pérdida Reputacional</v>
      </c>
      <c r="G23" s="204"/>
      <c r="H23" s="204"/>
      <c r="I23" s="205"/>
      <c r="J23" s="206" t="e">
        <f t="shared" si="0"/>
        <v>#DIV/0!</v>
      </c>
      <c r="K23" s="206" t="e">
        <f t="shared" si="1"/>
        <v>#DIV/0!</v>
      </c>
      <c r="L23" s="204"/>
      <c r="M23" s="204"/>
      <c r="N23" s="204"/>
      <c r="O23" s="204"/>
      <c r="P23" s="207" t="e">
        <f t="shared" si="2"/>
        <v>#DIV/0!</v>
      </c>
      <c r="Q23" s="208">
        <f t="shared" si="3"/>
        <v>1</v>
      </c>
    </row>
    <row r="24" spans="2:17" s="34" customFormat="1" ht="150" customHeight="1" x14ac:dyDescent="0.25">
      <c r="B24" s="99" t="str">
        <f>+'5 - Diseño y Valoración Control'!B24</f>
        <v>COMUNICACIÓN Y GESTIÓN CON GRUPOS DE INTERÉS</v>
      </c>
      <c r="C24" s="99" t="str">
        <f>+'5 - Diseño y Valoración Control'!C24</f>
        <v>DIRECCIÓN GENERAL (EQUIPO DE COMUNICACIONES)</v>
      </c>
      <c r="D24" s="204" t="str">
        <f>+'5 - Diseño y Valoración Control'!D24</f>
        <v>R 7</v>
      </c>
      <c r="E24" s="99" t="str">
        <f>+'5 - Diseño y Valoración Control'!E24</f>
        <v>Inadecuada utilización de la imagen institucional</v>
      </c>
      <c r="F24" s="99" t="str">
        <f>+'5 - Diseño y Valoración Control'!F24</f>
        <v>Pérdida Reputacional</v>
      </c>
      <c r="G24" s="204"/>
      <c r="H24" s="204"/>
      <c r="I24" s="205"/>
      <c r="J24" s="206" t="e">
        <f t="shared" si="0"/>
        <v>#DIV/0!</v>
      </c>
      <c r="K24" s="206" t="e">
        <f t="shared" si="1"/>
        <v>#DIV/0!</v>
      </c>
      <c r="L24" s="204"/>
      <c r="M24" s="204"/>
      <c r="N24" s="204"/>
      <c r="O24" s="204"/>
      <c r="P24" s="207" t="e">
        <f t="shared" si="2"/>
        <v>#DIV/0!</v>
      </c>
      <c r="Q24" s="208">
        <f t="shared" si="3"/>
        <v>1</v>
      </c>
    </row>
    <row r="25" spans="2:17" s="34" customFormat="1" ht="150" customHeight="1" x14ac:dyDescent="0.25">
      <c r="B25" s="99" t="str">
        <f>+'5 - Diseño y Valoración Control'!B25</f>
        <v>COMUNICACIÓN Y GESTIÓN CON GRUPOS DE INTERÉS</v>
      </c>
      <c r="C25" s="99" t="str">
        <f>+'5 - Diseño y Valoración Control'!C25</f>
        <v>DIRECCIÓN GENERAL (EQUIPO DE COMUNICACIONES)</v>
      </c>
      <c r="D25" s="204" t="str">
        <f>+'5 - Diseño y Valoración Control'!D25</f>
        <v>R 7</v>
      </c>
      <c r="E25" s="99" t="str">
        <f>+'5 - Diseño y Valoración Control'!E25</f>
        <v>Inadecuada utilización de la imagen institucional</v>
      </c>
      <c r="F25" s="99" t="str">
        <f>+'5 - Diseño y Valoración Control'!F25</f>
        <v>Pérdida Reputacional</v>
      </c>
      <c r="G25" s="204"/>
      <c r="H25" s="204"/>
      <c r="I25" s="205"/>
      <c r="J25" s="206" t="e">
        <f t="shared" si="0"/>
        <v>#DIV/0!</v>
      </c>
      <c r="K25" s="206" t="e">
        <f t="shared" si="1"/>
        <v>#DIV/0!</v>
      </c>
      <c r="L25" s="204"/>
      <c r="M25" s="204"/>
      <c r="N25" s="204"/>
      <c r="O25" s="204"/>
      <c r="P25" s="207" t="e">
        <f t="shared" si="2"/>
        <v>#DIV/0!</v>
      </c>
      <c r="Q25" s="208">
        <f t="shared" si="3"/>
        <v>1</v>
      </c>
    </row>
    <row r="26" spans="2:17" s="34" customFormat="1" ht="150" customHeight="1" x14ac:dyDescent="0.25">
      <c r="B26" s="99" t="str">
        <f>+'5 - Diseño y Valoración Control'!B26</f>
        <v>COMUNICACIÓN Y GESTIÓN CON GRUPOS DE INTERÉS</v>
      </c>
      <c r="C26" s="99" t="str">
        <f>+'5 - Diseño y Valoración Control'!C26</f>
        <v>DIRECCIÓN GENERAL (EQUIPO DE COMUNICACIONES)</v>
      </c>
      <c r="D26" s="204" t="str">
        <f>+'5 - Diseño y Valoración Control'!D26</f>
        <v>R 8</v>
      </c>
      <c r="E26" s="99" t="str">
        <f>+'5 - Diseño y Valoración Control'!E26</f>
        <v>Información de la ANT no llega al público objetivo</v>
      </c>
      <c r="F26" s="99" t="str">
        <f>+'5 - Diseño y Valoración Control'!F26</f>
        <v>Pérdida Reputacional</v>
      </c>
      <c r="G26" s="204"/>
      <c r="H26" s="204"/>
      <c r="I26" s="205"/>
      <c r="J26" s="206" t="e">
        <f t="shared" si="0"/>
        <v>#DIV/0!</v>
      </c>
      <c r="K26" s="206" t="e">
        <f t="shared" si="1"/>
        <v>#DIV/0!</v>
      </c>
      <c r="L26" s="204"/>
      <c r="M26" s="204"/>
      <c r="N26" s="204"/>
      <c r="O26" s="204"/>
      <c r="P26" s="207" t="e">
        <f t="shared" si="2"/>
        <v>#DIV/0!</v>
      </c>
      <c r="Q26" s="208">
        <f t="shared" si="3"/>
        <v>1</v>
      </c>
    </row>
    <row r="27" spans="2:17" s="34" customFormat="1" ht="150" customHeight="1" x14ac:dyDescent="0.25">
      <c r="B27" s="99" t="str">
        <f>+'5 - Diseño y Valoración Control'!B27</f>
        <v>COMUNICACIÓN Y GESTIÓN CON GRUPOS DE INTERÉS</v>
      </c>
      <c r="C27" s="99" t="str">
        <f>+'5 - Diseño y Valoración Control'!C27</f>
        <v>DIRECCIÓN GENERAL (EQUIPO DE COMUNICACIONES)</v>
      </c>
      <c r="D27" s="204" t="str">
        <f>+'5 - Diseño y Valoración Control'!D27</f>
        <v>R 8</v>
      </c>
      <c r="E27" s="99" t="str">
        <f>+'5 - Diseño y Valoración Control'!E27</f>
        <v>Información de la ANT no llega al público objetivo</v>
      </c>
      <c r="F27" s="99" t="str">
        <f>+'5 - Diseño y Valoración Control'!F27</f>
        <v>Pérdida Reputacional</v>
      </c>
      <c r="G27" s="204"/>
      <c r="H27" s="204"/>
      <c r="I27" s="205"/>
      <c r="J27" s="206" t="e">
        <f t="shared" si="0"/>
        <v>#DIV/0!</v>
      </c>
      <c r="K27" s="206" t="e">
        <f t="shared" si="1"/>
        <v>#DIV/0!</v>
      </c>
      <c r="L27" s="204"/>
      <c r="M27" s="204"/>
      <c r="N27" s="204"/>
      <c r="O27" s="204"/>
      <c r="P27" s="207" t="e">
        <f t="shared" si="2"/>
        <v>#DIV/0!</v>
      </c>
      <c r="Q27" s="208">
        <f t="shared" si="3"/>
        <v>1</v>
      </c>
    </row>
    <row r="28" spans="2:17" s="34" customFormat="1" ht="150" customHeight="1" x14ac:dyDescent="0.25">
      <c r="B28" s="99" t="str">
        <f>+'5 - Diseño y Valoración Control'!B28</f>
        <v>COMUNICACIÓN Y GESTIÓN CON GRUPOS DE INTERÉS</v>
      </c>
      <c r="C28" s="99" t="str">
        <f>+'5 - Diseño y Valoración Control'!C28</f>
        <v>DIRECCIÓN GENERAL (EQUIPO DE COMUNICACIONES)</v>
      </c>
      <c r="D28" s="204" t="str">
        <f>+'5 - Diseño y Valoración Control'!D28</f>
        <v>R 8</v>
      </c>
      <c r="E28" s="99" t="str">
        <f>+'5 - Diseño y Valoración Control'!E28</f>
        <v>Información de la ANT no llega al público objetivo</v>
      </c>
      <c r="F28" s="99" t="str">
        <f>+'5 - Diseño y Valoración Control'!F28</f>
        <v>Pérdida Reputacional</v>
      </c>
      <c r="G28" s="204"/>
      <c r="H28" s="204"/>
      <c r="I28" s="205"/>
      <c r="J28" s="206" t="e">
        <f t="shared" si="0"/>
        <v>#DIV/0!</v>
      </c>
      <c r="K28" s="206" t="e">
        <f t="shared" si="1"/>
        <v>#DIV/0!</v>
      </c>
      <c r="L28" s="204"/>
      <c r="M28" s="204"/>
      <c r="N28" s="204"/>
      <c r="O28" s="204"/>
      <c r="P28" s="207" t="e">
        <f t="shared" si="2"/>
        <v>#DIV/0!</v>
      </c>
      <c r="Q28" s="208">
        <f t="shared" si="3"/>
        <v>1</v>
      </c>
    </row>
    <row r="29" spans="2:17" s="34" customFormat="1" ht="150" customHeight="1" x14ac:dyDescent="0.25">
      <c r="B29" s="99" t="str">
        <f>+'5 - Diseño y Valoración Control'!B29</f>
        <v>COMUNICACIÓN Y GESTIÓN CON GRUPOS DE INTERÉS</v>
      </c>
      <c r="C29" s="99" t="str">
        <f>+'5 - Diseño y Valoración Control'!C29</f>
        <v>OFICINA DEL INSPECTOR DE LA GESTIÓN DE TIERRAS</v>
      </c>
      <c r="D29" s="204" t="str">
        <f>+'5 - Diseño y Valoración Control'!D29</f>
        <v>R 9</v>
      </c>
      <c r="E29" s="99" t="str">
        <f>+'5 - Diseño y Valoración Control'!E29</f>
        <v>Omitir la gestión y/o respuesta  a las denuncias por posibles hechos de corrupción</v>
      </c>
      <c r="F29" s="99" t="str">
        <f>+'5 - Diseño y Valoración Control'!F29</f>
        <v>Pérdida Reputacional</v>
      </c>
      <c r="G29" s="204"/>
      <c r="H29" s="204"/>
      <c r="I29" s="205"/>
      <c r="J29" s="206" t="e">
        <f t="shared" si="0"/>
        <v>#DIV/0!</v>
      </c>
      <c r="K29" s="206" t="e">
        <f t="shared" si="1"/>
        <v>#DIV/0!</v>
      </c>
      <c r="L29" s="204"/>
      <c r="M29" s="204"/>
      <c r="N29" s="204"/>
      <c r="O29" s="204"/>
      <c r="P29" s="207" t="e">
        <f t="shared" si="2"/>
        <v>#DIV/0!</v>
      </c>
      <c r="Q29" s="208">
        <f t="shared" si="3"/>
        <v>1</v>
      </c>
    </row>
    <row r="30" spans="2:17" s="34" customFormat="1" ht="150" customHeight="1" x14ac:dyDescent="0.25">
      <c r="B30" s="99" t="str">
        <f>+'5 - Diseño y Valoración Control'!B30</f>
        <v>COMUNICACIÓN Y GESTIÓN CON GRUPOS DE INTERÉS</v>
      </c>
      <c r="C30" s="99" t="str">
        <f>+'5 - Diseño y Valoración Control'!C30</f>
        <v>OFICINA DEL INSPECTOR DE LA GESTIÓN DE TIERRAS</v>
      </c>
      <c r="D30" s="204" t="str">
        <f>+'5 - Diseño y Valoración Control'!D30</f>
        <v>R 9</v>
      </c>
      <c r="E30" s="99" t="str">
        <f>+'5 - Diseño y Valoración Control'!E30</f>
        <v>Omitir la gestión y/o respuesta  a las denuncias por posibles hechos de corrupción</v>
      </c>
      <c r="F30" s="99" t="str">
        <f>+'5 - Diseño y Valoración Control'!F30</f>
        <v>Pérdida Reputacional</v>
      </c>
      <c r="G30" s="204"/>
      <c r="H30" s="204"/>
      <c r="I30" s="205"/>
      <c r="J30" s="206" t="e">
        <f t="shared" si="0"/>
        <v>#DIV/0!</v>
      </c>
      <c r="K30" s="206" t="e">
        <f t="shared" si="1"/>
        <v>#DIV/0!</v>
      </c>
      <c r="L30" s="204"/>
      <c r="M30" s="204"/>
      <c r="N30" s="204"/>
      <c r="O30" s="204"/>
      <c r="P30" s="207" t="e">
        <f t="shared" si="2"/>
        <v>#DIV/0!</v>
      </c>
      <c r="Q30" s="208">
        <f t="shared" si="3"/>
        <v>1</v>
      </c>
    </row>
    <row r="31" spans="2:17" s="34" customFormat="1" ht="150" customHeight="1" x14ac:dyDescent="0.25">
      <c r="B31" s="99" t="str">
        <f>+'5 - Diseño y Valoración Control'!B31</f>
        <v>INTELIGENCIA DE LA INFORMACIÓN</v>
      </c>
      <c r="C31" s="99" t="str">
        <f>+'5 - Diseño y Valoración Control'!C31</f>
        <v>OFICINA DE PLANEACIÓN</v>
      </c>
      <c r="D31" s="204" t="str">
        <f>+'5 - Diseño y Valoración Control'!D31</f>
        <v>R 10</v>
      </c>
      <c r="E31" s="99" t="str">
        <f>+'5 - Diseño y Valoración Control'!E31</f>
        <v>Aprobación y publicación de información documentada no pertinente a los Procesos de la entidad</v>
      </c>
      <c r="F31" s="99" t="str">
        <f>+'5 - Diseño y Valoración Control'!F31</f>
        <v>Pérdida Reputacional</v>
      </c>
      <c r="G31" s="204"/>
      <c r="H31" s="204"/>
      <c r="I31" s="205"/>
      <c r="J31" s="206" t="e">
        <f t="shared" si="0"/>
        <v>#DIV/0!</v>
      </c>
      <c r="K31" s="206" t="e">
        <f t="shared" si="1"/>
        <v>#DIV/0!</v>
      </c>
      <c r="L31" s="204"/>
      <c r="M31" s="204"/>
      <c r="N31" s="204"/>
      <c r="O31" s="204"/>
      <c r="P31" s="207" t="e">
        <f t="shared" si="2"/>
        <v>#DIV/0!</v>
      </c>
      <c r="Q31" s="208">
        <f t="shared" si="3"/>
        <v>1</v>
      </c>
    </row>
    <row r="32" spans="2:17" s="34" customFormat="1" ht="150" customHeight="1" x14ac:dyDescent="0.25">
      <c r="B32" s="99" t="str">
        <f>+'5 - Diseño y Valoración Control'!B32</f>
        <v>INTELIGENCIA DE LA INFORMACIÓN</v>
      </c>
      <c r="C32" s="99" t="str">
        <f>+'5 - Diseño y Valoración Control'!C32</f>
        <v>OFICINA DE PLANEACIÓN</v>
      </c>
      <c r="D32" s="204" t="str">
        <f>+'5 - Diseño y Valoración Control'!D32</f>
        <v>R 10</v>
      </c>
      <c r="E32" s="99" t="str">
        <f>+'5 - Diseño y Valoración Control'!E32</f>
        <v>Aprobación y publicación de información documentada no pertinente a los Procesos de la entidad</v>
      </c>
      <c r="F32" s="99" t="str">
        <f>+'5 - Diseño y Valoración Control'!F32</f>
        <v>Pérdida Reputacional</v>
      </c>
      <c r="G32" s="204"/>
      <c r="H32" s="204"/>
      <c r="I32" s="205"/>
      <c r="J32" s="206" t="e">
        <f t="shared" si="0"/>
        <v>#DIV/0!</v>
      </c>
      <c r="K32" s="206" t="e">
        <f t="shared" si="1"/>
        <v>#DIV/0!</v>
      </c>
      <c r="L32" s="204"/>
      <c r="M32" s="204"/>
      <c r="N32" s="204"/>
      <c r="O32" s="204"/>
      <c r="P32" s="207" t="e">
        <f t="shared" si="2"/>
        <v>#DIV/0!</v>
      </c>
      <c r="Q32" s="208">
        <f t="shared" si="3"/>
        <v>1</v>
      </c>
    </row>
    <row r="33" spans="2:17" s="34" customFormat="1" ht="150" customHeight="1" x14ac:dyDescent="0.25">
      <c r="B33" s="99" t="str">
        <f>+'5 - Diseño y Valoración Control'!B33</f>
        <v>INTELIGENCIA DE LA INFORMACIÓN</v>
      </c>
      <c r="C33" s="99" t="str">
        <f>+'5 - Diseño y Valoración Control'!C33</f>
        <v>DIRECCIÓN GENERAL / GESTIÓN DEL CONOCIMIENTO</v>
      </c>
      <c r="D33" s="204" t="str">
        <f>+'5 - Diseño y Valoración Control'!D33</f>
        <v>R 11</v>
      </c>
      <c r="E33" s="99" t="str">
        <f>+'5 - Diseño y Valoración Control'!E33</f>
        <v>Fuga parcial o completa del conocimiento tácito o explicito de la Entidad</v>
      </c>
      <c r="F33" s="99" t="str">
        <f>+'5 - Diseño y Valoración Control'!F33</f>
        <v>Pérdida Reputacional</v>
      </c>
      <c r="G33" s="204"/>
      <c r="H33" s="204"/>
      <c r="I33" s="205"/>
      <c r="J33" s="206" t="e">
        <f t="shared" si="0"/>
        <v>#DIV/0!</v>
      </c>
      <c r="K33" s="206" t="e">
        <f t="shared" si="1"/>
        <v>#DIV/0!</v>
      </c>
      <c r="L33" s="204"/>
      <c r="M33" s="204"/>
      <c r="N33" s="204"/>
      <c r="O33" s="204"/>
      <c r="P33" s="207" t="e">
        <f t="shared" si="2"/>
        <v>#DIV/0!</v>
      </c>
      <c r="Q33" s="208">
        <f t="shared" si="3"/>
        <v>1</v>
      </c>
    </row>
    <row r="34" spans="2:17" s="34" customFormat="1" ht="150" customHeight="1" x14ac:dyDescent="0.25">
      <c r="B34" s="99" t="str">
        <f>+'5 - Diseño y Valoración Control'!B34</f>
        <v>INTELIGENCIA DE LA INFORMACIÓN</v>
      </c>
      <c r="C34" s="99" t="str">
        <f>+'5 - Diseño y Valoración Control'!C34</f>
        <v>DIRECCIÓN GENERAL / GESTIÓN DEL CONOCIMIENTO</v>
      </c>
      <c r="D34" s="204" t="str">
        <f>+'5 - Diseño y Valoración Control'!D34</f>
        <v>R 11</v>
      </c>
      <c r="E34" s="99" t="str">
        <f>+'5 - Diseño y Valoración Control'!E34</f>
        <v>Fuga parcial o completa del conocimiento tácito o explicito de la Entidad</v>
      </c>
      <c r="F34" s="99" t="str">
        <f>+'5 - Diseño y Valoración Control'!F34</f>
        <v>Pérdida Reputacional</v>
      </c>
      <c r="G34" s="204"/>
      <c r="H34" s="204"/>
      <c r="I34" s="205"/>
      <c r="J34" s="206" t="e">
        <f t="shared" si="0"/>
        <v>#DIV/0!</v>
      </c>
      <c r="K34" s="206" t="e">
        <f t="shared" si="1"/>
        <v>#DIV/0!</v>
      </c>
      <c r="L34" s="204"/>
      <c r="M34" s="204"/>
      <c r="N34" s="204"/>
      <c r="O34" s="204"/>
      <c r="P34" s="207" t="e">
        <f t="shared" si="2"/>
        <v>#DIV/0!</v>
      </c>
      <c r="Q34" s="208">
        <f t="shared" si="3"/>
        <v>1</v>
      </c>
    </row>
    <row r="35" spans="2:17" s="34" customFormat="1" ht="150" customHeight="1" x14ac:dyDescent="0.25">
      <c r="B35" s="99" t="str">
        <f>+'5 - Diseño y Valoración Control'!B35</f>
        <v>INTELIGENCIA DE LA INFORMACIÓN</v>
      </c>
      <c r="C35" s="99" t="str">
        <f>+'5 - Diseño y Valoración Control'!C35</f>
        <v>SUBDIRECCIÓN DE SISTEMAS DE INFORMACIÓN DE TIERRAS</v>
      </c>
      <c r="D35" s="204" t="str">
        <f>+'5 - Diseño y Valoración Control'!D35</f>
        <v>R 12</v>
      </c>
      <c r="E35" s="99" t="str">
        <f>+'5 - Diseño y Valoración Control'!E35</f>
        <v>Incumplimiento en la implementación del PETI</v>
      </c>
      <c r="F35" s="99" t="str">
        <f>+'5 - Diseño y Valoración Control'!F35</f>
        <v>Afectación Económica o presupuestal</v>
      </c>
      <c r="G35" s="204"/>
      <c r="H35" s="204"/>
      <c r="I35" s="205"/>
      <c r="J35" s="206" t="e">
        <f t="shared" si="0"/>
        <v>#DIV/0!</v>
      </c>
      <c r="K35" s="206" t="e">
        <f t="shared" si="1"/>
        <v>#DIV/0!</v>
      </c>
      <c r="L35" s="204"/>
      <c r="M35" s="204"/>
      <c r="N35" s="204"/>
      <c r="O35" s="204"/>
      <c r="P35" s="207" t="e">
        <f t="shared" si="2"/>
        <v>#DIV/0!</v>
      </c>
      <c r="Q35" s="208">
        <f t="shared" si="3"/>
        <v>1</v>
      </c>
    </row>
    <row r="36" spans="2:17" s="34" customFormat="1" ht="150" customHeight="1" x14ac:dyDescent="0.25">
      <c r="B36" s="99" t="str">
        <f>+'5 - Diseño y Valoración Control'!B36</f>
        <v>INTELIGENCIA DE LA INFORMACIÓN</v>
      </c>
      <c r="C36" s="99" t="str">
        <f>+'5 - Diseño y Valoración Control'!C36</f>
        <v>SUBDIRECCIÓN DE SISTEMAS DE INFORMACIÓN DE TIERRAS</v>
      </c>
      <c r="D36" s="204" t="str">
        <f>+'5 - Diseño y Valoración Control'!D36</f>
        <v>R 12</v>
      </c>
      <c r="E36" s="99" t="str">
        <f>+'5 - Diseño y Valoración Control'!E36</f>
        <v>Incumplimiento en la implementación del PETI</v>
      </c>
      <c r="F36" s="99" t="str">
        <f>+'5 - Diseño y Valoración Control'!F36</f>
        <v>Afectación Económica o presupuestal</v>
      </c>
      <c r="G36" s="204"/>
      <c r="H36" s="204"/>
      <c r="I36" s="205"/>
      <c r="J36" s="206" t="e">
        <f t="shared" si="0"/>
        <v>#DIV/0!</v>
      </c>
      <c r="K36" s="206" t="e">
        <f t="shared" si="1"/>
        <v>#DIV/0!</v>
      </c>
      <c r="L36" s="204"/>
      <c r="M36" s="204"/>
      <c r="N36" s="204"/>
      <c r="O36" s="204"/>
      <c r="P36" s="207" t="e">
        <f t="shared" si="2"/>
        <v>#DIV/0!</v>
      </c>
      <c r="Q36" s="208">
        <f t="shared" si="3"/>
        <v>1</v>
      </c>
    </row>
    <row r="37" spans="2:17" s="34" customFormat="1" ht="150" customHeight="1" x14ac:dyDescent="0.25">
      <c r="B37" s="99" t="str">
        <f>+'5 - Diseño y Valoración Control'!B37</f>
        <v>INTELIGENCIA DE LA INFORMACIÓN</v>
      </c>
      <c r="C37" s="99" t="str">
        <f>+'5 - Diseño y Valoración Control'!C37</f>
        <v>SUBDIRECCIÓN DE SISTEMAS DE INFORMACIÓN DE TIERRAS</v>
      </c>
      <c r="D37" s="204" t="str">
        <f>+'5 - Diseño y Valoración Control'!D37</f>
        <v>R 13</v>
      </c>
      <c r="E37" s="99" t="str">
        <f>+'5 - Diseño y Valoración Control'!E37</f>
        <v>Definición y evolución de la arquitectura empresarial de TI que no responda a las necesidades de la entidad</v>
      </c>
      <c r="F37" s="99" t="str">
        <f>+'5 - Diseño y Valoración Control'!F37</f>
        <v>Pérdida Reputacional</v>
      </c>
      <c r="G37" s="204"/>
      <c r="H37" s="204"/>
      <c r="I37" s="205"/>
      <c r="J37" s="206" t="e">
        <f t="shared" si="0"/>
        <v>#DIV/0!</v>
      </c>
      <c r="K37" s="206" t="e">
        <f t="shared" si="1"/>
        <v>#DIV/0!</v>
      </c>
      <c r="L37" s="204"/>
      <c r="M37" s="204"/>
      <c r="N37" s="204"/>
      <c r="O37" s="204"/>
      <c r="P37" s="207" t="e">
        <f t="shared" si="2"/>
        <v>#DIV/0!</v>
      </c>
      <c r="Q37" s="208">
        <f t="shared" si="3"/>
        <v>1</v>
      </c>
    </row>
    <row r="38" spans="2:17" s="34" customFormat="1" ht="150" customHeight="1" x14ac:dyDescent="0.25">
      <c r="B38" s="99" t="str">
        <f>+'5 - Diseño y Valoración Control'!B38</f>
        <v>INTELIGENCIA DE LA INFORMACIÓN</v>
      </c>
      <c r="C38" s="99" t="str">
        <f>+'5 - Diseño y Valoración Control'!C38</f>
        <v>SUBDIRECCIÓN DE SISTEMAS DE INFORMACIÓN DE TIERRAS</v>
      </c>
      <c r="D38" s="204" t="str">
        <f>+'5 - Diseño y Valoración Control'!D38</f>
        <v>R 13</v>
      </c>
      <c r="E38" s="99" t="str">
        <f>+'5 - Diseño y Valoración Control'!E38</f>
        <v>Definición y evolución de la arquitectura empresarial de TI que no responda a las necesidades de la entidad</v>
      </c>
      <c r="F38" s="99" t="str">
        <f>+'5 - Diseño y Valoración Control'!F38</f>
        <v>Pérdida Reputacional</v>
      </c>
      <c r="G38" s="204"/>
      <c r="H38" s="204"/>
      <c r="I38" s="205"/>
      <c r="J38" s="206" t="e">
        <f t="shared" si="0"/>
        <v>#DIV/0!</v>
      </c>
      <c r="K38" s="206" t="e">
        <f t="shared" si="1"/>
        <v>#DIV/0!</v>
      </c>
      <c r="L38" s="204"/>
      <c r="M38" s="204"/>
      <c r="N38" s="204"/>
      <c r="O38" s="204"/>
      <c r="P38" s="207" t="e">
        <f t="shared" si="2"/>
        <v>#DIV/0!</v>
      </c>
      <c r="Q38" s="208">
        <f t="shared" si="3"/>
        <v>1</v>
      </c>
    </row>
    <row r="39" spans="2:17" s="34" customFormat="1" ht="150" customHeight="1" x14ac:dyDescent="0.25">
      <c r="B39" s="99" t="str">
        <f>+'5 - Diseño y Valoración Control'!B39</f>
        <v>INTELIGENCIA DE LA INFORMACIÓN</v>
      </c>
      <c r="C39" s="99" t="str">
        <f>+'5 - Diseño y Valoración Control'!C39</f>
        <v>SUBDIRECCIÓN DE SISTEMAS DE INFORMACIÓN DE TIERRAS</v>
      </c>
      <c r="D39" s="204" t="str">
        <f>+'5 - Diseño y Valoración Control'!D39</f>
        <v>R 13</v>
      </c>
      <c r="E39" s="99" t="str">
        <f>+'5 - Diseño y Valoración Control'!E39</f>
        <v>Definición y evolución de la arquitectura empresarial de TI que no responda a las necesidades de la entidad</v>
      </c>
      <c r="F39" s="99" t="str">
        <f>+'5 - Diseño y Valoración Control'!F39</f>
        <v>Pérdida Reputacional</v>
      </c>
      <c r="G39" s="204"/>
      <c r="H39" s="204"/>
      <c r="I39" s="205"/>
      <c r="J39" s="206" t="e">
        <f t="shared" si="0"/>
        <v>#DIV/0!</v>
      </c>
      <c r="K39" s="206" t="e">
        <f t="shared" si="1"/>
        <v>#DIV/0!</v>
      </c>
      <c r="L39" s="204"/>
      <c r="M39" s="204"/>
      <c r="N39" s="204"/>
      <c r="O39" s="204"/>
      <c r="P39" s="207" t="e">
        <f t="shared" si="2"/>
        <v>#DIV/0!</v>
      </c>
      <c r="Q39" s="208">
        <f t="shared" si="3"/>
        <v>1</v>
      </c>
    </row>
    <row r="40" spans="2:17" s="34" customFormat="1" ht="150" customHeight="1" x14ac:dyDescent="0.25">
      <c r="B40" s="99" t="str">
        <f>+'5 - Diseño y Valoración Control'!B40</f>
        <v>INTELIGENCIA DE LA INFORMACIÓN</v>
      </c>
      <c r="C40" s="99" t="str">
        <f>+'5 - Diseño y Valoración Control'!C40</f>
        <v>SUBDIRECCIÓN DE SISTEMAS DE INFORMACIÓN DE TIERRAS</v>
      </c>
      <c r="D40" s="204" t="str">
        <f>+'5 - Diseño y Valoración Control'!D40</f>
        <v>R 14</v>
      </c>
      <c r="E40" s="99" t="str">
        <f>+'5 - Diseño y Valoración Control'!E40</f>
        <v>Incumplimiento en la implementación del Modelo de Seguridad y Privacidad  de la información de la estrategia de Gobierno Digital</v>
      </c>
      <c r="F40" s="99" t="str">
        <f>+'5 - Diseño y Valoración Control'!F40</f>
        <v>Pérdida Reputacional</v>
      </c>
      <c r="G40" s="204"/>
      <c r="H40" s="204"/>
      <c r="I40" s="205"/>
      <c r="J40" s="206" t="e">
        <f t="shared" si="0"/>
        <v>#DIV/0!</v>
      </c>
      <c r="K40" s="206" t="e">
        <f t="shared" si="1"/>
        <v>#DIV/0!</v>
      </c>
      <c r="L40" s="204"/>
      <c r="M40" s="204"/>
      <c r="N40" s="204"/>
      <c r="O40" s="204"/>
      <c r="P40" s="207" t="e">
        <f t="shared" si="2"/>
        <v>#DIV/0!</v>
      </c>
      <c r="Q40" s="208">
        <f t="shared" si="3"/>
        <v>1</v>
      </c>
    </row>
    <row r="41" spans="2:17" s="34" customFormat="1" ht="150" customHeight="1" x14ac:dyDescent="0.25">
      <c r="B41" s="99" t="str">
        <f>+'5 - Diseño y Valoración Control'!B41</f>
        <v>INTELIGENCIA DE LA INFORMACIÓN</v>
      </c>
      <c r="C41" s="99" t="str">
        <f>+'5 - Diseño y Valoración Control'!C41</f>
        <v>SUBDIRECCIÓN DE SISTEMAS DE INFORMACIÓN DE TIERRAS</v>
      </c>
      <c r="D41" s="204" t="str">
        <f>+'5 - Diseño y Valoración Control'!D41</f>
        <v>R 14</v>
      </c>
      <c r="E41" s="99" t="str">
        <f>+'5 - Diseño y Valoración Control'!E41</f>
        <v>Incumplimiento en la implementación del Modelo de Seguridad y Privacidad  de la información de la estrategia de Gobierno Digital</v>
      </c>
      <c r="F41" s="99" t="str">
        <f>+'5 - Diseño y Valoración Control'!F41</f>
        <v>Pérdida Reputacional</v>
      </c>
      <c r="G41" s="204"/>
      <c r="H41" s="204"/>
      <c r="I41" s="205"/>
      <c r="J41" s="206" t="e">
        <f t="shared" si="0"/>
        <v>#DIV/0!</v>
      </c>
      <c r="K41" s="206" t="e">
        <f t="shared" si="1"/>
        <v>#DIV/0!</v>
      </c>
      <c r="L41" s="204"/>
      <c r="M41" s="204"/>
      <c r="N41" s="204"/>
      <c r="O41" s="204"/>
      <c r="P41" s="207" t="e">
        <f t="shared" si="2"/>
        <v>#DIV/0!</v>
      </c>
      <c r="Q41" s="208">
        <f t="shared" si="3"/>
        <v>1</v>
      </c>
    </row>
    <row r="42" spans="2:17" s="34" customFormat="1" ht="150" customHeight="1" x14ac:dyDescent="0.25">
      <c r="B42" s="99" t="str">
        <f>+'5 - Diseño y Valoración Control'!B42</f>
        <v>GESTIÓN DEL MODELO DE ATENCIÓN</v>
      </c>
      <c r="C42" s="99" t="str">
        <f>+'5 - Diseño y Valoración Control'!C42</f>
        <v>DIRECCIÓN DE GESTIÓN DEL ORDENAMIENTO SOCIAL DE LA PROPIEDAD</v>
      </c>
      <c r="D42" s="204" t="str">
        <f>+'5 - Diseño y Valoración Control'!D42</f>
        <v>R 15</v>
      </c>
      <c r="E42" s="99" t="str">
        <f>+'5 - Diseño y Valoración Control'!E42</f>
        <v>Programar municipios que posteriormente presenten limitantes para su intervención</v>
      </c>
      <c r="F42" s="99" t="str">
        <f>+'5 - Diseño y Valoración Control'!F42</f>
        <v>Afectación Económica o presupuestal</v>
      </c>
      <c r="G42" s="204"/>
      <c r="H42" s="204"/>
      <c r="I42" s="205"/>
      <c r="J42" s="206" t="e">
        <f t="shared" si="0"/>
        <v>#DIV/0!</v>
      </c>
      <c r="K42" s="206" t="e">
        <f t="shared" si="1"/>
        <v>#DIV/0!</v>
      </c>
      <c r="L42" s="204"/>
      <c r="M42" s="204"/>
      <c r="N42" s="204"/>
      <c r="O42" s="204"/>
      <c r="P42" s="207" t="e">
        <f t="shared" si="2"/>
        <v>#DIV/0!</v>
      </c>
      <c r="Q42" s="208">
        <f t="shared" si="3"/>
        <v>1</v>
      </c>
    </row>
    <row r="43" spans="2:17" s="34" customFormat="1" ht="150" customHeight="1" x14ac:dyDescent="0.25">
      <c r="B43" s="99" t="str">
        <f>+'5 - Diseño y Valoración Control'!B43</f>
        <v>GESTIÓN DEL MODELO DE ATENCIÓN</v>
      </c>
      <c r="C43" s="99" t="str">
        <f>+'5 - Diseño y Valoración Control'!C43</f>
        <v>DIRECCIÓN DE GESTIÓN DEL ORDENAMIENTO SOCIAL DE LA PROPIEDAD</v>
      </c>
      <c r="D43" s="204" t="str">
        <f>+'5 - Diseño y Valoración Control'!D43</f>
        <v>R 15</v>
      </c>
      <c r="E43" s="99" t="str">
        <f>+'5 - Diseño y Valoración Control'!E43</f>
        <v>Programar municipios que posteriormente presenten limitantes para su intervención</v>
      </c>
      <c r="F43" s="99" t="str">
        <f>+'5 - Diseño y Valoración Control'!F43</f>
        <v>Afectación Económica o presupuestal</v>
      </c>
      <c r="G43" s="204"/>
      <c r="H43" s="204"/>
      <c r="I43" s="205"/>
      <c r="J43" s="206" t="e">
        <f t="shared" si="0"/>
        <v>#DIV/0!</v>
      </c>
      <c r="K43" s="206" t="e">
        <f t="shared" si="1"/>
        <v>#DIV/0!</v>
      </c>
      <c r="L43" s="204"/>
      <c r="M43" s="204"/>
      <c r="N43" s="204"/>
      <c r="O43" s="204"/>
      <c r="P43" s="207" t="e">
        <f t="shared" si="2"/>
        <v>#DIV/0!</v>
      </c>
      <c r="Q43" s="208">
        <f t="shared" si="3"/>
        <v>1</v>
      </c>
    </row>
    <row r="44" spans="2:17" s="34" customFormat="1" ht="150" customHeight="1" x14ac:dyDescent="0.25">
      <c r="B44" s="99" t="str">
        <f>+'5 - Diseño y Valoración Control'!B44</f>
        <v>GESTIÓN DEL MODELO DE ATENCIÓN</v>
      </c>
      <c r="C44" s="99" t="str">
        <f>+'5 - Diseño y Valoración Control'!C44</f>
        <v>SECRETARÍA GENERAL</v>
      </c>
      <c r="D44" s="204" t="str">
        <f>+'5 - Diseño y Valoración Control'!D44</f>
        <v>R 16</v>
      </c>
      <c r="E44" s="99" t="str">
        <f>+'5 - Diseño y Valoración Control'!E44</f>
        <v>Respuesta inoportuna a las PQRSD</v>
      </c>
      <c r="F44" s="99" t="str">
        <f>+'5 - Diseño y Valoración Control'!F44</f>
        <v>Pérdida Reputacional</v>
      </c>
      <c r="G44" s="204"/>
      <c r="H44" s="204"/>
      <c r="I44" s="205"/>
      <c r="J44" s="206" t="e">
        <f t="shared" si="0"/>
        <v>#DIV/0!</v>
      </c>
      <c r="K44" s="206" t="e">
        <f t="shared" si="1"/>
        <v>#DIV/0!</v>
      </c>
      <c r="L44" s="204"/>
      <c r="M44" s="204"/>
      <c r="N44" s="204"/>
      <c r="O44" s="204"/>
      <c r="P44" s="207" t="e">
        <f t="shared" si="2"/>
        <v>#DIV/0!</v>
      </c>
      <c r="Q44" s="208">
        <f t="shared" si="3"/>
        <v>1</v>
      </c>
    </row>
    <row r="45" spans="2:17" s="34" customFormat="1" ht="150" customHeight="1" x14ac:dyDescent="0.25">
      <c r="B45" s="99" t="str">
        <f>+'5 - Diseño y Valoración Control'!B45</f>
        <v>GESTIÓN DEL MODELO DE ATENCIÓN</v>
      </c>
      <c r="C45" s="99" t="str">
        <f>+'5 - Diseño y Valoración Control'!C45</f>
        <v>SECRETARÍA GENERAL</v>
      </c>
      <c r="D45" s="204" t="str">
        <f>+'5 - Diseño y Valoración Control'!D45</f>
        <v>R 16</v>
      </c>
      <c r="E45" s="99" t="str">
        <f>+'5 - Diseño y Valoración Control'!E45</f>
        <v>Respuesta inoportuna a las PQRSD</v>
      </c>
      <c r="F45" s="99" t="str">
        <f>+'5 - Diseño y Valoración Control'!F45</f>
        <v>Pérdida Reputacional</v>
      </c>
      <c r="G45" s="204"/>
      <c r="H45" s="204"/>
      <c r="I45" s="205"/>
      <c r="J45" s="206" t="e">
        <f t="shared" si="0"/>
        <v>#DIV/0!</v>
      </c>
      <c r="K45" s="206" t="e">
        <f t="shared" si="1"/>
        <v>#DIV/0!</v>
      </c>
      <c r="L45" s="204"/>
      <c r="M45" s="204"/>
      <c r="N45" s="204"/>
      <c r="O45" s="204"/>
      <c r="P45" s="207" t="e">
        <f t="shared" si="2"/>
        <v>#DIV/0!</v>
      </c>
      <c r="Q45" s="208">
        <f t="shared" si="3"/>
        <v>1</v>
      </c>
    </row>
    <row r="46" spans="2:17" s="34" customFormat="1" ht="150" customHeight="1" x14ac:dyDescent="0.25">
      <c r="B46" s="99" t="str">
        <f>+'5 - Diseño y Valoración Control'!B46</f>
        <v>GESTIÓN DEL MODELO DE ATENCIÓN</v>
      </c>
      <c r="C46" s="99" t="str">
        <f>+'5 - Diseño y Valoración Control'!C46</f>
        <v>SECRETARÍA GENERAL</v>
      </c>
      <c r="D46" s="204" t="str">
        <f>+'5 - Diseño y Valoración Control'!D46</f>
        <v>R 16</v>
      </c>
      <c r="E46" s="99" t="str">
        <f>+'5 - Diseño y Valoración Control'!E46</f>
        <v>Respuesta inoportuna a las PQRSD</v>
      </c>
      <c r="F46" s="99" t="str">
        <f>+'5 - Diseño y Valoración Control'!F46</f>
        <v>Pérdida Reputacional</v>
      </c>
      <c r="G46" s="204"/>
      <c r="H46" s="204"/>
      <c r="I46" s="205"/>
      <c r="J46" s="206" t="e">
        <f t="shared" si="0"/>
        <v>#DIV/0!</v>
      </c>
      <c r="K46" s="206" t="e">
        <f t="shared" si="1"/>
        <v>#DIV/0!</v>
      </c>
      <c r="L46" s="204"/>
      <c r="M46" s="204"/>
      <c r="N46" s="204"/>
      <c r="O46" s="204"/>
      <c r="P46" s="207" t="e">
        <f t="shared" si="2"/>
        <v>#DIV/0!</v>
      </c>
      <c r="Q46" s="208">
        <f t="shared" si="3"/>
        <v>1</v>
      </c>
    </row>
    <row r="47" spans="2:17" s="34" customFormat="1" ht="150" customHeight="1" x14ac:dyDescent="0.25">
      <c r="B47" s="99" t="str">
        <f>+'5 - Diseño y Valoración Control'!B47</f>
        <v>PLANIFICACIÓN DEL ORDENAMIENTO SOCIAL DE LA PROPIEDAD</v>
      </c>
      <c r="C47" s="99" t="str">
        <f>+'5 - Diseño y Valoración Control'!C47</f>
        <v>SUBDIRECCIÓN DE SISTEMAS DE INFORMACIÓN DE TIERRAS</v>
      </c>
      <c r="D47" s="204" t="str">
        <f>+'5 - Diseño y Valoración Control'!D47</f>
        <v>R 17</v>
      </c>
      <c r="E47" s="99" t="str">
        <f>+'5 - Diseño y Valoración Control'!E47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7" s="99" t="str">
        <f>+'5 - Diseño y Valoración Control'!F47</f>
        <v>Pérdida Reputacional</v>
      </c>
      <c r="G47" s="204"/>
      <c r="H47" s="204"/>
      <c r="I47" s="205"/>
      <c r="J47" s="206" t="e">
        <f t="shared" si="0"/>
        <v>#DIV/0!</v>
      </c>
      <c r="K47" s="206" t="e">
        <f t="shared" si="1"/>
        <v>#DIV/0!</v>
      </c>
      <c r="L47" s="204"/>
      <c r="M47" s="204"/>
      <c r="N47" s="204"/>
      <c r="O47" s="204"/>
      <c r="P47" s="207" t="e">
        <f t="shared" si="2"/>
        <v>#DIV/0!</v>
      </c>
      <c r="Q47" s="208">
        <f t="shared" si="3"/>
        <v>1</v>
      </c>
    </row>
    <row r="48" spans="2:17" s="34" customFormat="1" ht="150" customHeight="1" x14ac:dyDescent="0.25">
      <c r="B48" s="99" t="str">
        <f>+'5 - Diseño y Valoración Control'!B48</f>
        <v>PLANIFICACIÓN DEL ORDENAMIENTO SOCIAL DE LA PROPIEDAD</v>
      </c>
      <c r="C48" s="99" t="str">
        <f>+'5 - Diseño y Valoración Control'!C48</f>
        <v>SUBDIRECCIÓN DE SISTEMAS DE INFORMACIÓN DE TIERRAS</v>
      </c>
      <c r="D48" s="204" t="str">
        <f>+'5 - Diseño y Valoración Control'!D48</f>
        <v>R 17</v>
      </c>
      <c r="E48" s="99" t="str">
        <f>+'5 - Diseño y Valoración Control'!E48</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F48" s="99" t="str">
        <f>+'5 - Diseño y Valoración Control'!F48</f>
        <v>Pérdida Reputacional</v>
      </c>
      <c r="G48" s="204"/>
      <c r="H48" s="204"/>
      <c r="I48" s="205"/>
      <c r="J48" s="206" t="e">
        <f t="shared" si="0"/>
        <v>#DIV/0!</v>
      </c>
      <c r="K48" s="206" t="e">
        <f t="shared" si="1"/>
        <v>#DIV/0!</v>
      </c>
      <c r="L48" s="204"/>
      <c r="M48" s="204"/>
      <c r="N48" s="204"/>
      <c r="O48" s="204"/>
      <c r="P48" s="207" t="e">
        <f t="shared" si="2"/>
        <v>#DIV/0!</v>
      </c>
      <c r="Q48" s="208">
        <f t="shared" si="3"/>
        <v>1</v>
      </c>
    </row>
    <row r="49" spans="2:17" s="34" customFormat="1" ht="150" customHeight="1" x14ac:dyDescent="0.25">
      <c r="B49" s="99" t="str">
        <f>+'5 - Diseño y Valoración Control'!B49</f>
        <v>PLANIFICACIÓN DEL ORDENAMIENTO SOCIAL DE LA PROPIEDAD</v>
      </c>
      <c r="C49" s="99" t="str">
        <f>+'5 - Diseño y Valoración Control'!C49</f>
        <v>SUBDIRECCIÓN DE PLANEACIÓN OPERATIVA</v>
      </c>
      <c r="D49" s="204" t="str">
        <f>+'5 - Diseño y Valoración Control'!D49</f>
        <v>R 18</v>
      </c>
      <c r="E49" s="99" t="str">
        <f>+'5 - Diseño y Valoración Control'!E49</f>
        <v>Incumplimiento en la formulación e implementación de los POSPR en los municipios programados por razones técnicas y operativas</v>
      </c>
      <c r="F49" s="99" t="str">
        <f>+'5 - Diseño y Valoración Control'!F49</f>
        <v>Afectación Económica o presupuestal</v>
      </c>
      <c r="G49" s="204"/>
      <c r="H49" s="204"/>
      <c r="I49" s="205"/>
      <c r="J49" s="206" t="e">
        <f t="shared" si="0"/>
        <v>#DIV/0!</v>
      </c>
      <c r="K49" s="206" t="e">
        <f t="shared" si="1"/>
        <v>#DIV/0!</v>
      </c>
      <c r="L49" s="204"/>
      <c r="M49" s="204"/>
      <c r="N49" s="204"/>
      <c r="O49" s="204"/>
      <c r="P49" s="207" t="e">
        <f t="shared" si="2"/>
        <v>#DIV/0!</v>
      </c>
      <c r="Q49" s="208">
        <f t="shared" si="3"/>
        <v>1</v>
      </c>
    </row>
    <row r="50" spans="2:17" s="34" customFormat="1" ht="150" customHeight="1" x14ac:dyDescent="0.25">
      <c r="B50" s="99" t="str">
        <f>+'5 - Diseño y Valoración Control'!B50</f>
        <v>PLANIFICACIÓN DEL ORDENAMIENTO SOCIAL DE LA PROPIEDAD</v>
      </c>
      <c r="C50" s="99" t="str">
        <f>+'5 - Diseño y Valoración Control'!C50</f>
        <v>SUBDIRECCIÓN DE PLANEACIÓN OPERATIVA</v>
      </c>
      <c r="D50" s="204" t="str">
        <f>+'5 - Diseño y Valoración Control'!D50</f>
        <v>R 18</v>
      </c>
      <c r="E50" s="99" t="str">
        <f>+'5 - Diseño y Valoración Control'!E50</f>
        <v>Incumplimiento en la formulación e implementación de los POSPR en los municipios programados por razones técnicas y operativas</v>
      </c>
      <c r="F50" s="99" t="str">
        <f>+'5 - Diseño y Valoración Control'!F50</f>
        <v>Afectación Económica o presupuestal</v>
      </c>
      <c r="G50" s="204"/>
      <c r="H50" s="204"/>
      <c r="I50" s="205"/>
      <c r="J50" s="206" t="e">
        <f t="shared" si="0"/>
        <v>#DIV/0!</v>
      </c>
      <c r="K50" s="206" t="e">
        <f t="shared" si="1"/>
        <v>#DIV/0!</v>
      </c>
      <c r="L50" s="204"/>
      <c r="M50" s="204"/>
      <c r="N50" s="204"/>
      <c r="O50" s="204"/>
      <c r="P50" s="207" t="e">
        <f t="shared" si="2"/>
        <v>#DIV/0!</v>
      </c>
      <c r="Q50" s="208">
        <f t="shared" si="3"/>
        <v>1</v>
      </c>
    </row>
    <row r="51" spans="2:17" s="34" customFormat="1" ht="150" customHeight="1" x14ac:dyDescent="0.25">
      <c r="B51" s="99" t="str">
        <f>+'5 - Diseño y Valoración Control'!B51</f>
        <v>PLANIFICACIÓN DEL ORDENAMIENTO SOCIAL DE LA PROPIEDAD</v>
      </c>
      <c r="C51" s="99" t="str">
        <f>+'5 - Diseño y Valoración Control'!C51</f>
        <v>SUBDIRECCIÓN DE PLANEACIÓN OPERATIVA</v>
      </c>
      <c r="D51" s="204" t="str">
        <f>+'5 - Diseño y Valoración Control'!D51</f>
        <v>R 19</v>
      </c>
      <c r="E51" s="99" t="str">
        <f>+'5 - Diseño y Valoración Control'!E51</f>
        <v>Retrasos o suspensión en la formulación e implementación de POSPR en los municipios programados por condiciones de seguridad adversas a la operación</v>
      </c>
      <c r="F51" s="99" t="str">
        <f>+'5 - Diseño y Valoración Control'!F51</f>
        <v>Afectación Económica o presupuestal</v>
      </c>
      <c r="G51" s="204"/>
      <c r="H51" s="204"/>
      <c r="I51" s="205"/>
      <c r="J51" s="206" t="e">
        <f t="shared" si="0"/>
        <v>#DIV/0!</v>
      </c>
      <c r="K51" s="206" t="e">
        <f t="shared" si="1"/>
        <v>#DIV/0!</v>
      </c>
      <c r="L51" s="204"/>
      <c r="M51" s="204"/>
      <c r="N51" s="204"/>
      <c r="O51" s="204"/>
      <c r="P51" s="207" t="e">
        <f t="shared" si="2"/>
        <v>#DIV/0!</v>
      </c>
      <c r="Q51" s="208">
        <f t="shared" si="3"/>
        <v>1</v>
      </c>
    </row>
    <row r="52" spans="2:17" s="34" customFormat="1" ht="150" customHeight="1" x14ac:dyDescent="0.25">
      <c r="B52" s="99" t="str">
        <f>+'5 - Diseño y Valoración Control'!B52</f>
        <v>PLANIFICACIÓN DEL ORDENAMIENTO SOCIAL DE LA PROPIEDAD</v>
      </c>
      <c r="C52" s="99" t="str">
        <f>+'5 - Diseño y Valoración Control'!C52</f>
        <v>SUBDIRECCIÓN DE PLANEACIÓN OPERATIVA</v>
      </c>
      <c r="D52" s="204" t="str">
        <f>+'5 - Diseño y Valoración Control'!D52</f>
        <v>R 19</v>
      </c>
      <c r="E52" s="99" t="str">
        <f>+'5 - Diseño y Valoración Control'!E52</f>
        <v>Retrasos o suspensión en la formulación e implementación de POSPR en los municipios programados por condiciones de seguridad adversas a la operación</v>
      </c>
      <c r="F52" s="99" t="str">
        <f>+'5 - Diseño y Valoración Control'!F52</f>
        <v>Afectación Económica o presupuestal</v>
      </c>
      <c r="G52" s="204"/>
      <c r="H52" s="204"/>
      <c r="I52" s="205"/>
      <c r="J52" s="206" t="e">
        <f t="shared" si="0"/>
        <v>#DIV/0!</v>
      </c>
      <c r="K52" s="206" t="e">
        <f t="shared" si="1"/>
        <v>#DIV/0!</v>
      </c>
      <c r="L52" s="204"/>
      <c r="M52" s="204"/>
      <c r="N52" s="204"/>
      <c r="O52" s="204"/>
      <c r="P52" s="207" t="e">
        <f t="shared" si="2"/>
        <v>#DIV/0!</v>
      </c>
      <c r="Q52" s="208">
        <f t="shared" si="3"/>
        <v>1</v>
      </c>
    </row>
    <row r="53" spans="2:17" s="34" customFormat="1" ht="150" customHeight="1" x14ac:dyDescent="0.25">
      <c r="B53" s="99" t="str">
        <f>+'5 - Diseño y Valoración Control'!B53</f>
        <v>PLANIFICACIÓN DEL ORDENAMIENTO SOCIAL DE LA PROPIEDAD</v>
      </c>
      <c r="C53" s="99" t="str">
        <f>+'5 - Diseño y Valoración Control'!C53</f>
        <v>SUBDIRECCIÓN DE PLANEACIÓN OPERATIVA</v>
      </c>
      <c r="D53" s="204" t="str">
        <f>+'5 - Diseño y Valoración Control'!D53</f>
        <v>R 19</v>
      </c>
      <c r="E53" s="99" t="str">
        <f>+'5 - Diseño y Valoración Control'!E53</f>
        <v>Retrasos o suspensión en la formulación e implementación de POSPR en los municipios programados por condiciones de seguridad adversas a la operación</v>
      </c>
      <c r="F53" s="99" t="str">
        <f>+'5 - Diseño y Valoración Control'!F53</f>
        <v>Afectación Económica o presupuestal</v>
      </c>
      <c r="G53" s="204"/>
      <c r="H53" s="204"/>
      <c r="I53" s="205"/>
      <c r="J53" s="206" t="e">
        <f t="shared" si="0"/>
        <v>#DIV/0!</v>
      </c>
      <c r="K53" s="206" t="e">
        <f t="shared" si="1"/>
        <v>#DIV/0!</v>
      </c>
      <c r="L53" s="204"/>
      <c r="M53" s="204"/>
      <c r="N53" s="204"/>
      <c r="O53" s="204"/>
      <c r="P53" s="207" t="e">
        <f t="shared" si="2"/>
        <v>#DIV/0!</v>
      </c>
      <c r="Q53" s="208">
        <f t="shared" si="3"/>
        <v>1</v>
      </c>
    </row>
    <row r="54" spans="2:17" s="34" customFormat="1" ht="150" customHeight="1" x14ac:dyDescent="0.25">
      <c r="B54" s="99" t="str">
        <f>+'5 - Diseño y Valoración Control'!B54</f>
        <v>PLANIFICACIÓN DEL ORDENAMIENTO SOCIAL DE LA PROPIEDAD</v>
      </c>
      <c r="C54" s="99" t="str">
        <f>+'5 - Diseño y Valoración Control'!C54</f>
        <v>SUBDIRECCIÓN DE PLANEACIÓN OPERATIVA</v>
      </c>
      <c r="D54" s="204" t="str">
        <f>+'5 - Diseño y Valoración Control'!D54</f>
        <v>R 20</v>
      </c>
      <c r="E54" s="99" t="str">
        <f>+'5 - Diseño y Valoración Control'!E54</f>
        <v>Incumplimientos por parte de los socios estratégicos y/u operadores de catastro en la entrega de insumos / productos requeridos para la formulación e implementación de POSPR, en el marco de los convenios celebrados</v>
      </c>
      <c r="F54" s="99" t="str">
        <f>+'5 - Diseño y Valoración Control'!F54</f>
        <v>Afectación Económica o presupuestal</v>
      </c>
      <c r="G54" s="204"/>
      <c r="H54" s="204"/>
      <c r="I54" s="205"/>
      <c r="J54" s="206" t="e">
        <f t="shared" si="0"/>
        <v>#DIV/0!</v>
      </c>
      <c r="K54" s="206" t="e">
        <f t="shared" si="1"/>
        <v>#DIV/0!</v>
      </c>
      <c r="L54" s="204"/>
      <c r="M54" s="204"/>
      <c r="N54" s="204"/>
      <c r="O54" s="204"/>
      <c r="P54" s="207" t="e">
        <f t="shared" si="2"/>
        <v>#DIV/0!</v>
      </c>
      <c r="Q54" s="208">
        <f t="shared" si="3"/>
        <v>1</v>
      </c>
    </row>
    <row r="55" spans="2:17" s="34" customFormat="1" ht="150" customHeight="1" x14ac:dyDescent="0.25">
      <c r="B55" s="99" t="str">
        <f>+'5 - Diseño y Valoración Control'!B55</f>
        <v>PLANIFICACIÓN DEL ORDENAMIENTO SOCIAL DE LA PROPIEDAD</v>
      </c>
      <c r="C55" s="99" t="str">
        <f>+'5 - Diseño y Valoración Control'!C55</f>
        <v>SUBDIRECCIÓN DE PLANEACIÓN OPERATIVA</v>
      </c>
      <c r="D55" s="204" t="str">
        <f>+'5 - Diseño y Valoración Control'!D55</f>
        <v>R 20</v>
      </c>
      <c r="E55" s="99" t="str">
        <f>+'5 - Diseño y Valoración Control'!E55</f>
        <v>Incumplimientos por parte de los socios estratégicos y/u operadores de catastro en la entrega de insumos / productos requeridos para la formulación e implementación de POSPR, en el marco de los convenios celebrados</v>
      </c>
      <c r="F55" s="99" t="str">
        <f>+'5 - Diseño y Valoración Control'!F55</f>
        <v>Afectación Económica o presupuestal</v>
      </c>
      <c r="G55" s="204"/>
      <c r="H55" s="204"/>
      <c r="I55" s="205"/>
      <c r="J55" s="206" t="e">
        <f t="shared" si="0"/>
        <v>#DIV/0!</v>
      </c>
      <c r="K55" s="206" t="e">
        <f t="shared" si="1"/>
        <v>#DIV/0!</v>
      </c>
      <c r="L55" s="204"/>
      <c r="M55" s="204"/>
      <c r="N55" s="204"/>
      <c r="O55" s="204"/>
      <c r="P55" s="207" t="e">
        <f t="shared" si="2"/>
        <v>#DIV/0!</v>
      </c>
      <c r="Q55" s="208">
        <f t="shared" si="3"/>
        <v>1</v>
      </c>
    </row>
    <row r="56" spans="2:17" s="34" customFormat="1" ht="150" customHeight="1" x14ac:dyDescent="0.25">
      <c r="B56" s="99" t="str">
        <f>+'5 - Diseño y Valoración Control'!B56</f>
        <v>SEGURIDAD JURÍDICA SOBRE LA TITULARIDAD DE LA TIERRA Y LOS TERRITORIOS</v>
      </c>
      <c r="C56" s="99" t="str">
        <f>+'5 - Diseño y Valoración Control'!C56</f>
        <v>DIRECCIÓN DE GESTIÓN JURÍDICA DE TIERRAS</v>
      </c>
      <c r="D56" s="204" t="str">
        <f>+'5 - Diseño y Valoración Control'!D56</f>
        <v>R 21</v>
      </c>
      <c r="E56" s="99" t="str">
        <f>+'5 - Diseño y Valoración Control'!E56</f>
        <v>Tomar decisiones incorrectas en los procesos agrarios y la formalización de la propiedad privada rural (zonas no focalizadas)</v>
      </c>
      <c r="F56" s="99" t="str">
        <f>+'5 - Diseño y Valoración Control'!F56</f>
        <v>Pérdida Reputacional</v>
      </c>
      <c r="G56" s="204"/>
      <c r="H56" s="204"/>
      <c r="I56" s="205"/>
      <c r="J56" s="206" t="e">
        <f t="shared" si="0"/>
        <v>#DIV/0!</v>
      </c>
      <c r="K56" s="206" t="e">
        <f t="shared" si="1"/>
        <v>#DIV/0!</v>
      </c>
      <c r="L56" s="204"/>
      <c r="M56" s="204"/>
      <c r="N56" s="204"/>
      <c r="O56" s="204"/>
      <c r="P56" s="207" t="e">
        <f t="shared" si="2"/>
        <v>#DIV/0!</v>
      </c>
      <c r="Q56" s="208">
        <f t="shared" si="3"/>
        <v>1</v>
      </c>
    </row>
    <row r="57" spans="2:17" s="34" customFormat="1" ht="150" customHeight="1" x14ac:dyDescent="0.25">
      <c r="B57" s="99" t="str">
        <f>+'5 - Diseño y Valoración Control'!B57</f>
        <v>SEGURIDAD JURÍDICA SOBRE LA TITULARIDAD DE LA TIERRA Y LOS TERRITORIOS</v>
      </c>
      <c r="C57" s="99" t="str">
        <f>+'5 - Diseño y Valoración Control'!C57</f>
        <v>DIRECCIÓN DE GESTIÓN JURÍDICA DE TIERRAS</v>
      </c>
      <c r="D57" s="204" t="str">
        <f>+'5 - Diseño y Valoración Control'!D57</f>
        <v>R 21</v>
      </c>
      <c r="E57" s="99" t="str">
        <f>+'5 - Diseño y Valoración Control'!E57</f>
        <v>Tomar decisiones incorrectas en los procesos agrarios y la formalización de la propiedad privada rural (zonas no focalizadas)</v>
      </c>
      <c r="F57" s="99" t="str">
        <f>+'5 - Diseño y Valoración Control'!F57</f>
        <v>Pérdida Reputacional</v>
      </c>
      <c r="G57" s="204"/>
      <c r="H57" s="204"/>
      <c r="I57" s="205"/>
      <c r="J57" s="206" t="e">
        <f t="shared" si="0"/>
        <v>#DIV/0!</v>
      </c>
      <c r="K57" s="206" t="e">
        <f t="shared" si="1"/>
        <v>#DIV/0!</v>
      </c>
      <c r="L57" s="204"/>
      <c r="M57" s="204"/>
      <c r="N57" s="204"/>
      <c r="O57" s="204"/>
      <c r="P57" s="207" t="e">
        <f t="shared" si="2"/>
        <v>#DIV/0!</v>
      </c>
      <c r="Q57" s="208">
        <f t="shared" si="3"/>
        <v>1</v>
      </c>
    </row>
    <row r="58" spans="2:17" s="34" customFormat="1" ht="150" customHeight="1" x14ac:dyDescent="0.25">
      <c r="B58" s="99" t="str">
        <f>+'5 - Diseño y Valoración Control'!B58</f>
        <v>SEGURIDAD JURÍDICA SOBRE LA TITULARIDAD DE LA TIERRA Y LOS TERRITORIOS</v>
      </c>
      <c r="C58" s="99" t="str">
        <f>+'5 - Diseño y Valoración Control'!C58</f>
        <v>DIRECCIÓN DE GESTIÓN JURÍDICA DE TIERRAS</v>
      </c>
      <c r="D58" s="204" t="str">
        <f>+'5 - Diseño y Valoración Control'!D58</f>
        <v>R 22</v>
      </c>
      <c r="E58" s="99" t="str">
        <f>+'5 - Diseño y Valoración Control'!E58</f>
        <v>Tomar decisiones incorrectas en los procesos agrarios y la formalización de la propiedad privada rural (zonas focalizadas)</v>
      </c>
      <c r="F58" s="99" t="str">
        <f>+'5 - Diseño y Valoración Control'!F58</f>
        <v>Pérdida Reputacional</v>
      </c>
      <c r="G58" s="204"/>
      <c r="H58" s="204"/>
      <c r="I58" s="205"/>
      <c r="J58" s="206" t="e">
        <f t="shared" si="0"/>
        <v>#DIV/0!</v>
      </c>
      <c r="K58" s="206" t="e">
        <f t="shared" si="1"/>
        <v>#DIV/0!</v>
      </c>
      <c r="L58" s="204"/>
      <c r="M58" s="204"/>
      <c r="N58" s="204"/>
      <c r="O58" s="204"/>
      <c r="P58" s="207" t="e">
        <f t="shared" si="2"/>
        <v>#DIV/0!</v>
      </c>
      <c r="Q58" s="208">
        <f t="shared" si="3"/>
        <v>1</v>
      </c>
    </row>
    <row r="59" spans="2:17" s="34" customFormat="1" ht="150" customHeight="1" x14ac:dyDescent="0.25">
      <c r="B59" s="99" t="str">
        <f>+'5 - Diseño y Valoración Control'!B59</f>
        <v>SEGURIDAD JURÍDICA SOBRE LA TITULARIDAD DE LA TIERRA Y LOS TERRITORIOS</v>
      </c>
      <c r="C59" s="99" t="str">
        <f>+'5 - Diseño y Valoración Control'!C59</f>
        <v>DIRECCIÓN DE GESTIÓN JURÍDICA DE TIERRAS</v>
      </c>
      <c r="D59" s="204" t="str">
        <f>+'5 - Diseño y Valoración Control'!D59</f>
        <v>R 22</v>
      </c>
      <c r="E59" s="99" t="str">
        <f>+'5 - Diseño y Valoración Control'!E59</f>
        <v>Tomar decisiones incorrectas en los procesos agrarios y la formalización de la propiedad privada rural (zonas focalizadas)</v>
      </c>
      <c r="F59" s="99" t="str">
        <f>+'5 - Diseño y Valoración Control'!F59</f>
        <v>Pérdida Reputacional</v>
      </c>
      <c r="G59" s="204"/>
      <c r="H59" s="204"/>
      <c r="I59" s="205"/>
      <c r="J59" s="206" t="e">
        <f t="shared" si="0"/>
        <v>#DIV/0!</v>
      </c>
      <c r="K59" s="206" t="e">
        <f t="shared" si="1"/>
        <v>#DIV/0!</v>
      </c>
      <c r="L59" s="204"/>
      <c r="M59" s="204"/>
      <c r="N59" s="204"/>
      <c r="O59" s="204"/>
      <c r="P59" s="207" t="e">
        <f t="shared" si="2"/>
        <v>#DIV/0!</v>
      </c>
      <c r="Q59" s="208">
        <f t="shared" si="3"/>
        <v>1</v>
      </c>
    </row>
    <row r="60" spans="2:17" s="34" customFormat="1" ht="150" customHeight="1" x14ac:dyDescent="0.25">
      <c r="B60" s="99" t="str">
        <f>+'5 - Diseño y Valoración Control'!B60</f>
        <v>SEGURIDAD JURÍDICA SOBRE LA TITULARIDAD DE LA TIERRA Y LOS TERRITORIOS</v>
      </c>
      <c r="C60" s="99" t="str">
        <f>+'5 - Diseño y Valoración Control'!C60</f>
        <v>DIRECCIÓN DE GESTIÓN JURÍDICA DE TIERRAS</v>
      </c>
      <c r="D60" s="204" t="str">
        <f>+'5 - Diseño y Valoración Control'!D60</f>
        <v>R 23</v>
      </c>
      <c r="E60" s="99" t="str">
        <f>+'5 - Diseño y Valoración Control'!E60</f>
        <v>Incumplimiento de términos para dar respuesta a las nuevas solicitudes de recursos, de decisiones finales de procesos agrarios y formalización de la propiedad privada rural</v>
      </c>
      <c r="F60" s="99" t="str">
        <f>+'5 - Diseño y Valoración Control'!F60</f>
        <v>Pérdida Reputacional</v>
      </c>
      <c r="G60" s="204"/>
      <c r="H60" s="204"/>
      <c r="I60" s="205"/>
      <c r="J60" s="206" t="e">
        <f t="shared" si="0"/>
        <v>#DIV/0!</v>
      </c>
      <c r="K60" s="206" t="e">
        <f t="shared" si="1"/>
        <v>#DIV/0!</v>
      </c>
      <c r="L60" s="204"/>
      <c r="M60" s="204"/>
      <c r="N60" s="204"/>
      <c r="O60" s="204"/>
      <c r="P60" s="207" t="e">
        <f t="shared" si="2"/>
        <v>#DIV/0!</v>
      </c>
      <c r="Q60" s="208">
        <f t="shared" si="3"/>
        <v>1</v>
      </c>
    </row>
    <row r="61" spans="2:17" s="34" customFormat="1" ht="150" customHeight="1" x14ac:dyDescent="0.25">
      <c r="B61" s="99" t="str">
        <f>+'5 - Diseño y Valoración Control'!B61</f>
        <v>SEGURIDAD JURÍDICA SOBRE LA TITULARIDAD DE LA TIERRA Y LOS TERRITORIOS</v>
      </c>
      <c r="C61" s="99" t="str">
        <f>+'5 - Diseño y Valoración Control'!C61</f>
        <v>DIRECCIÓN DE GESTIÓN JURÍDICA DE TIERRAS</v>
      </c>
      <c r="D61" s="204" t="str">
        <f>+'5 - Diseño y Valoración Control'!D61</f>
        <v>R 23</v>
      </c>
      <c r="E61" s="99" t="str">
        <f>+'5 - Diseño y Valoración Control'!E61</f>
        <v>Incumplimiento de términos para dar respuesta a las nuevas solicitudes de recursos, de decisiones finales de procesos agrarios y formalización de la propiedad privada rural</v>
      </c>
      <c r="F61" s="99" t="str">
        <f>+'5 - Diseño y Valoración Control'!F61</f>
        <v>Pérdida Reputacional</v>
      </c>
      <c r="G61" s="204"/>
      <c r="H61" s="204"/>
      <c r="I61" s="205"/>
      <c r="J61" s="206" t="e">
        <f t="shared" si="0"/>
        <v>#DIV/0!</v>
      </c>
      <c r="K61" s="206" t="e">
        <f t="shared" si="1"/>
        <v>#DIV/0!</v>
      </c>
      <c r="L61" s="204"/>
      <c r="M61" s="204"/>
      <c r="N61" s="204"/>
      <c r="O61" s="204"/>
      <c r="P61" s="207" t="e">
        <f t="shared" si="2"/>
        <v>#DIV/0!</v>
      </c>
      <c r="Q61" s="208">
        <f t="shared" si="3"/>
        <v>1</v>
      </c>
    </row>
    <row r="62" spans="2:17" s="34" customFormat="1" ht="150" customHeight="1" x14ac:dyDescent="0.25">
      <c r="B62" s="99" t="str">
        <f>+'5 - Diseño y Valoración Control'!B62</f>
        <v>SEGURIDAD JURÍDICA SOBRE LA TITULARIDAD DE LA TIERRA Y LOS TERRITORIOS</v>
      </c>
      <c r="C62" s="99" t="str">
        <f>+'5 - Diseño y Valoración Control'!C62</f>
        <v>DIRECCIÓN DE GESTIÓN JURÍDICA DE TIERRAS</v>
      </c>
      <c r="D62" s="204" t="str">
        <f>+'5 - Diseño y Valoración Control'!D62</f>
        <v>R 23</v>
      </c>
      <c r="E62" s="99" t="str">
        <f>+'5 - Diseño y Valoración Control'!E62</f>
        <v>Incumplimiento de términos para dar respuesta a las nuevas solicitudes de recursos, de decisiones finales de procesos agrarios y formalización de la propiedad privada rural</v>
      </c>
      <c r="F62" s="99" t="str">
        <f>+'5 - Diseño y Valoración Control'!F62</f>
        <v>Pérdida Reputacional</v>
      </c>
      <c r="G62" s="204"/>
      <c r="H62" s="204"/>
      <c r="I62" s="205"/>
      <c r="J62" s="206" t="e">
        <f t="shared" si="0"/>
        <v>#DIV/0!</v>
      </c>
      <c r="K62" s="206" t="e">
        <f t="shared" si="1"/>
        <v>#DIV/0!</v>
      </c>
      <c r="L62" s="204"/>
      <c r="M62" s="204"/>
      <c r="N62" s="204"/>
      <c r="O62" s="204"/>
      <c r="P62" s="207" t="e">
        <f t="shared" si="2"/>
        <v>#DIV/0!</v>
      </c>
      <c r="Q62" s="208">
        <f t="shared" si="3"/>
        <v>1</v>
      </c>
    </row>
    <row r="63" spans="2:17" s="34" customFormat="1" ht="150" customHeight="1" x14ac:dyDescent="0.25">
      <c r="B63" s="99" t="str">
        <f>+'5 - Diseño y Valoración Control'!B63</f>
        <v>SEGURIDAD JURÍDICA SOBRE LA TITULARIDAD DE LA TIERRA Y LOS TERRITORIOS</v>
      </c>
      <c r="C63" s="99" t="str">
        <f>+'5 - Diseño y Valoración Control'!C63</f>
        <v>DIRECCIÓN DE GESTIÓN JURÍDICA DE TIERRAS</v>
      </c>
      <c r="D63" s="204" t="str">
        <f>+'5 - Diseño y Valoración Control'!D63</f>
        <v>R 23</v>
      </c>
      <c r="E63" s="99" t="str">
        <f>+'5 - Diseño y Valoración Control'!E63</f>
        <v>Incumplimiento de términos para dar respuesta a las nuevas solicitudes de recursos, de decisiones finales de procesos agrarios y formalización de la propiedad privada rural</v>
      </c>
      <c r="F63" s="99" t="str">
        <f>+'5 - Diseño y Valoración Control'!F63</f>
        <v>Pérdida Reputacional</v>
      </c>
      <c r="G63" s="204"/>
      <c r="H63" s="204"/>
      <c r="I63" s="205"/>
      <c r="J63" s="206" t="e">
        <f t="shared" si="0"/>
        <v>#DIV/0!</v>
      </c>
      <c r="K63" s="206" t="e">
        <f t="shared" si="1"/>
        <v>#DIV/0!</v>
      </c>
      <c r="L63" s="204"/>
      <c r="M63" s="204"/>
      <c r="N63" s="204"/>
      <c r="O63" s="204"/>
      <c r="P63" s="207" t="e">
        <f t="shared" si="2"/>
        <v>#DIV/0!</v>
      </c>
      <c r="Q63" s="208">
        <f t="shared" si="3"/>
        <v>1</v>
      </c>
    </row>
    <row r="64" spans="2:17" s="34" customFormat="1" ht="150" customHeight="1" x14ac:dyDescent="0.25">
      <c r="B64" s="99" t="str">
        <f>+'5 - Diseño y Valoración Control'!B64</f>
        <v>SEGURIDAD JURÍDICA SOBRE LA TITULARIDAD DE LA TIERRA Y LOS TERRITORIOS</v>
      </c>
      <c r="C64" s="99" t="str">
        <f>+'5 - Diseño y Valoración Control'!C64</f>
        <v>DIRECCIÓN DE GESTIÓN JURÍDICA DE TIERRAS</v>
      </c>
      <c r="D64" s="204" t="str">
        <f>+'5 - Diseño y Valoración Control'!D64</f>
        <v>R 24</v>
      </c>
      <c r="E64" s="99" t="str">
        <f>+'5 - Diseño y Valoración Control'!E64</f>
        <v>Realizar el reparto de una solicitud a dos o más, diferentes dependencias</v>
      </c>
      <c r="F64" s="99" t="str">
        <f>+'5 - Diseño y Valoración Control'!F64</f>
        <v>Pérdida Reputacional</v>
      </c>
      <c r="G64" s="204"/>
      <c r="H64" s="204"/>
      <c r="I64" s="205"/>
      <c r="J64" s="206" t="e">
        <f t="shared" si="0"/>
        <v>#DIV/0!</v>
      </c>
      <c r="K64" s="206" t="e">
        <f t="shared" si="1"/>
        <v>#DIV/0!</v>
      </c>
      <c r="L64" s="204"/>
      <c r="M64" s="204"/>
      <c r="N64" s="204"/>
      <c r="O64" s="204"/>
      <c r="P64" s="207" t="e">
        <f t="shared" si="2"/>
        <v>#DIV/0!</v>
      </c>
      <c r="Q64" s="208">
        <f t="shared" si="3"/>
        <v>1</v>
      </c>
    </row>
    <row r="65" spans="2:17" s="34" customFormat="1" ht="150" customHeight="1" x14ac:dyDescent="0.25">
      <c r="B65" s="99" t="str">
        <f>+'5 - Diseño y Valoración Control'!B65</f>
        <v>SEGURIDAD JURÍDICA SOBRE LA TITULARIDAD DE LA TIERRA Y LOS TERRITORIOS</v>
      </c>
      <c r="C65" s="99" t="str">
        <f>+'5 - Diseño y Valoración Control'!C65</f>
        <v>DIRECCIÓN DE GESTIÓN JURÍDICA DE TIERRAS</v>
      </c>
      <c r="D65" s="204" t="str">
        <f>+'5 - Diseño y Valoración Control'!D65</f>
        <v>R 24</v>
      </c>
      <c r="E65" s="99" t="str">
        <f>+'5 - Diseño y Valoración Control'!E65</f>
        <v>Realizar el reparto de una solicitud a dos o más, diferentes dependencias</v>
      </c>
      <c r="F65" s="99" t="str">
        <f>+'5 - Diseño y Valoración Control'!F65</f>
        <v>Pérdida Reputacional</v>
      </c>
      <c r="G65" s="204"/>
      <c r="H65" s="204"/>
      <c r="I65" s="205"/>
      <c r="J65" s="206" t="e">
        <f t="shared" si="0"/>
        <v>#DIV/0!</v>
      </c>
      <c r="K65" s="206" t="e">
        <f t="shared" si="1"/>
        <v>#DIV/0!</v>
      </c>
      <c r="L65" s="204"/>
      <c r="M65" s="204"/>
      <c r="N65" s="204"/>
      <c r="O65" s="204"/>
      <c r="P65" s="207" t="e">
        <f t="shared" si="2"/>
        <v>#DIV/0!</v>
      </c>
      <c r="Q65" s="208">
        <f t="shared" si="3"/>
        <v>1</v>
      </c>
    </row>
    <row r="66" spans="2:17" s="34" customFormat="1" ht="150" customHeight="1" x14ac:dyDescent="0.25">
      <c r="B66" s="99" t="str">
        <f>+'5 - Diseño y Valoración Control'!B66</f>
        <v>SEGURIDAD JURÍDICA SOBRE LA TITULARIDAD DE LA TIERRA Y LOS TERRITORIOS</v>
      </c>
      <c r="C66" s="99" t="str">
        <f>+'5 - Diseño y Valoración Control'!C66</f>
        <v>DIRECCIÓN DE GESTIÓN JURÍDICA DE TIERRAS</v>
      </c>
      <c r="D66" s="204" t="str">
        <f>+'5 - Diseño y Valoración Control'!D66</f>
        <v>R 24</v>
      </c>
      <c r="E66" s="99" t="str">
        <f>+'5 - Diseño y Valoración Control'!E66</f>
        <v>Realizar el reparto de una solicitud a dos o más, diferentes dependencias</v>
      </c>
      <c r="F66" s="99" t="str">
        <f>+'5 - Diseño y Valoración Control'!F66</f>
        <v>Pérdida Reputacional</v>
      </c>
      <c r="G66" s="204"/>
      <c r="H66" s="204"/>
      <c r="I66" s="205"/>
      <c r="J66" s="206" t="e">
        <f t="shared" si="0"/>
        <v>#DIV/0!</v>
      </c>
      <c r="K66" s="206" t="e">
        <f t="shared" si="1"/>
        <v>#DIV/0!</v>
      </c>
      <c r="L66" s="204"/>
      <c r="M66" s="204"/>
      <c r="N66" s="204"/>
      <c r="O66" s="204"/>
      <c r="P66" s="207" t="e">
        <f t="shared" si="2"/>
        <v>#DIV/0!</v>
      </c>
      <c r="Q66" s="208">
        <f t="shared" si="3"/>
        <v>1</v>
      </c>
    </row>
    <row r="67" spans="2:17" s="34" customFormat="1" ht="150" customHeight="1" x14ac:dyDescent="0.25">
      <c r="B67" s="99" t="str">
        <f>+'5 - Diseño y Valoración Control'!B67</f>
        <v>SEGURIDAD JURÍDICA SOBRE LA TITULARIDAD DE LA TIERRA Y LOS TERRITORIOS</v>
      </c>
      <c r="C67" s="99" t="str">
        <f>+'5 - Diseño y Valoración Control'!C67</f>
        <v>DIRECCIÓN DE GESTIÓN JURÍDICA DE TIERRAS</v>
      </c>
      <c r="D67" s="204" t="str">
        <f>+'5 - Diseño y Valoración Control'!D67</f>
        <v>R 24</v>
      </c>
      <c r="E67" s="99" t="str">
        <f>+'5 - Diseño y Valoración Control'!E67</f>
        <v>Realizar el reparto de una solicitud a dos o más, diferentes dependencias</v>
      </c>
      <c r="F67" s="99" t="str">
        <f>+'5 - Diseño y Valoración Control'!F67</f>
        <v>Pérdida Reputacional</v>
      </c>
      <c r="G67" s="204"/>
      <c r="H67" s="204"/>
      <c r="I67" s="205"/>
      <c r="J67" s="206" t="e">
        <f t="shared" si="0"/>
        <v>#DIV/0!</v>
      </c>
      <c r="K67" s="206" t="e">
        <f t="shared" si="1"/>
        <v>#DIV/0!</v>
      </c>
      <c r="L67" s="204"/>
      <c r="M67" s="204"/>
      <c r="N67" s="204"/>
      <c r="O67" s="204"/>
      <c r="P67" s="207" t="e">
        <f t="shared" si="2"/>
        <v>#DIV/0!</v>
      </c>
      <c r="Q67" s="208">
        <f t="shared" si="3"/>
        <v>1</v>
      </c>
    </row>
    <row r="68" spans="2:17" s="34" customFormat="1" ht="150" customHeight="1" x14ac:dyDescent="0.25">
      <c r="B68" s="99" t="str">
        <f>+'5 - Diseño y Valoración Control'!B68</f>
        <v>ACCESO A LA PROPIEDAD DE LA TIERRA Y LOS TERRITORIOS</v>
      </c>
      <c r="C68" s="99" t="str">
        <f>+'5 - Diseño y Valoración Control'!C68</f>
        <v>EQUIPO INICIATIVAS COMUNITARIAS DAE</v>
      </c>
      <c r="D68" s="204" t="str">
        <f>+'5 - Diseño y Valoración Control'!D68</f>
        <v>R 25</v>
      </c>
      <c r="E68" s="99" t="str">
        <f>+'5 - Diseño y Valoración Control'!E68</f>
        <v>Incumplimiento por parte de los proveedores de servicios e insumos de las Iniciativas Cofinanciadas</v>
      </c>
      <c r="F68" s="99" t="str">
        <f>+'5 - Diseño y Valoración Control'!F68</f>
        <v>Afectación Económica o presupuestal</v>
      </c>
      <c r="G68" s="204"/>
      <c r="H68" s="204"/>
      <c r="I68" s="205"/>
      <c r="J68" s="206" t="e">
        <f t="shared" si="0"/>
        <v>#DIV/0!</v>
      </c>
      <c r="K68" s="206" t="e">
        <f t="shared" si="1"/>
        <v>#DIV/0!</v>
      </c>
      <c r="L68" s="204"/>
      <c r="M68" s="204"/>
      <c r="N68" s="204"/>
      <c r="O68" s="204"/>
      <c r="P68" s="207" t="e">
        <f t="shared" si="2"/>
        <v>#DIV/0!</v>
      </c>
      <c r="Q68" s="208">
        <f t="shared" si="3"/>
        <v>1</v>
      </c>
    </row>
    <row r="69" spans="2:17" s="34" customFormat="1" ht="150" customHeight="1" x14ac:dyDescent="0.25">
      <c r="B69" s="99" t="str">
        <f>+'5 - Diseño y Valoración Control'!B69</f>
        <v>ACCESO A LA PROPIEDAD DE LA TIERRA Y LOS TERRITORIOS</v>
      </c>
      <c r="C69" s="99" t="str">
        <f>+'5 - Diseño y Valoración Control'!C69</f>
        <v>EQUIPO INICIATIVAS COMUNITARIAS DAE</v>
      </c>
      <c r="D69" s="204" t="str">
        <f>+'5 - Diseño y Valoración Control'!D69</f>
        <v>R 25</v>
      </c>
      <c r="E69" s="99" t="str">
        <f>+'5 - Diseño y Valoración Control'!E69</f>
        <v>Incumplimiento por parte de los proveedores de servicios e insumos de las Iniciativas Cofinanciadas</v>
      </c>
      <c r="F69" s="99" t="str">
        <f>+'5 - Diseño y Valoración Control'!F69</f>
        <v>Afectación Económica o presupuestal</v>
      </c>
      <c r="G69" s="204"/>
      <c r="H69" s="204"/>
      <c r="I69" s="205"/>
      <c r="J69" s="206" t="e">
        <f t="shared" si="0"/>
        <v>#DIV/0!</v>
      </c>
      <c r="K69" s="206" t="e">
        <f t="shared" si="1"/>
        <v>#DIV/0!</v>
      </c>
      <c r="L69" s="204"/>
      <c r="M69" s="204"/>
      <c r="N69" s="204"/>
      <c r="O69" s="204"/>
      <c r="P69" s="207" t="e">
        <f t="shared" si="2"/>
        <v>#DIV/0!</v>
      </c>
      <c r="Q69" s="208">
        <f t="shared" si="3"/>
        <v>1</v>
      </c>
    </row>
    <row r="70" spans="2:17" s="34" customFormat="1" ht="150" customHeight="1" x14ac:dyDescent="0.25">
      <c r="B70" s="99" t="str">
        <f>+'5 - Diseño y Valoración Control'!B70</f>
        <v>ACCESO A LA PROPIEDAD DE LA TIERRA Y LOS TERRITORIOS</v>
      </c>
      <c r="C70" s="99" t="str">
        <f>+'5 - Diseño y Valoración Control'!C70</f>
        <v>EQUIPO INICIATIVAS COMUNITARIAS DAE</v>
      </c>
      <c r="D70" s="204" t="str">
        <f>+'5 - Diseño y Valoración Control'!D70</f>
        <v>R 25</v>
      </c>
      <c r="E70" s="99" t="str">
        <f>+'5 - Diseño y Valoración Control'!E70</f>
        <v>Incumplimiento por parte de los proveedores de servicios e insumos de las Iniciativas Cofinanciadas</v>
      </c>
      <c r="F70" s="99" t="str">
        <f>+'5 - Diseño y Valoración Control'!F70</f>
        <v>Afectación Económica o presupuestal</v>
      </c>
      <c r="G70" s="204"/>
      <c r="H70" s="204"/>
      <c r="I70" s="205"/>
      <c r="J70" s="206" t="e">
        <f t="shared" si="0"/>
        <v>#DIV/0!</v>
      </c>
      <c r="K70" s="206" t="e">
        <f t="shared" si="1"/>
        <v>#DIV/0!</v>
      </c>
      <c r="L70" s="204"/>
      <c r="M70" s="204"/>
      <c r="N70" s="204"/>
      <c r="O70" s="204"/>
      <c r="P70" s="207" t="e">
        <f t="shared" si="2"/>
        <v>#DIV/0!</v>
      </c>
      <c r="Q70" s="208">
        <f t="shared" si="3"/>
        <v>1</v>
      </c>
    </row>
    <row r="71" spans="2:17" s="34" customFormat="1" ht="150" customHeight="1" x14ac:dyDescent="0.25">
      <c r="B71" s="99" t="str">
        <f>+'5 - Diseño y Valoración Control'!B71</f>
        <v>ACCESO A LA PROPIEDAD DE LA TIERRA Y LOS TERRITORIOS</v>
      </c>
      <c r="C71" s="99" t="str">
        <f>+'5 - Diseño y Valoración Control'!C71</f>
        <v>EQUIPO DE ADQUISICIONES DE PREDIOS Y/O MEJORAS DAE</v>
      </c>
      <c r="D71" s="204" t="str">
        <f>+'5 - Diseño y Valoración Control'!D71</f>
        <v>R 26</v>
      </c>
      <c r="E71" s="99" t="str">
        <f>+'5 - Diseño y Valoración Control'!E71</f>
        <v>Interrupción del proceso de compra directa de un predio y/o mejora</v>
      </c>
      <c r="F71" s="99" t="str">
        <f>+'5 - Diseño y Valoración Control'!F71</f>
        <v>Afectación Económica o presupuestal</v>
      </c>
      <c r="G71" s="204"/>
      <c r="H71" s="204"/>
      <c r="I71" s="205"/>
      <c r="J71" s="206" t="e">
        <f t="shared" si="0"/>
        <v>#DIV/0!</v>
      </c>
      <c r="K71" s="206" t="e">
        <f t="shared" si="1"/>
        <v>#DIV/0!</v>
      </c>
      <c r="L71" s="204"/>
      <c r="M71" s="204"/>
      <c r="N71" s="204"/>
      <c r="O71" s="204"/>
      <c r="P71" s="207" t="e">
        <f t="shared" si="2"/>
        <v>#DIV/0!</v>
      </c>
      <c r="Q71" s="208">
        <f t="shared" si="3"/>
        <v>1</v>
      </c>
    </row>
    <row r="72" spans="2:17" s="34" customFormat="1" ht="150" customHeight="1" x14ac:dyDescent="0.25">
      <c r="B72" s="99" t="str">
        <f>+'5 - Diseño y Valoración Control'!B72</f>
        <v>ACCESO A LA PROPIEDAD DE LA TIERRA Y LOS TERRITORIOS</v>
      </c>
      <c r="C72" s="99" t="str">
        <f>+'5 - Diseño y Valoración Control'!C72</f>
        <v>EQUIPO DE ADQUISICIONES DE PREDIOS Y/O MEJORAS DAE</v>
      </c>
      <c r="D72" s="204" t="str">
        <f>+'5 - Diseño y Valoración Control'!D72</f>
        <v>R 26</v>
      </c>
      <c r="E72" s="99" t="str">
        <f>+'5 - Diseño y Valoración Control'!E72</f>
        <v>Interrupción del proceso de compra directa de un predio y/o mejora</v>
      </c>
      <c r="F72" s="99" t="str">
        <f>+'5 - Diseño y Valoración Control'!F72</f>
        <v>Afectación Económica o presupuestal</v>
      </c>
      <c r="G72" s="204"/>
      <c r="H72" s="204"/>
      <c r="I72" s="205"/>
      <c r="J72" s="206" t="e">
        <f t="shared" si="0"/>
        <v>#DIV/0!</v>
      </c>
      <c r="K72" s="206" t="e">
        <f t="shared" si="1"/>
        <v>#DIV/0!</v>
      </c>
      <c r="L72" s="204"/>
      <c r="M72" s="204"/>
      <c r="N72" s="204"/>
      <c r="O72" s="204"/>
      <c r="P72" s="207" t="e">
        <f t="shared" si="2"/>
        <v>#DIV/0!</v>
      </c>
      <c r="Q72" s="208">
        <f t="shared" si="3"/>
        <v>1</v>
      </c>
    </row>
    <row r="73" spans="2:17" s="34" customFormat="1" ht="150" customHeight="1" x14ac:dyDescent="0.25">
      <c r="B73" s="99" t="str">
        <f>+'5 - Diseño y Valoración Control'!B73</f>
        <v>ACCESO A LA PROPIEDAD DE LA TIERRA Y LOS TERRITORIOS</v>
      </c>
      <c r="C73" s="99" t="str">
        <f>+'5 - Diseño y Valoración Control'!C73</f>
        <v>EQUIPO DE ADQUISICIONES DE PREDIOS Y/O MEJORAS DAE</v>
      </c>
      <c r="D73" s="204" t="str">
        <f>+'5 - Diseño y Valoración Control'!D73</f>
        <v>R 26</v>
      </c>
      <c r="E73" s="99" t="str">
        <f>+'5 - Diseño y Valoración Control'!E73</f>
        <v>Interrupción del proceso de compra directa de un predio y/o mejora</v>
      </c>
      <c r="F73" s="99" t="str">
        <f>+'5 - Diseño y Valoración Control'!F73</f>
        <v>Afectación Económica o presupuestal</v>
      </c>
      <c r="G73" s="204"/>
      <c r="H73" s="204"/>
      <c r="I73" s="205"/>
      <c r="J73" s="206" t="e">
        <f t="shared" si="0"/>
        <v>#DIV/0!</v>
      </c>
      <c r="K73" s="206" t="e">
        <f t="shared" si="1"/>
        <v>#DIV/0!</v>
      </c>
      <c r="L73" s="204"/>
      <c r="M73" s="204"/>
      <c r="N73" s="204"/>
      <c r="O73" s="204"/>
      <c r="P73" s="207" t="e">
        <f t="shared" si="2"/>
        <v>#DIV/0!</v>
      </c>
      <c r="Q73" s="208">
        <f t="shared" si="3"/>
        <v>1</v>
      </c>
    </row>
    <row r="74" spans="2:17" s="34" customFormat="1" ht="150" customHeight="1" x14ac:dyDescent="0.25">
      <c r="B74" s="99" t="str">
        <f>+'5 - Diseño y Valoración Control'!B74</f>
        <v>ACCESO A LA PROPIEDAD DE LA TIERRA Y LOS TERRITORIOS</v>
      </c>
      <c r="C74" s="99" t="str">
        <f>+'5 - Diseño y Valoración Control'!C74</f>
        <v>EQUIPO SISTEMAS DE INFORMACIÓN DAE</v>
      </c>
      <c r="D74" s="204" t="str">
        <f>+'5 - Diseño y Valoración Control'!D74</f>
        <v>R 27</v>
      </c>
      <c r="E74" s="99" t="str">
        <f>+'5 - Diseño y Valoración Control'!E74</f>
        <v>Falta de unificación en la información reportada</v>
      </c>
      <c r="F74" s="99" t="str">
        <f>+'5 - Diseño y Valoración Control'!F74</f>
        <v>Pérdida Reputacional</v>
      </c>
      <c r="G74" s="204"/>
      <c r="H74" s="204"/>
      <c r="I74" s="205"/>
      <c r="J74" s="206" t="e">
        <f t="shared" si="0"/>
        <v>#DIV/0!</v>
      </c>
      <c r="K74" s="206" t="e">
        <f t="shared" si="1"/>
        <v>#DIV/0!</v>
      </c>
      <c r="L74" s="204"/>
      <c r="M74" s="204"/>
      <c r="N74" s="204"/>
      <c r="O74" s="204"/>
      <c r="P74" s="207" t="e">
        <f t="shared" si="2"/>
        <v>#DIV/0!</v>
      </c>
      <c r="Q74" s="208">
        <f t="shared" si="3"/>
        <v>1</v>
      </c>
    </row>
    <row r="75" spans="2:17" s="34" customFormat="1" ht="150" customHeight="1" x14ac:dyDescent="0.25">
      <c r="B75" s="99" t="str">
        <f>+'5 - Diseño y Valoración Control'!B75</f>
        <v>ACCESO A LA PROPIEDAD DE LA TIERRA Y LOS TERRITORIOS</v>
      </c>
      <c r="C75" s="99" t="str">
        <f>+'5 - Diseño y Valoración Control'!C75</f>
        <v>EQUIPO SISTEMAS DE INFORMACIÓN DAE</v>
      </c>
      <c r="D75" s="204" t="str">
        <f>+'5 - Diseño y Valoración Control'!D75</f>
        <v>R 27</v>
      </c>
      <c r="E75" s="99" t="str">
        <f>+'5 - Diseño y Valoración Control'!E75</f>
        <v>Falta de unificación en la información reportada</v>
      </c>
      <c r="F75" s="99" t="str">
        <f>+'5 - Diseño y Valoración Control'!F75</f>
        <v>Pérdida Reputacional</v>
      </c>
      <c r="G75" s="204"/>
      <c r="H75" s="204"/>
      <c r="I75" s="205"/>
      <c r="J75" s="206" t="e">
        <f t="shared" ref="J75:J138" si="4">1-(H75/I75)</f>
        <v>#DIV/0!</v>
      </c>
      <c r="K75" s="206" t="e">
        <f t="shared" ref="K75:K138" si="5">_xlfn.IFS(J75&lt;0.8,"Cambio",J75&lt;0.9,"Revisión de control",J75&gt;0.89,"Se mantiene")</f>
        <v>#DIV/0!</v>
      </c>
      <c r="L75" s="204"/>
      <c r="M75" s="204"/>
      <c r="N75" s="204"/>
      <c r="O75" s="204"/>
      <c r="P75" s="207" t="e">
        <f t="shared" ref="P75:P138" si="6">+K75</f>
        <v>#DIV/0!</v>
      </c>
      <c r="Q75" s="208">
        <f t="shared" ref="Q75:Q138" si="7">(_xlfn.IFS(G75="",1,G75="SI",0)+_xlfn.IFS(L75="",1,L75="SI",1,L75="NO",0)+_xlfn.IFS(M75="",1,M75="SI",1,M75="NO",0)+_xlfn.IFS(N75="",1,N75="SI",1,N75="NO",0)+_xlfn.IFS(O75="",1,O75="SI",1,O75="NO",0))/5</f>
        <v>1</v>
      </c>
    </row>
    <row r="76" spans="2:17" s="34" customFormat="1" ht="150" customHeight="1" x14ac:dyDescent="0.25">
      <c r="B76" s="99" t="str">
        <f>+'5 - Diseño y Valoración Control'!B76</f>
        <v>ACCESO A LA PROPIEDAD DE LA TIERRA Y LOS TERRITORIOS</v>
      </c>
      <c r="C76" s="99" t="str">
        <f>+'5 - Diseño y Valoración Control'!C76</f>
        <v>EQUIPO SISTEMAS DE INFORMACIÓN DAE</v>
      </c>
      <c r="D76" s="204" t="str">
        <f>+'5 - Diseño y Valoración Control'!D76</f>
        <v>R 28</v>
      </c>
      <c r="E76" s="99" t="str">
        <f>+'5 - Diseño y Valoración Control'!E76</f>
        <v>Demora en la revisión de las diferentes peticiones presentadas por las comunidades étnicas a cargo de la DAE</v>
      </c>
      <c r="F76" s="99" t="str">
        <f>+'5 - Diseño y Valoración Control'!F76</f>
        <v>Pérdida Reputacional</v>
      </c>
      <c r="G76" s="204"/>
      <c r="H76" s="204"/>
      <c r="I76" s="205"/>
      <c r="J76" s="206" t="e">
        <f t="shared" si="4"/>
        <v>#DIV/0!</v>
      </c>
      <c r="K76" s="206" t="e">
        <f t="shared" si="5"/>
        <v>#DIV/0!</v>
      </c>
      <c r="L76" s="204"/>
      <c r="M76" s="204"/>
      <c r="N76" s="204"/>
      <c r="O76" s="204"/>
      <c r="P76" s="207" t="e">
        <f t="shared" si="6"/>
        <v>#DIV/0!</v>
      </c>
      <c r="Q76" s="208">
        <f t="shared" si="7"/>
        <v>1</v>
      </c>
    </row>
    <row r="77" spans="2:17" s="34" customFormat="1" ht="150" customHeight="1" x14ac:dyDescent="0.25">
      <c r="B77" s="99" t="str">
        <f>+'5 - Diseño y Valoración Control'!B77</f>
        <v>ACCESO A LA PROPIEDAD DE LA TIERRA Y LOS TERRITORIOS</v>
      </c>
      <c r="C77" s="99" t="str">
        <f>+'5 - Diseño y Valoración Control'!C77</f>
        <v>EQUIPO SISTEMAS DE INFORMACIÓN DAE</v>
      </c>
      <c r="D77" s="204" t="str">
        <f>+'5 - Diseño y Valoración Control'!D77</f>
        <v>R 28</v>
      </c>
      <c r="E77" s="99" t="str">
        <f>+'5 - Diseño y Valoración Control'!E77</f>
        <v>Demora en la revisión de las diferentes peticiones presentadas por las comunidades étnicas a cargo de la DAE</v>
      </c>
      <c r="F77" s="99" t="str">
        <f>+'5 - Diseño y Valoración Control'!F77</f>
        <v>Pérdida Reputacional</v>
      </c>
      <c r="G77" s="204"/>
      <c r="H77" s="204"/>
      <c r="I77" s="205"/>
      <c r="J77" s="206" t="e">
        <f t="shared" si="4"/>
        <v>#DIV/0!</v>
      </c>
      <c r="K77" s="206" t="e">
        <f t="shared" si="5"/>
        <v>#DIV/0!</v>
      </c>
      <c r="L77" s="204"/>
      <c r="M77" s="204"/>
      <c r="N77" s="204"/>
      <c r="O77" s="204"/>
      <c r="P77" s="207" t="e">
        <f t="shared" si="6"/>
        <v>#DIV/0!</v>
      </c>
      <c r="Q77" s="208">
        <f t="shared" si="7"/>
        <v>1</v>
      </c>
    </row>
    <row r="78" spans="2:17" s="34" customFormat="1" ht="150" customHeight="1" x14ac:dyDescent="0.25">
      <c r="B78" s="99" t="str">
        <f>+'5 - Diseño y Valoración Control'!B78</f>
        <v>ACCESO A LA PROPIEDAD DE LA TIERRA Y LOS TERRITORIOS</v>
      </c>
      <c r="C78" s="99" t="str">
        <f>+'5 - Diseño y Valoración Control'!C78</f>
        <v>DIRECCIÓN DE ACCESO A TIERRAS</v>
      </c>
      <c r="D78" s="204" t="str">
        <f>+'5 - Diseño y Valoración Control'!D78</f>
        <v>R 29</v>
      </c>
      <c r="E78" s="99" t="str">
        <f>+'5 - Diseño y Valoración Control'!E78</f>
        <v>Incumplimiento  de adquisición de predios en el marco de Políticas del Gobierno</v>
      </c>
      <c r="F78" s="99" t="str">
        <f>+'5 - Diseño y Valoración Control'!F78</f>
        <v>Pérdida Reputacional</v>
      </c>
      <c r="G78" s="204"/>
      <c r="H78" s="204"/>
      <c r="I78" s="205"/>
      <c r="J78" s="206" t="e">
        <f t="shared" si="4"/>
        <v>#DIV/0!</v>
      </c>
      <c r="K78" s="206" t="e">
        <f t="shared" si="5"/>
        <v>#DIV/0!</v>
      </c>
      <c r="L78" s="204"/>
      <c r="M78" s="204"/>
      <c r="N78" s="204"/>
      <c r="O78" s="204"/>
      <c r="P78" s="207" t="e">
        <f t="shared" si="6"/>
        <v>#DIV/0!</v>
      </c>
      <c r="Q78" s="208">
        <f t="shared" si="7"/>
        <v>1</v>
      </c>
    </row>
    <row r="79" spans="2:17" s="34" customFormat="1" ht="150" customHeight="1" x14ac:dyDescent="0.25">
      <c r="B79" s="99" t="str">
        <f>+'5 - Diseño y Valoración Control'!B79</f>
        <v>ACCESO A LA PROPIEDAD DE LA TIERRA Y LOS TERRITORIOS</v>
      </c>
      <c r="C79" s="99" t="str">
        <f>+'5 - Diseño y Valoración Control'!C79</f>
        <v>DIRECCIÓN DE ACCESO A TIERRAS</v>
      </c>
      <c r="D79" s="204" t="str">
        <f>+'5 - Diseño y Valoración Control'!D79</f>
        <v>R 29</v>
      </c>
      <c r="E79" s="99" t="str">
        <f>+'5 - Diseño y Valoración Control'!E79</f>
        <v>Incumplimiento  de adquisición de predios en el marco de Políticas del Gobierno</v>
      </c>
      <c r="F79" s="99" t="str">
        <f>+'5 - Diseño y Valoración Control'!F79</f>
        <v>Pérdida Reputacional</v>
      </c>
      <c r="G79" s="204"/>
      <c r="H79" s="204"/>
      <c r="I79" s="205"/>
      <c r="J79" s="206" t="e">
        <f t="shared" si="4"/>
        <v>#DIV/0!</v>
      </c>
      <c r="K79" s="206" t="e">
        <f t="shared" si="5"/>
        <v>#DIV/0!</v>
      </c>
      <c r="L79" s="204"/>
      <c r="M79" s="204"/>
      <c r="N79" s="204"/>
      <c r="O79" s="204"/>
      <c r="P79" s="207" t="e">
        <f t="shared" si="6"/>
        <v>#DIV/0!</v>
      </c>
      <c r="Q79" s="208">
        <f t="shared" si="7"/>
        <v>1</v>
      </c>
    </row>
    <row r="80" spans="2:17" s="34" customFormat="1" ht="150" customHeight="1" x14ac:dyDescent="0.25">
      <c r="B80" s="99" t="str">
        <f>+'5 - Diseño y Valoración Control'!B80</f>
        <v>ACCESO A LA PROPIEDAD DE LA TIERRA Y LOS TERRITORIOS</v>
      </c>
      <c r="C80" s="99" t="str">
        <f>+'5 - Diseño y Valoración Control'!C80</f>
        <v>DIRECCIÓN DE ACCESO A TIERRAS</v>
      </c>
      <c r="D80" s="204" t="str">
        <f>+'5 - Diseño y Valoración Control'!D80</f>
        <v>R 29</v>
      </c>
      <c r="E80" s="99" t="str">
        <f>+'5 - Diseño y Valoración Control'!E80</f>
        <v>Incumplimiento  de adquisición de predios en el marco de Políticas del Gobierno</v>
      </c>
      <c r="F80" s="99" t="str">
        <f>+'5 - Diseño y Valoración Control'!F80</f>
        <v>Pérdida Reputacional</v>
      </c>
      <c r="G80" s="204"/>
      <c r="H80" s="204"/>
      <c r="I80" s="205"/>
      <c r="J80" s="206" t="e">
        <f t="shared" si="4"/>
        <v>#DIV/0!</v>
      </c>
      <c r="K80" s="206" t="e">
        <f t="shared" si="5"/>
        <v>#DIV/0!</v>
      </c>
      <c r="L80" s="204"/>
      <c r="M80" s="204"/>
      <c r="N80" s="204"/>
      <c r="O80" s="204"/>
      <c r="P80" s="207" t="e">
        <f t="shared" si="6"/>
        <v>#DIV/0!</v>
      </c>
      <c r="Q80" s="208">
        <f t="shared" si="7"/>
        <v>1</v>
      </c>
    </row>
    <row r="81" spans="2:17" s="34" customFormat="1" ht="150" customHeight="1" x14ac:dyDescent="0.25">
      <c r="B81" s="99" t="str">
        <f>+'5 - Diseño y Valoración Control'!B81</f>
        <v>ACCESO A LA PROPIEDAD DE LA TIERRA Y LOS TERRITORIOS</v>
      </c>
      <c r="C81" s="99" t="str">
        <f>+'5 - Diseño y Valoración Control'!C81</f>
        <v>SUBDIRECCIÓN DE ACCESO A TIERRAS EN ZONAS FOCALIZADAS</v>
      </c>
      <c r="D81" s="204" t="str">
        <f>+'5 - Diseño y Valoración Control'!D81</f>
        <v>R 30</v>
      </c>
      <c r="E81" s="99" t="str">
        <f>+'5 - Diseño y Valoración Control'!E81</f>
        <v>Materializar un subsidio que no cumpla con los requisitos establecidos</v>
      </c>
      <c r="F81" s="99" t="str">
        <f>+'5 - Diseño y Valoración Control'!F81</f>
        <v>Afectación Económica o presupuestal</v>
      </c>
      <c r="G81" s="204"/>
      <c r="H81" s="204"/>
      <c r="I81" s="205"/>
      <c r="J81" s="206" t="e">
        <f t="shared" si="4"/>
        <v>#DIV/0!</v>
      </c>
      <c r="K81" s="206" t="e">
        <f t="shared" si="5"/>
        <v>#DIV/0!</v>
      </c>
      <c r="L81" s="204"/>
      <c r="M81" s="204"/>
      <c r="N81" s="204"/>
      <c r="O81" s="204"/>
      <c r="P81" s="207" t="e">
        <f t="shared" si="6"/>
        <v>#DIV/0!</v>
      </c>
      <c r="Q81" s="208">
        <f t="shared" si="7"/>
        <v>1</v>
      </c>
    </row>
    <row r="82" spans="2:17" s="34" customFormat="1" ht="150" customHeight="1" x14ac:dyDescent="0.25">
      <c r="B82" s="99" t="str">
        <f>+'5 - Diseño y Valoración Control'!B82</f>
        <v>ACCESO A LA PROPIEDAD DE LA TIERRA Y LOS TERRITORIOS</v>
      </c>
      <c r="C82" s="99" t="str">
        <f>+'5 - Diseño y Valoración Control'!C82</f>
        <v>SUBDIRECCIÓN DE ACCESO A TIERRAS EN ZONAS FOCALIZADAS</v>
      </c>
      <c r="D82" s="204" t="str">
        <f>+'5 - Diseño y Valoración Control'!D82</f>
        <v>R 30</v>
      </c>
      <c r="E82" s="99" t="str">
        <f>+'5 - Diseño y Valoración Control'!E82</f>
        <v>Materializar un subsidio que no cumpla con los requisitos establecidos</v>
      </c>
      <c r="F82" s="99" t="str">
        <f>+'5 - Diseño y Valoración Control'!F82</f>
        <v>Afectación Económica o presupuestal</v>
      </c>
      <c r="G82" s="204"/>
      <c r="H82" s="204"/>
      <c r="I82" s="205"/>
      <c r="J82" s="206" t="e">
        <f t="shared" si="4"/>
        <v>#DIV/0!</v>
      </c>
      <c r="K82" s="206" t="e">
        <f t="shared" si="5"/>
        <v>#DIV/0!</v>
      </c>
      <c r="L82" s="204"/>
      <c r="M82" s="204"/>
      <c r="N82" s="204"/>
      <c r="O82" s="204"/>
      <c r="P82" s="207" t="e">
        <f t="shared" si="6"/>
        <v>#DIV/0!</v>
      </c>
      <c r="Q82" s="208">
        <f t="shared" si="7"/>
        <v>1</v>
      </c>
    </row>
    <row r="83" spans="2:17" s="34" customFormat="1" ht="150" customHeight="1" x14ac:dyDescent="0.25">
      <c r="B83" s="99" t="str">
        <f>+'5 - Diseño y Valoración Control'!B83</f>
        <v>ACCESO A LA PROPIEDAD DE LA TIERRA Y LOS TERRITORIOS</v>
      </c>
      <c r="C83" s="99" t="str">
        <f>+'5 - Diseño y Valoración Control'!C83</f>
        <v>SUBDIRECCIÓN DE ACCESO A TIERRAS EN ZONAS FOCALIZADAS</v>
      </c>
      <c r="D83" s="204" t="str">
        <f>+'5 - Diseño y Valoración Control'!D83</f>
        <v>R 30</v>
      </c>
      <c r="E83" s="99" t="str">
        <f>+'5 - Diseño y Valoración Control'!E83</f>
        <v>Materializar un subsidio que no cumpla con los requisitos establecidos</v>
      </c>
      <c r="F83" s="99" t="str">
        <f>+'5 - Diseño y Valoración Control'!F83</f>
        <v>Afectación Económica o presupuestal</v>
      </c>
      <c r="G83" s="204"/>
      <c r="H83" s="204"/>
      <c r="I83" s="205"/>
      <c r="J83" s="206" t="e">
        <f t="shared" si="4"/>
        <v>#DIV/0!</v>
      </c>
      <c r="K83" s="206" t="e">
        <f t="shared" si="5"/>
        <v>#DIV/0!</v>
      </c>
      <c r="L83" s="204"/>
      <c r="M83" s="204"/>
      <c r="N83" s="204"/>
      <c r="O83" s="204"/>
      <c r="P83" s="207" t="e">
        <f t="shared" si="6"/>
        <v>#DIV/0!</v>
      </c>
      <c r="Q83" s="208">
        <f t="shared" si="7"/>
        <v>1</v>
      </c>
    </row>
    <row r="84" spans="2:17" s="34" customFormat="1" ht="150" customHeight="1" x14ac:dyDescent="0.25">
      <c r="B84" s="99" t="str">
        <f>+'5 - Diseño y Valoración Control'!B84</f>
        <v>ACCESO A LA PROPIEDAD DE LA TIERRA Y LOS TERRITORIOS</v>
      </c>
      <c r="C84" s="99" t="str">
        <f>+'5 - Diseño y Valoración Control'!C84</f>
        <v>SUBDIRECCIÓN DE ACCESO A TIERRAS EN ZONAS FOCALIZADAS</v>
      </c>
      <c r="D84" s="204" t="str">
        <f>+'5 - Diseño y Valoración Control'!D84</f>
        <v>R 30</v>
      </c>
      <c r="E84" s="99" t="str">
        <f>+'5 - Diseño y Valoración Control'!E84</f>
        <v>Materializar un subsidio que no cumpla con los requisitos establecidos</v>
      </c>
      <c r="F84" s="99" t="str">
        <f>+'5 - Diseño y Valoración Control'!F84</f>
        <v>Afectación Económica o presupuestal</v>
      </c>
      <c r="G84" s="204"/>
      <c r="H84" s="204"/>
      <c r="I84" s="205"/>
      <c r="J84" s="206" t="e">
        <f t="shared" si="4"/>
        <v>#DIV/0!</v>
      </c>
      <c r="K84" s="206" t="e">
        <f t="shared" si="5"/>
        <v>#DIV/0!</v>
      </c>
      <c r="L84" s="204"/>
      <c r="M84" s="204"/>
      <c r="N84" s="204"/>
      <c r="O84" s="204"/>
      <c r="P84" s="207" t="e">
        <f t="shared" si="6"/>
        <v>#DIV/0!</v>
      </c>
      <c r="Q84" s="208">
        <f t="shared" si="7"/>
        <v>1</v>
      </c>
    </row>
    <row r="85" spans="2:17" s="34" customFormat="1" ht="150" customHeight="1" x14ac:dyDescent="0.25">
      <c r="B85" s="99" t="str">
        <f>+'5 - Diseño y Valoración Control'!B85</f>
        <v>ACCESO A LA PROPIEDAD DE LA TIERRA Y LOS TERRITORIOS</v>
      </c>
      <c r="C85" s="99" t="str">
        <f>+'5 - Diseño y Valoración Control'!C85</f>
        <v>SUBDIRECCIÓN DE ACCESO A TIERRAS EN ZONAS FOCALIZADAS</v>
      </c>
      <c r="D85" s="204" t="str">
        <f>+'5 - Diseño y Valoración Control'!D85</f>
        <v>R 31</v>
      </c>
      <c r="E85" s="99" t="str">
        <f>+'5 - Diseño y Valoración Control'!E85</f>
        <v>Adjudicación de baldíos a persona natural, sin el cumplimiento de requisitos jurídicos, agronómicos y catastrales en los municipios focalizados</v>
      </c>
      <c r="F85" s="99" t="str">
        <f>+'5 - Diseño y Valoración Control'!F85</f>
        <v>Pérdida Reputacional</v>
      </c>
      <c r="G85" s="204"/>
      <c r="H85" s="204"/>
      <c r="I85" s="205"/>
      <c r="J85" s="206" t="e">
        <f t="shared" si="4"/>
        <v>#DIV/0!</v>
      </c>
      <c r="K85" s="206" t="e">
        <f t="shared" si="5"/>
        <v>#DIV/0!</v>
      </c>
      <c r="L85" s="204"/>
      <c r="M85" s="204"/>
      <c r="N85" s="204"/>
      <c r="O85" s="204"/>
      <c r="P85" s="207" t="e">
        <f t="shared" si="6"/>
        <v>#DIV/0!</v>
      </c>
      <c r="Q85" s="208">
        <f t="shared" si="7"/>
        <v>1</v>
      </c>
    </row>
    <row r="86" spans="2:17" s="34" customFormat="1" ht="150" customHeight="1" x14ac:dyDescent="0.25">
      <c r="B86" s="99" t="str">
        <f>+'5 - Diseño y Valoración Control'!B86</f>
        <v>ACCESO A LA PROPIEDAD DE LA TIERRA Y LOS TERRITORIOS</v>
      </c>
      <c r="C86" s="99" t="str">
        <f>+'5 - Diseño y Valoración Control'!C86</f>
        <v>SUBDIRECCIÓN DE ACCESO A TIERRAS EN ZONAS FOCALIZADAS</v>
      </c>
      <c r="D86" s="204" t="str">
        <f>+'5 - Diseño y Valoración Control'!D86</f>
        <v>R 31</v>
      </c>
      <c r="E86" s="99" t="str">
        <f>+'5 - Diseño y Valoración Control'!E86</f>
        <v>Adjudicación de baldíos a persona natural, sin el cumplimiento de requisitos jurídicos, agronómicos y catastrales en los municipios focalizados</v>
      </c>
      <c r="F86" s="99" t="str">
        <f>+'5 - Diseño y Valoración Control'!F86</f>
        <v>Pérdida Reputacional</v>
      </c>
      <c r="G86" s="204"/>
      <c r="H86" s="204"/>
      <c r="I86" s="205"/>
      <c r="J86" s="206" t="e">
        <f t="shared" si="4"/>
        <v>#DIV/0!</v>
      </c>
      <c r="K86" s="206" t="e">
        <f t="shared" si="5"/>
        <v>#DIV/0!</v>
      </c>
      <c r="L86" s="204"/>
      <c r="M86" s="204"/>
      <c r="N86" s="204"/>
      <c r="O86" s="204"/>
      <c r="P86" s="207" t="e">
        <f t="shared" si="6"/>
        <v>#DIV/0!</v>
      </c>
      <c r="Q86" s="208">
        <f t="shared" si="7"/>
        <v>1</v>
      </c>
    </row>
    <row r="87" spans="2:17" s="34" customFormat="1" ht="150" customHeight="1" x14ac:dyDescent="0.25">
      <c r="B87" s="99" t="str">
        <f>+'5 - Diseño y Valoración Control'!B87</f>
        <v>ACCESO A LA PROPIEDAD DE LA TIERRA Y LOS TERRITORIOS</v>
      </c>
      <c r="C87" s="99" t="str">
        <f>+'5 - Diseño y Valoración Control'!C87</f>
        <v>SUBDIRECCIÓN DE ACCESO A TIERRAS EN ZONAS FOCALIZADAS</v>
      </c>
      <c r="D87" s="204" t="str">
        <f>+'5 - Diseño y Valoración Control'!D87</f>
        <v>R 31</v>
      </c>
      <c r="E87" s="99" t="str">
        <f>+'5 - Diseño y Valoración Control'!E87</f>
        <v>Adjudicación de baldíos a persona natural, sin el cumplimiento de requisitos jurídicos, agronómicos y catastrales en los municipios focalizados</v>
      </c>
      <c r="F87" s="99" t="str">
        <f>+'5 - Diseño y Valoración Control'!F87</f>
        <v>Pérdida Reputacional</v>
      </c>
      <c r="G87" s="204"/>
      <c r="H87" s="204"/>
      <c r="I87" s="205"/>
      <c r="J87" s="206" t="e">
        <f t="shared" si="4"/>
        <v>#DIV/0!</v>
      </c>
      <c r="K87" s="206" t="e">
        <f t="shared" si="5"/>
        <v>#DIV/0!</v>
      </c>
      <c r="L87" s="204"/>
      <c r="M87" s="204"/>
      <c r="N87" s="204"/>
      <c r="O87" s="204"/>
      <c r="P87" s="207" t="e">
        <f t="shared" si="6"/>
        <v>#DIV/0!</v>
      </c>
      <c r="Q87" s="208">
        <f t="shared" si="7"/>
        <v>1</v>
      </c>
    </row>
    <row r="88" spans="2:17" s="34" customFormat="1" ht="150" customHeight="1" x14ac:dyDescent="0.25">
      <c r="B88" s="99" t="str">
        <f>+'5 - Diseño y Valoración Control'!B88</f>
        <v>ACCESO A LA PROPIEDAD DE LA TIERRA Y LOS TERRITORIOS</v>
      </c>
      <c r="C88" s="99" t="str">
        <f>+'5 - Diseño y Valoración Control'!C88</f>
        <v>SUBDIRECCIÓN DE ACCESO A TIERRAS POR DEMANDA Y DESCONGESTIÓN</v>
      </c>
      <c r="D88" s="204" t="str">
        <f>+'5 - Diseño y Valoración Control'!D88</f>
        <v>R 32</v>
      </c>
      <c r="E88" s="99" t="str">
        <f>+'5 - Diseño y Valoración Control'!E88</f>
        <v xml:space="preserve">Demoras en ejecutar las etapas propias del procedimiento por causas internas de revocatoria de predios no focalizados </v>
      </c>
      <c r="F88" s="99" t="str">
        <f>+'5 - Diseño y Valoración Control'!F88</f>
        <v>Pérdida Reputacional</v>
      </c>
      <c r="G88" s="204"/>
      <c r="H88" s="204"/>
      <c r="I88" s="205"/>
      <c r="J88" s="206" t="e">
        <f t="shared" si="4"/>
        <v>#DIV/0!</v>
      </c>
      <c r="K88" s="206" t="e">
        <f t="shared" si="5"/>
        <v>#DIV/0!</v>
      </c>
      <c r="L88" s="204"/>
      <c r="M88" s="204"/>
      <c r="N88" s="204"/>
      <c r="O88" s="204"/>
      <c r="P88" s="207" t="e">
        <f t="shared" si="6"/>
        <v>#DIV/0!</v>
      </c>
      <c r="Q88" s="208">
        <f t="shared" si="7"/>
        <v>1</v>
      </c>
    </row>
    <row r="89" spans="2:17" s="34" customFormat="1" ht="150" customHeight="1" x14ac:dyDescent="0.25">
      <c r="B89" s="99" t="str">
        <f>+'5 - Diseño y Valoración Control'!B89</f>
        <v>ACCESO A LA PROPIEDAD DE LA TIERRA Y LOS TERRITORIOS</v>
      </c>
      <c r="C89" s="99" t="str">
        <f>+'5 - Diseño y Valoración Control'!C89</f>
        <v>SUBDIRECCIÓN DE ACCESO A TIERRAS POR DEMANDA Y DESCONGESTIÓN</v>
      </c>
      <c r="D89" s="204" t="str">
        <f>+'5 - Diseño y Valoración Control'!D89</f>
        <v>R 32</v>
      </c>
      <c r="E89" s="99" t="str">
        <f>+'5 - Diseño y Valoración Control'!E89</f>
        <v xml:space="preserve">Demoras en ejecutar las etapas propias del procedimiento por causas internas de revocatoria de predios no focalizados </v>
      </c>
      <c r="F89" s="99" t="str">
        <f>+'5 - Diseño y Valoración Control'!F89</f>
        <v>Pérdida Reputacional</v>
      </c>
      <c r="G89" s="204"/>
      <c r="H89" s="204"/>
      <c r="I89" s="205"/>
      <c r="J89" s="206" t="e">
        <f t="shared" si="4"/>
        <v>#DIV/0!</v>
      </c>
      <c r="K89" s="206" t="e">
        <f t="shared" si="5"/>
        <v>#DIV/0!</v>
      </c>
      <c r="L89" s="204"/>
      <c r="M89" s="204"/>
      <c r="N89" s="204"/>
      <c r="O89" s="204"/>
      <c r="P89" s="207" t="e">
        <f t="shared" si="6"/>
        <v>#DIV/0!</v>
      </c>
      <c r="Q89" s="208">
        <f t="shared" si="7"/>
        <v>1</v>
      </c>
    </row>
    <row r="90" spans="2:17" s="34" customFormat="1" ht="150" customHeight="1" x14ac:dyDescent="0.25">
      <c r="B90" s="99" t="str">
        <f>+'5 - Diseño y Valoración Control'!B90</f>
        <v>ACCESO A LA PROPIEDAD DE LA TIERRA Y LOS TERRITORIOS</v>
      </c>
      <c r="C90" s="99" t="str">
        <f>+'5 - Diseño y Valoración Control'!C90</f>
        <v>SUBDIRECCIÓN DE ACCESO A TIERRAS POR DEMANDA Y DESCONGESTIÓN</v>
      </c>
      <c r="D90" s="204" t="str">
        <f>+'5 - Diseño y Valoración Control'!D90</f>
        <v>R 32</v>
      </c>
      <c r="E90" s="99" t="str">
        <f>+'5 - Diseño y Valoración Control'!E90</f>
        <v xml:space="preserve">Demoras en ejecutar las etapas propias del procedimiento por causas internas de revocatoria de predios no focalizados </v>
      </c>
      <c r="F90" s="99" t="str">
        <f>+'5 - Diseño y Valoración Control'!F90</f>
        <v>Pérdida Reputacional</v>
      </c>
      <c r="G90" s="204"/>
      <c r="H90" s="204"/>
      <c r="I90" s="205"/>
      <c r="J90" s="206" t="e">
        <f t="shared" si="4"/>
        <v>#DIV/0!</v>
      </c>
      <c r="K90" s="206" t="e">
        <f t="shared" si="5"/>
        <v>#DIV/0!</v>
      </c>
      <c r="L90" s="204"/>
      <c r="M90" s="204"/>
      <c r="N90" s="204"/>
      <c r="O90" s="204"/>
      <c r="P90" s="207" t="e">
        <f t="shared" si="6"/>
        <v>#DIV/0!</v>
      </c>
      <c r="Q90" s="208">
        <f t="shared" si="7"/>
        <v>1</v>
      </c>
    </row>
    <row r="91" spans="2:17" s="34" customFormat="1" ht="150" customHeight="1" x14ac:dyDescent="0.25">
      <c r="B91" s="99" t="str">
        <f>+'5 - Diseño y Valoración Control'!B91</f>
        <v>ACCESO A LA PROPIEDAD DE LA TIERRA Y LOS TERRITORIOS</v>
      </c>
      <c r="C91" s="99" t="str">
        <f>+'5 - Diseño y Valoración Control'!C91</f>
        <v>SUBDIRECCIÓN DE ACCESO A TIERRAS EN ZONAS FOCALIZADAS</v>
      </c>
      <c r="D91" s="204" t="str">
        <f>+'5 - Diseño y Valoración Control'!D91</f>
        <v>R 33</v>
      </c>
      <c r="E91" s="99" t="str">
        <f>+'5 - Diseño y Valoración Control'!E91</f>
        <v xml:space="preserve">Demoras en ejecutar las etapas propias del procedimiento por causas internas de revocatoria de predios focalizados </v>
      </c>
      <c r="F91" s="99" t="str">
        <f>+'5 - Diseño y Valoración Control'!F91</f>
        <v>Pérdida Reputacional</v>
      </c>
      <c r="G91" s="204"/>
      <c r="H91" s="204"/>
      <c r="I91" s="205"/>
      <c r="J91" s="206" t="e">
        <f t="shared" si="4"/>
        <v>#DIV/0!</v>
      </c>
      <c r="K91" s="206" t="e">
        <f t="shared" si="5"/>
        <v>#DIV/0!</v>
      </c>
      <c r="L91" s="204"/>
      <c r="M91" s="204"/>
      <c r="N91" s="204"/>
      <c r="O91" s="204"/>
      <c r="P91" s="207" t="e">
        <f t="shared" si="6"/>
        <v>#DIV/0!</v>
      </c>
      <c r="Q91" s="208">
        <f t="shared" si="7"/>
        <v>1</v>
      </c>
    </row>
    <row r="92" spans="2:17" s="34" customFormat="1" ht="150" customHeight="1" x14ac:dyDescent="0.25">
      <c r="B92" s="99" t="str">
        <f>+'5 - Diseño y Valoración Control'!B92</f>
        <v>ACCESO A LA PROPIEDAD DE LA TIERRA Y LOS TERRITORIOS</v>
      </c>
      <c r="C92" s="99" t="str">
        <f>+'5 - Diseño y Valoración Control'!C92</f>
        <v>SUBDIRECCIÓN DE ACCESO A TIERRAS EN ZONAS FOCALIZADAS</v>
      </c>
      <c r="D92" s="204" t="str">
        <f>+'5 - Diseño y Valoración Control'!D92</f>
        <v>R 33</v>
      </c>
      <c r="E92" s="99" t="str">
        <f>+'5 - Diseño y Valoración Control'!E92</f>
        <v xml:space="preserve">Demoras en ejecutar las etapas propias del procedimiento por causas internas de revocatoria de predios focalizados </v>
      </c>
      <c r="F92" s="99" t="str">
        <f>+'5 - Diseño y Valoración Control'!F92</f>
        <v>Pérdida Reputacional</v>
      </c>
      <c r="G92" s="204"/>
      <c r="H92" s="204"/>
      <c r="I92" s="205"/>
      <c r="J92" s="206" t="e">
        <f t="shared" si="4"/>
        <v>#DIV/0!</v>
      </c>
      <c r="K92" s="206" t="e">
        <f t="shared" si="5"/>
        <v>#DIV/0!</v>
      </c>
      <c r="L92" s="204"/>
      <c r="M92" s="204"/>
      <c r="N92" s="204"/>
      <c r="O92" s="204"/>
      <c r="P92" s="207" t="e">
        <f t="shared" si="6"/>
        <v>#DIV/0!</v>
      </c>
      <c r="Q92" s="208">
        <f t="shared" si="7"/>
        <v>1</v>
      </c>
    </row>
    <row r="93" spans="2:17" s="34" customFormat="1" ht="150" customHeight="1" x14ac:dyDescent="0.25">
      <c r="B93" s="99" t="str">
        <f>+'5 - Diseño y Valoración Control'!B93</f>
        <v>ACCESO A LA PROPIEDAD DE LA TIERRA Y LOS TERRITORIOS</v>
      </c>
      <c r="C93" s="99" t="str">
        <f>+'5 - Diseño y Valoración Control'!C93</f>
        <v>SUBDIRECCIÓN DE ACCESO A TIERRAS EN ZONAS FOCALIZADAS</v>
      </c>
      <c r="D93" s="204" t="str">
        <f>+'5 - Diseño y Valoración Control'!D93</f>
        <v>R 33</v>
      </c>
      <c r="E93" s="99" t="str">
        <f>+'5 - Diseño y Valoración Control'!E93</f>
        <v xml:space="preserve">Demoras en ejecutar las etapas propias del procedimiento por causas internas de revocatoria de predios focalizados </v>
      </c>
      <c r="F93" s="99" t="str">
        <f>+'5 - Diseño y Valoración Control'!F93</f>
        <v>Pérdida Reputacional</v>
      </c>
      <c r="G93" s="204"/>
      <c r="H93" s="204"/>
      <c r="I93" s="205"/>
      <c r="J93" s="206" t="e">
        <f t="shared" si="4"/>
        <v>#DIV/0!</v>
      </c>
      <c r="K93" s="206" t="e">
        <f t="shared" si="5"/>
        <v>#DIV/0!</v>
      </c>
      <c r="L93" s="204"/>
      <c r="M93" s="204"/>
      <c r="N93" s="204"/>
      <c r="O93" s="204"/>
      <c r="P93" s="207" t="e">
        <f t="shared" si="6"/>
        <v>#DIV/0!</v>
      </c>
      <c r="Q93" s="208">
        <f t="shared" si="7"/>
        <v>1</v>
      </c>
    </row>
    <row r="94" spans="2:17" s="34" customFormat="1" ht="150" customHeight="1" x14ac:dyDescent="0.25">
      <c r="B94" s="99" t="str">
        <f>+'5 - Diseño y Valoración Control'!B94</f>
        <v>ACCESO A LA PROPIEDAD DE LA TIERRA Y LOS TERRITORIOS</v>
      </c>
      <c r="C94" s="99" t="str">
        <f>+'5 - Diseño y Valoración Control'!C94</f>
        <v>DIRECCIÓN DE ACCESO A TIERRAS</v>
      </c>
      <c r="D94" s="204" t="str">
        <f>+'5 - Diseño y Valoración Control'!D94</f>
        <v>R 34</v>
      </c>
      <c r="E94" s="99" t="str">
        <f>+'5 - Diseño y Valoración Control'!E94</f>
        <v>Redireccionamiento equivocado de las solicitudes que ingresan a la DAT</v>
      </c>
      <c r="F94" s="99" t="str">
        <f>+'5 - Diseño y Valoración Control'!F94</f>
        <v>Pérdida Reputacional</v>
      </c>
      <c r="G94" s="204"/>
      <c r="H94" s="204"/>
      <c r="I94" s="205"/>
      <c r="J94" s="206" t="e">
        <f t="shared" si="4"/>
        <v>#DIV/0!</v>
      </c>
      <c r="K94" s="206" t="e">
        <f t="shared" si="5"/>
        <v>#DIV/0!</v>
      </c>
      <c r="L94" s="204"/>
      <c r="M94" s="204"/>
      <c r="N94" s="204"/>
      <c r="O94" s="204"/>
      <c r="P94" s="207" t="e">
        <f t="shared" si="6"/>
        <v>#DIV/0!</v>
      </c>
      <c r="Q94" s="208">
        <f t="shared" si="7"/>
        <v>1</v>
      </c>
    </row>
    <row r="95" spans="2:17" s="34" customFormat="1" ht="150" customHeight="1" x14ac:dyDescent="0.25">
      <c r="B95" s="99" t="str">
        <f>+'5 - Diseño y Valoración Control'!B95</f>
        <v>ACCESO A LA PROPIEDAD DE LA TIERRA Y LOS TERRITORIOS</v>
      </c>
      <c r="C95" s="99" t="str">
        <f>+'5 - Diseño y Valoración Control'!C95</f>
        <v>DIRECCIÓN DE ACCESO A TIERRAS</v>
      </c>
      <c r="D95" s="204" t="str">
        <f>+'5 - Diseño y Valoración Control'!D95</f>
        <v>R 34</v>
      </c>
      <c r="E95" s="99" t="str">
        <f>+'5 - Diseño y Valoración Control'!E95</f>
        <v>Redireccionamiento equivocado de las solicitudes que ingresan a la DAT</v>
      </c>
      <c r="F95" s="99" t="str">
        <f>+'5 - Diseño y Valoración Control'!F95</f>
        <v>Pérdida Reputacional</v>
      </c>
      <c r="G95" s="204"/>
      <c r="H95" s="204"/>
      <c r="I95" s="205"/>
      <c r="J95" s="206" t="e">
        <f t="shared" si="4"/>
        <v>#DIV/0!</v>
      </c>
      <c r="K95" s="206" t="e">
        <f t="shared" si="5"/>
        <v>#DIV/0!</v>
      </c>
      <c r="L95" s="204"/>
      <c r="M95" s="204"/>
      <c r="N95" s="204"/>
      <c r="O95" s="204"/>
      <c r="P95" s="207" t="e">
        <f t="shared" si="6"/>
        <v>#DIV/0!</v>
      </c>
      <c r="Q95" s="208">
        <f t="shared" si="7"/>
        <v>1</v>
      </c>
    </row>
    <row r="96" spans="2:17" s="34" customFormat="1" ht="150" customHeight="1" x14ac:dyDescent="0.25">
      <c r="B96" s="99" t="str">
        <f>+'5 - Diseño y Valoración Control'!B96</f>
        <v>ADMINISTRACIÓN DE TIERRAS</v>
      </c>
      <c r="C96" s="99" t="str">
        <f>+'5 - Diseño y Valoración Control'!C96</f>
        <v>EQUIPO SISTEMAS DE INFORMACIÓN DAE</v>
      </c>
      <c r="D96" s="204" t="str">
        <f>+'5 - Diseño y Valoración Control'!D96</f>
        <v>R 35</v>
      </c>
      <c r="E96" s="99" t="str">
        <f>+'5 - Diseño y Valoración Control'!E96</f>
        <v>Demora en la revisión de las diferentes peticiones presentadas por las comunidades y/o resguardos indígenas a cargo de la DAE</v>
      </c>
      <c r="F96" s="99" t="str">
        <f>+'5 - Diseño y Valoración Control'!F96</f>
        <v>Pérdida Reputacional</v>
      </c>
      <c r="G96" s="204"/>
      <c r="H96" s="204"/>
      <c r="I96" s="205"/>
      <c r="J96" s="206" t="e">
        <f t="shared" si="4"/>
        <v>#DIV/0!</v>
      </c>
      <c r="K96" s="206" t="e">
        <f t="shared" si="5"/>
        <v>#DIV/0!</v>
      </c>
      <c r="L96" s="204"/>
      <c r="M96" s="204"/>
      <c r="N96" s="204"/>
      <c r="O96" s="204"/>
      <c r="P96" s="207" t="e">
        <f t="shared" si="6"/>
        <v>#DIV/0!</v>
      </c>
      <c r="Q96" s="208">
        <f t="shared" si="7"/>
        <v>1</v>
      </c>
    </row>
    <row r="97" spans="2:17" s="34" customFormat="1" ht="150" customHeight="1" x14ac:dyDescent="0.25">
      <c r="B97" s="99" t="str">
        <f>+'5 - Diseño y Valoración Control'!B97</f>
        <v>ADMINISTRACIÓN DE TIERRAS</v>
      </c>
      <c r="C97" s="99" t="str">
        <f>+'5 - Diseño y Valoración Control'!C97</f>
        <v>EQUIPO SISTEMAS DE INFORMACIÓN DAE</v>
      </c>
      <c r="D97" s="204" t="str">
        <f>+'5 - Diseño y Valoración Control'!D97</f>
        <v>R 35</v>
      </c>
      <c r="E97" s="99" t="str">
        <f>+'5 - Diseño y Valoración Control'!E97</f>
        <v>Demora en la revisión de las diferentes peticiones presentadas por las comunidades y/o resguardos indígenas a cargo de la DAE</v>
      </c>
      <c r="F97" s="99" t="str">
        <f>+'5 - Diseño y Valoración Control'!F97</f>
        <v>Pérdida Reputacional</v>
      </c>
      <c r="G97" s="204"/>
      <c r="H97" s="204"/>
      <c r="I97" s="205"/>
      <c r="J97" s="206" t="e">
        <f t="shared" si="4"/>
        <v>#DIV/0!</v>
      </c>
      <c r="K97" s="206" t="e">
        <f t="shared" si="5"/>
        <v>#DIV/0!</v>
      </c>
      <c r="L97" s="204"/>
      <c r="M97" s="204"/>
      <c r="N97" s="204"/>
      <c r="O97" s="204"/>
      <c r="P97" s="207" t="e">
        <f t="shared" si="6"/>
        <v>#DIV/0!</v>
      </c>
      <c r="Q97" s="208">
        <f t="shared" si="7"/>
        <v>1</v>
      </c>
    </row>
    <row r="98" spans="2:17" s="34" customFormat="1" ht="150" customHeight="1" x14ac:dyDescent="0.25">
      <c r="B98" s="99" t="str">
        <f>+'5 - Diseño y Valoración Control'!B98</f>
        <v>ADMINISTRACIÓN DE TIERRAS</v>
      </c>
      <c r="C98" s="99" t="str">
        <f>+'5 - Diseño y Valoración Control'!C98</f>
        <v>SUBDIRECCIÓN DE ADMINISTRACIÓN DE TIERRAS DE LA NACIÓN</v>
      </c>
      <c r="D98" s="204" t="str">
        <f>+'5 - Diseño y Valoración Control'!D98</f>
        <v>R 36</v>
      </c>
      <c r="E98" s="99" t="str">
        <f>+'5 - Diseño y Valoración Control'!E98</f>
        <v>Inventario de predios desactualizado de Fondo de Tierras para la Reforma Rural Integral</v>
      </c>
      <c r="F98" s="99" t="str">
        <f>+'5 - Diseño y Valoración Control'!F98</f>
        <v>Pérdida Reputacional</v>
      </c>
      <c r="G98" s="204"/>
      <c r="H98" s="204"/>
      <c r="I98" s="205"/>
      <c r="J98" s="206" t="e">
        <f t="shared" si="4"/>
        <v>#DIV/0!</v>
      </c>
      <c r="K98" s="206" t="e">
        <f t="shared" si="5"/>
        <v>#DIV/0!</v>
      </c>
      <c r="L98" s="204"/>
      <c r="M98" s="204"/>
      <c r="N98" s="204"/>
      <c r="O98" s="204"/>
      <c r="P98" s="207" t="e">
        <f t="shared" si="6"/>
        <v>#DIV/0!</v>
      </c>
      <c r="Q98" s="208">
        <f t="shared" si="7"/>
        <v>1</v>
      </c>
    </row>
    <row r="99" spans="2:17" s="34" customFormat="1" ht="150" customHeight="1" x14ac:dyDescent="0.25">
      <c r="B99" s="99" t="str">
        <f>+'5 - Diseño y Valoración Control'!B99</f>
        <v>ADMINISTRACIÓN DE TIERRAS</v>
      </c>
      <c r="C99" s="99" t="str">
        <f>+'5 - Diseño y Valoración Control'!C99</f>
        <v>SUBDIRECCIÓN DE ADMINISTRACIÓN DE TIERRAS DE LA NACIÓN</v>
      </c>
      <c r="D99" s="204" t="str">
        <f>+'5 - Diseño y Valoración Control'!D99</f>
        <v>R 36</v>
      </c>
      <c r="E99" s="99" t="str">
        <f>+'5 - Diseño y Valoración Control'!E99</f>
        <v>Inventario de predios desactualizado de Fondo de Tierras para la Reforma Rural Integral</v>
      </c>
      <c r="F99" s="99" t="str">
        <f>+'5 - Diseño y Valoración Control'!F99</f>
        <v>Pérdida Reputacional</v>
      </c>
      <c r="G99" s="204"/>
      <c r="H99" s="204"/>
      <c r="I99" s="205"/>
      <c r="J99" s="206" t="e">
        <f t="shared" si="4"/>
        <v>#DIV/0!</v>
      </c>
      <c r="K99" s="206" t="e">
        <f t="shared" si="5"/>
        <v>#DIV/0!</v>
      </c>
      <c r="L99" s="204"/>
      <c r="M99" s="204"/>
      <c r="N99" s="204"/>
      <c r="O99" s="204"/>
      <c r="P99" s="207" t="e">
        <f t="shared" si="6"/>
        <v>#DIV/0!</v>
      </c>
      <c r="Q99" s="208">
        <f t="shared" si="7"/>
        <v>1</v>
      </c>
    </row>
    <row r="100" spans="2:17" s="34" customFormat="1" ht="150" customHeight="1" x14ac:dyDescent="0.25">
      <c r="B100" s="99" t="str">
        <f>+'5 - Diseño y Valoración Control'!B100</f>
        <v>GESTIÓN DE LA INFORMACIÓN</v>
      </c>
      <c r="C100" s="99" t="str">
        <f>+'5 - Diseño y Valoración Control'!C100</f>
        <v>DIRECCIÓN GENERAL - GEOGRAFÍA, TOPOGRAFÍA Y CATASTRO</v>
      </c>
      <c r="D100" s="204" t="str">
        <f>+'5 - Diseño y Valoración Control'!D100</f>
        <v>R 37</v>
      </c>
      <c r="E100" s="99" t="str">
        <f>+'5 - Diseño y Valoración Control'!E100</f>
        <v>Entrega de información Topográfica fuera de los tiempos requeridos</v>
      </c>
      <c r="F100" s="99" t="str">
        <f>+'5 - Diseño y Valoración Control'!F100</f>
        <v>Pérdida Reputacional</v>
      </c>
      <c r="G100" s="204"/>
      <c r="H100" s="204"/>
      <c r="I100" s="205"/>
      <c r="J100" s="206" t="e">
        <f t="shared" si="4"/>
        <v>#DIV/0!</v>
      </c>
      <c r="K100" s="206" t="e">
        <f t="shared" si="5"/>
        <v>#DIV/0!</v>
      </c>
      <c r="L100" s="204"/>
      <c r="M100" s="204"/>
      <c r="N100" s="204"/>
      <c r="O100" s="204"/>
      <c r="P100" s="207" t="e">
        <f t="shared" si="6"/>
        <v>#DIV/0!</v>
      </c>
      <c r="Q100" s="208">
        <f t="shared" si="7"/>
        <v>1</v>
      </c>
    </row>
    <row r="101" spans="2:17" s="34" customFormat="1" ht="150" customHeight="1" x14ac:dyDescent="0.25">
      <c r="B101" s="99" t="str">
        <f>+'5 - Diseño y Valoración Control'!B101</f>
        <v>GESTIÓN DE LA INFORMACIÓN</v>
      </c>
      <c r="C101" s="99" t="str">
        <f>+'5 - Diseño y Valoración Control'!C101</f>
        <v>DIRECCIÓN GENERAL - GEOGRAFÍA, TOPOGRAFÍA Y CATASTRO</v>
      </c>
      <c r="D101" s="204" t="str">
        <f>+'5 - Diseño y Valoración Control'!D101</f>
        <v>R 37</v>
      </c>
      <c r="E101" s="99" t="str">
        <f>+'5 - Diseño y Valoración Control'!E101</f>
        <v>Entrega de información Topográfica fuera de los tiempos requeridos</v>
      </c>
      <c r="F101" s="99" t="str">
        <f>+'5 - Diseño y Valoración Control'!F101</f>
        <v>Pérdida Reputacional</v>
      </c>
      <c r="G101" s="204"/>
      <c r="H101" s="204"/>
      <c r="I101" s="205"/>
      <c r="J101" s="206" t="e">
        <f t="shared" si="4"/>
        <v>#DIV/0!</v>
      </c>
      <c r="K101" s="206" t="e">
        <f t="shared" si="5"/>
        <v>#DIV/0!</v>
      </c>
      <c r="L101" s="204"/>
      <c r="M101" s="204"/>
      <c r="N101" s="204"/>
      <c r="O101" s="204"/>
      <c r="P101" s="207" t="e">
        <f t="shared" si="6"/>
        <v>#DIV/0!</v>
      </c>
      <c r="Q101" s="208">
        <f t="shared" si="7"/>
        <v>1</v>
      </c>
    </row>
    <row r="102" spans="2:17" s="34" customFormat="1" ht="150" customHeight="1" x14ac:dyDescent="0.25">
      <c r="B102" s="99" t="str">
        <f>+'5 - Diseño y Valoración Control'!B102</f>
        <v>GESTIÓN DE LA INFORMACIÓN</v>
      </c>
      <c r="C102" s="99" t="str">
        <f>+'5 - Diseño y Valoración Control'!C102</f>
        <v>DIRECCIÓN GENERAL - GEOGRAFÍA, TOPOGRAFÍA Y CATASTRO</v>
      </c>
      <c r="D102" s="204" t="str">
        <f>+'5 - Diseño y Valoración Control'!D102</f>
        <v>R 38</v>
      </c>
      <c r="E102" s="99" t="str">
        <f>+'5 - Diseño y Valoración Control'!E102</f>
        <v>Entrega de información fuera de los estándares y requisitos técnicos mínimos</v>
      </c>
      <c r="F102" s="99" t="str">
        <f>+'5 - Diseño y Valoración Control'!F102</f>
        <v>Pérdida Reputacional</v>
      </c>
      <c r="G102" s="204"/>
      <c r="H102" s="204"/>
      <c r="I102" s="205"/>
      <c r="J102" s="206" t="e">
        <f t="shared" si="4"/>
        <v>#DIV/0!</v>
      </c>
      <c r="K102" s="206" t="e">
        <f t="shared" si="5"/>
        <v>#DIV/0!</v>
      </c>
      <c r="L102" s="204"/>
      <c r="M102" s="204"/>
      <c r="N102" s="204"/>
      <c r="O102" s="204"/>
      <c r="P102" s="207" t="e">
        <f t="shared" si="6"/>
        <v>#DIV/0!</v>
      </c>
      <c r="Q102" s="208">
        <f t="shared" si="7"/>
        <v>1</v>
      </c>
    </row>
    <row r="103" spans="2:17" s="34" customFormat="1" ht="150" customHeight="1" x14ac:dyDescent="0.25">
      <c r="B103" s="99" t="str">
        <f>+'5 - Diseño y Valoración Control'!B103</f>
        <v>GESTIÓN DE LA INFORMACIÓN</v>
      </c>
      <c r="C103" s="99" t="str">
        <f>+'5 - Diseño y Valoración Control'!C103</f>
        <v>DIRECCIÓN GENERAL - GEOGRAFÍA, TOPOGRAFÍA Y CATASTRO</v>
      </c>
      <c r="D103" s="204" t="str">
        <f>+'5 - Diseño y Valoración Control'!D103</f>
        <v>R 38</v>
      </c>
      <c r="E103" s="99" t="str">
        <f>+'5 - Diseño y Valoración Control'!E103</f>
        <v>Entrega de información fuera de los estándares y requisitos técnicos mínimos</v>
      </c>
      <c r="F103" s="99" t="str">
        <f>+'5 - Diseño y Valoración Control'!F103</f>
        <v>Pérdida Reputacional</v>
      </c>
      <c r="G103" s="204"/>
      <c r="H103" s="204"/>
      <c r="I103" s="205"/>
      <c r="J103" s="206" t="e">
        <f t="shared" si="4"/>
        <v>#DIV/0!</v>
      </c>
      <c r="K103" s="206" t="e">
        <f t="shared" si="5"/>
        <v>#DIV/0!</v>
      </c>
      <c r="L103" s="204"/>
      <c r="M103" s="204"/>
      <c r="N103" s="204"/>
      <c r="O103" s="204"/>
      <c r="P103" s="207" t="e">
        <f t="shared" si="6"/>
        <v>#DIV/0!</v>
      </c>
      <c r="Q103" s="208">
        <f t="shared" si="7"/>
        <v>1</v>
      </c>
    </row>
    <row r="104" spans="2:17" s="34" customFormat="1" ht="150" customHeight="1" x14ac:dyDescent="0.25">
      <c r="B104" s="99" t="str">
        <f>+'5 - Diseño y Valoración Control'!B104</f>
        <v>GESTIÓN DE LA INFORMACIÓN</v>
      </c>
      <c r="C104" s="99" t="str">
        <f>+'5 - Diseño y Valoración Control'!C104</f>
        <v>SUBDIRECCIÓN DE SISTEMAS DE INFORMACIÓN DE TIERRAS</v>
      </c>
      <c r="D104" s="204" t="str">
        <f>+'5 - Diseño y Valoración Control'!D104</f>
        <v>R 39</v>
      </c>
      <c r="E104" s="99" t="str">
        <f>+'5 - Diseño y Valoración Control'!E104</f>
        <v>Incumplimiento en la entrega de productos y servicios en la construcción de soluciones de software</v>
      </c>
      <c r="F104" s="99" t="str">
        <f>+'5 - Diseño y Valoración Control'!F104</f>
        <v>Afectación Económica o presupuestal</v>
      </c>
      <c r="G104" s="204"/>
      <c r="H104" s="204"/>
      <c r="I104" s="205"/>
      <c r="J104" s="206" t="e">
        <f t="shared" si="4"/>
        <v>#DIV/0!</v>
      </c>
      <c r="K104" s="206" t="e">
        <f t="shared" si="5"/>
        <v>#DIV/0!</v>
      </c>
      <c r="L104" s="204"/>
      <c r="M104" s="204"/>
      <c r="N104" s="204"/>
      <c r="O104" s="204"/>
      <c r="P104" s="207" t="e">
        <f t="shared" si="6"/>
        <v>#DIV/0!</v>
      </c>
      <c r="Q104" s="208">
        <f t="shared" si="7"/>
        <v>1</v>
      </c>
    </row>
    <row r="105" spans="2:17" s="34" customFormat="1" ht="150" customHeight="1" x14ac:dyDescent="0.25">
      <c r="B105" s="99" t="str">
        <f>+'5 - Diseño y Valoración Control'!B105</f>
        <v>GESTIÓN DE LA INFORMACIÓN</v>
      </c>
      <c r="C105" s="99" t="str">
        <f>+'5 - Diseño y Valoración Control'!C105</f>
        <v>SUBDIRECCIÓN DE SISTEMAS DE INFORMACIÓN DE TIERRAS</v>
      </c>
      <c r="D105" s="204" t="str">
        <f>+'5 - Diseño y Valoración Control'!D105</f>
        <v>R 39</v>
      </c>
      <c r="E105" s="99" t="str">
        <f>+'5 - Diseño y Valoración Control'!E105</f>
        <v>Incumplimiento en la entrega de productos y servicios en la construcción de soluciones de software</v>
      </c>
      <c r="F105" s="99" t="str">
        <f>+'5 - Diseño y Valoración Control'!F105</f>
        <v>Afectación Económica o presupuestal</v>
      </c>
      <c r="G105" s="204"/>
      <c r="H105" s="204"/>
      <c r="I105" s="205"/>
      <c r="J105" s="206" t="e">
        <f t="shared" si="4"/>
        <v>#DIV/0!</v>
      </c>
      <c r="K105" s="206" t="e">
        <f t="shared" si="5"/>
        <v>#DIV/0!</v>
      </c>
      <c r="L105" s="204"/>
      <c r="M105" s="204"/>
      <c r="N105" s="204"/>
      <c r="O105" s="204"/>
      <c r="P105" s="207" t="e">
        <f t="shared" si="6"/>
        <v>#DIV/0!</v>
      </c>
      <c r="Q105" s="208">
        <f t="shared" si="7"/>
        <v>1</v>
      </c>
    </row>
    <row r="106" spans="2:17" s="34" customFormat="1" ht="150" customHeight="1" x14ac:dyDescent="0.25">
      <c r="B106" s="99" t="str">
        <f>+'5 - Diseño y Valoración Control'!B106</f>
        <v>GESTIÓN DE LA INFORMACIÓN</v>
      </c>
      <c r="C106" s="99" t="str">
        <f>+'5 - Diseño y Valoración Control'!C106</f>
        <v>SUBDIRECCIÓN DE SISTEMAS DE INFORMACIÓN DE TIERRAS</v>
      </c>
      <c r="D106" s="204" t="str">
        <f>+'5 - Diseño y Valoración Control'!D106</f>
        <v>R 39</v>
      </c>
      <c r="E106" s="99" t="str">
        <f>+'5 - Diseño y Valoración Control'!E106</f>
        <v>Incumplimiento en la entrega de productos y servicios en la construcción de soluciones de software</v>
      </c>
      <c r="F106" s="99" t="str">
        <f>+'5 - Diseño y Valoración Control'!F106</f>
        <v>Afectación Económica o presupuestal</v>
      </c>
      <c r="G106" s="204"/>
      <c r="H106" s="204"/>
      <c r="I106" s="205"/>
      <c r="J106" s="206" t="e">
        <f t="shared" si="4"/>
        <v>#DIV/0!</v>
      </c>
      <c r="K106" s="206" t="e">
        <f t="shared" si="5"/>
        <v>#DIV/0!</v>
      </c>
      <c r="L106" s="204"/>
      <c r="M106" s="204"/>
      <c r="N106" s="204"/>
      <c r="O106" s="204"/>
      <c r="P106" s="207" t="e">
        <f t="shared" si="6"/>
        <v>#DIV/0!</v>
      </c>
      <c r="Q106" s="208">
        <f t="shared" si="7"/>
        <v>1</v>
      </c>
    </row>
    <row r="107" spans="2:17" s="34" customFormat="1" ht="150" customHeight="1" x14ac:dyDescent="0.25">
      <c r="B107" s="99" t="str">
        <f>+'5 - Diseño y Valoración Control'!B107</f>
        <v>GESTIÓN DE LA INFORMACIÓN</v>
      </c>
      <c r="C107" s="99" t="str">
        <f>+'5 - Diseño y Valoración Control'!C107</f>
        <v>SUBDIRECCIÓN DE SISTEMAS DE INFORMACIÓN DE TIERRAS</v>
      </c>
      <c r="D107" s="204" t="str">
        <f>+'5 - Diseño y Valoración Control'!D107</f>
        <v>R 40</v>
      </c>
      <c r="E107" s="99" t="str">
        <f>+'5 - Diseño y Valoración Control'!E107</f>
        <v>Incumplir los tiempos de entrega de desarrollo y ajustes a las aplicaciones de la Agencia</v>
      </c>
      <c r="F107" s="99" t="str">
        <f>+'5 - Diseño y Valoración Control'!F107</f>
        <v>Afectación Económica o presupuestal</v>
      </c>
      <c r="G107" s="204"/>
      <c r="H107" s="204"/>
      <c r="I107" s="205"/>
      <c r="J107" s="206" t="e">
        <f t="shared" si="4"/>
        <v>#DIV/0!</v>
      </c>
      <c r="K107" s="206" t="e">
        <f t="shared" si="5"/>
        <v>#DIV/0!</v>
      </c>
      <c r="L107" s="204"/>
      <c r="M107" s="204"/>
      <c r="N107" s="204"/>
      <c r="O107" s="204"/>
      <c r="P107" s="207" t="e">
        <f t="shared" si="6"/>
        <v>#DIV/0!</v>
      </c>
      <c r="Q107" s="208">
        <f t="shared" si="7"/>
        <v>1</v>
      </c>
    </row>
    <row r="108" spans="2:17" s="34" customFormat="1" ht="150" customHeight="1" x14ac:dyDescent="0.25">
      <c r="B108" s="99" t="str">
        <f>+'5 - Diseño y Valoración Control'!B108</f>
        <v>GESTIÓN DE LA INFORMACIÓN</v>
      </c>
      <c r="C108" s="99" t="str">
        <f>+'5 - Diseño y Valoración Control'!C108</f>
        <v>SUBDIRECCIÓN DE SISTEMAS DE INFORMACIÓN DE TIERRAS</v>
      </c>
      <c r="D108" s="204" t="str">
        <f>+'5 - Diseño y Valoración Control'!D108</f>
        <v>R 40</v>
      </c>
      <c r="E108" s="99" t="str">
        <f>+'5 - Diseño y Valoración Control'!E108</f>
        <v>Incumplir los tiempos de entrega de desarrollo y ajustes a las aplicaciones de la Agencia</v>
      </c>
      <c r="F108" s="99" t="str">
        <f>+'5 - Diseño y Valoración Control'!F108</f>
        <v>Afectación Económica o presupuestal</v>
      </c>
      <c r="G108" s="204"/>
      <c r="H108" s="204"/>
      <c r="I108" s="205"/>
      <c r="J108" s="206" t="e">
        <f t="shared" si="4"/>
        <v>#DIV/0!</v>
      </c>
      <c r="K108" s="206" t="e">
        <f t="shared" si="5"/>
        <v>#DIV/0!</v>
      </c>
      <c r="L108" s="204"/>
      <c r="M108" s="204"/>
      <c r="N108" s="204"/>
      <c r="O108" s="204"/>
      <c r="P108" s="207" t="e">
        <f t="shared" si="6"/>
        <v>#DIV/0!</v>
      </c>
      <c r="Q108" s="208">
        <f t="shared" si="7"/>
        <v>1</v>
      </c>
    </row>
    <row r="109" spans="2:17" s="34" customFormat="1" ht="150" customHeight="1" x14ac:dyDescent="0.25">
      <c r="B109" s="99" t="str">
        <f>+'5 - Diseño y Valoración Control'!B109</f>
        <v>GESTIÓN DE LA INFORMACIÓN</v>
      </c>
      <c r="C109" s="99" t="str">
        <f>+'5 - Diseño y Valoración Control'!C109</f>
        <v>SUBDIRECCIÓN DE SISTEMAS DE INFORMACIÓN DE TIERRAS</v>
      </c>
      <c r="D109" s="204" t="str">
        <f>+'5 - Diseño y Valoración Control'!D109</f>
        <v>R 41</v>
      </c>
      <c r="E109" s="99" t="str">
        <f>+'5 - Diseño y Valoración Control'!E109</f>
        <v>Realizar actividades relacionadas con los procedimientos misionales fuera del sistema integrado de tierras (SIT), dispuesto  por la Entidad</v>
      </c>
      <c r="F109" s="99" t="str">
        <f>+'5 - Diseño y Valoración Control'!F109</f>
        <v>Afectación Económica o presupuestal</v>
      </c>
      <c r="G109" s="204"/>
      <c r="H109" s="204"/>
      <c r="I109" s="205"/>
      <c r="J109" s="206" t="e">
        <f t="shared" si="4"/>
        <v>#DIV/0!</v>
      </c>
      <c r="K109" s="206" t="e">
        <f t="shared" si="5"/>
        <v>#DIV/0!</v>
      </c>
      <c r="L109" s="204"/>
      <c r="M109" s="204"/>
      <c r="N109" s="204"/>
      <c r="O109" s="204"/>
      <c r="P109" s="207" t="e">
        <f t="shared" si="6"/>
        <v>#DIV/0!</v>
      </c>
      <c r="Q109" s="208">
        <f t="shared" si="7"/>
        <v>1</v>
      </c>
    </row>
    <row r="110" spans="2:17" s="34" customFormat="1" ht="150" customHeight="1" x14ac:dyDescent="0.25">
      <c r="B110" s="99" t="str">
        <f>+'5 - Diseño y Valoración Control'!B110</f>
        <v>GESTIÓN DE LA INFORMACIÓN</v>
      </c>
      <c r="C110" s="99" t="str">
        <f>+'5 - Diseño y Valoración Control'!C110</f>
        <v>SUBDIRECCIÓN DE SISTEMAS DE INFORMACIÓN DE TIERRAS</v>
      </c>
      <c r="D110" s="204" t="str">
        <f>+'5 - Diseño y Valoración Control'!D110</f>
        <v>R 41</v>
      </c>
      <c r="E110" s="99" t="str">
        <f>+'5 - Diseño y Valoración Control'!E110</f>
        <v>Realizar actividades relacionadas con los procedimientos misionales fuera del sistema integrado de tierras (SIT), dispuesto  por la Entidad</v>
      </c>
      <c r="F110" s="99" t="str">
        <f>+'5 - Diseño y Valoración Control'!F110</f>
        <v>Afectación Económica o presupuestal</v>
      </c>
      <c r="G110" s="204"/>
      <c r="H110" s="204"/>
      <c r="I110" s="205"/>
      <c r="J110" s="206" t="e">
        <f t="shared" si="4"/>
        <v>#DIV/0!</v>
      </c>
      <c r="K110" s="206" t="e">
        <f t="shared" si="5"/>
        <v>#DIV/0!</v>
      </c>
      <c r="L110" s="204"/>
      <c r="M110" s="204"/>
      <c r="N110" s="204"/>
      <c r="O110" s="204"/>
      <c r="P110" s="207" t="e">
        <f t="shared" si="6"/>
        <v>#DIV/0!</v>
      </c>
      <c r="Q110" s="208">
        <f t="shared" si="7"/>
        <v>1</v>
      </c>
    </row>
    <row r="111" spans="2:17" s="34" customFormat="1" ht="150" customHeight="1" x14ac:dyDescent="0.25">
      <c r="B111" s="99" t="str">
        <f>+'5 - Diseño y Valoración Control'!B111</f>
        <v>GESTIÓN DE LA INFORMACIÓN</v>
      </c>
      <c r="C111" s="99" t="str">
        <f>+'5 - Diseño y Valoración Control'!C111</f>
        <v>SUBDIRECCIÓN DE SISTEMAS DE INFORMACIÓN DE TIERRAS</v>
      </c>
      <c r="D111" s="204" t="str">
        <f>+'5 - Diseño y Valoración Control'!D111</f>
        <v>R 41</v>
      </c>
      <c r="E111" s="99" t="str">
        <f>+'5 - Diseño y Valoración Control'!E111</f>
        <v>Realizar actividades relacionadas con los procedimientos misionales fuera del sistema integrado de tierras (SIT), dispuesto  por la Entidad</v>
      </c>
      <c r="F111" s="99" t="str">
        <f>+'5 - Diseño y Valoración Control'!F111</f>
        <v>Afectación Económica o presupuestal</v>
      </c>
      <c r="G111" s="204"/>
      <c r="H111" s="204"/>
      <c r="I111" s="205"/>
      <c r="J111" s="206" t="e">
        <f t="shared" si="4"/>
        <v>#DIV/0!</v>
      </c>
      <c r="K111" s="206" t="e">
        <f t="shared" si="5"/>
        <v>#DIV/0!</v>
      </c>
      <c r="L111" s="204"/>
      <c r="M111" s="204"/>
      <c r="N111" s="204"/>
      <c r="O111" s="204"/>
      <c r="P111" s="207" t="e">
        <f t="shared" si="6"/>
        <v>#DIV/0!</v>
      </c>
      <c r="Q111" s="208">
        <f t="shared" si="7"/>
        <v>1</v>
      </c>
    </row>
    <row r="112" spans="2:17" s="34" customFormat="1" ht="150" customHeight="1" x14ac:dyDescent="0.25">
      <c r="B112" s="99" t="str">
        <f>+'5 - Diseño y Valoración Control'!B112</f>
        <v>GESTIÓN DEL TALENTO HUMANO</v>
      </c>
      <c r="C112" s="99" t="str">
        <f>+'5 - Diseño y Valoración Control'!C112</f>
        <v>SUBDIRECCIÓN DE TALENTO HUMANO</v>
      </c>
      <c r="D112" s="204" t="str">
        <f>+'5 - Diseño y Valoración Control'!D112</f>
        <v>R 42</v>
      </c>
      <c r="E112" s="99" t="str">
        <f>+'5 - Diseño y Valoración Control'!E112</f>
        <v>Posibilidad de incumplir metas del Plan Estratégico de Talento Humano</v>
      </c>
      <c r="F112" s="99" t="str">
        <f>+'5 - Diseño y Valoración Control'!F112</f>
        <v>Pérdida Reputacional</v>
      </c>
      <c r="G112" s="204"/>
      <c r="H112" s="204"/>
      <c r="I112" s="205"/>
      <c r="J112" s="206" t="e">
        <f t="shared" si="4"/>
        <v>#DIV/0!</v>
      </c>
      <c r="K112" s="206" t="e">
        <f t="shared" si="5"/>
        <v>#DIV/0!</v>
      </c>
      <c r="L112" s="204"/>
      <c r="M112" s="204"/>
      <c r="N112" s="204"/>
      <c r="O112" s="204"/>
      <c r="P112" s="207" t="e">
        <f t="shared" si="6"/>
        <v>#DIV/0!</v>
      </c>
      <c r="Q112" s="208">
        <f t="shared" si="7"/>
        <v>1</v>
      </c>
    </row>
    <row r="113" spans="2:17" s="34" customFormat="1" ht="150" customHeight="1" x14ac:dyDescent="0.25">
      <c r="B113" s="99" t="str">
        <f>+'5 - Diseño y Valoración Control'!B113</f>
        <v>GESTIÓN DEL TALENTO HUMANO</v>
      </c>
      <c r="C113" s="99" t="str">
        <f>+'5 - Diseño y Valoración Control'!C113</f>
        <v>SUBDIRECCIÓN DE TALENTO HUMANO</v>
      </c>
      <c r="D113" s="204" t="str">
        <f>+'5 - Diseño y Valoración Control'!D113</f>
        <v>R 42</v>
      </c>
      <c r="E113" s="99" t="str">
        <f>+'5 - Diseño y Valoración Control'!E113</f>
        <v>Posibilidad de incumplir metas del Plan Estratégico de Talento Humano</v>
      </c>
      <c r="F113" s="99" t="str">
        <f>+'5 - Diseño y Valoración Control'!F113</f>
        <v>Pérdida Reputacional</v>
      </c>
      <c r="G113" s="204"/>
      <c r="H113" s="204"/>
      <c r="I113" s="205"/>
      <c r="J113" s="206" t="e">
        <f t="shared" si="4"/>
        <v>#DIV/0!</v>
      </c>
      <c r="K113" s="206" t="e">
        <f t="shared" si="5"/>
        <v>#DIV/0!</v>
      </c>
      <c r="L113" s="204"/>
      <c r="M113" s="204"/>
      <c r="N113" s="204"/>
      <c r="O113" s="204"/>
      <c r="P113" s="207" t="e">
        <f t="shared" si="6"/>
        <v>#DIV/0!</v>
      </c>
      <c r="Q113" s="208">
        <f t="shared" si="7"/>
        <v>1</v>
      </c>
    </row>
    <row r="114" spans="2:17" s="34" customFormat="1" ht="150" customHeight="1" x14ac:dyDescent="0.25">
      <c r="B114" s="99" t="str">
        <f>+'5 - Diseño y Valoración Control'!B114</f>
        <v>GESTIÓN DEL TALENTO HUMANO</v>
      </c>
      <c r="C114" s="99" t="str">
        <f>+'5 - Diseño y Valoración Control'!C114</f>
        <v>SUBDIRECCIÓN DE TALENTO HUMANO</v>
      </c>
      <c r="D114" s="204" t="str">
        <f>+'5 - Diseño y Valoración Control'!D114</f>
        <v>R 42</v>
      </c>
      <c r="E114" s="99" t="str">
        <f>+'5 - Diseño y Valoración Control'!E114</f>
        <v>Posibilidad de incumplir metas del Plan Estratégico de Talento Humano</v>
      </c>
      <c r="F114" s="99" t="str">
        <f>+'5 - Diseño y Valoración Control'!F114</f>
        <v>Pérdida Reputacional</v>
      </c>
      <c r="G114" s="204"/>
      <c r="H114" s="204"/>
      <c r="I114" s="205"/>
      <c r="J114" s="206" t="e">
        <f t="shared" si="4"/>
        <v>#DIV/0!</v>
      </c>
      <c r="K114" s="206" t="e">
        <f t="shared" si="5"/>
        <v>#DIV/0!</v>
      </c>
      <c r="L114" s="204"/>
      <c r="M114" s="204"/>
      <c r="N114" s="204"/>
      <c r="O114" s="204"/>
      <c r="P114" s="207" t="e">
        <f t="shared" si="6"/>
        <v>#DIV/0!</v>
      </c>
      <c r="Q114" s="208">
        <f t="shared" si="7"/>
        <v>1</v>
      </c>
    </row>
    <row r="115" spans="2:17" s="34" customFormat="1" ht="150" customHeight="1" x14ac:dyDescent="0.25">
      <c r="B115" s="99" t="str">
        <f>+'5 - Diseño y Valoración Control'!B115</f>
        <v>GESTIÓN DEL TALENTO HUMANO</v>
      </c>
      <c r="C115" s="99" t="str">
        <f>+'5 - Diseño y Valoración Control'!C115</f>
        <v>SUBDIRECCIÓN DE TALENTO HUMANO</v>
      </c>
      <c r="D115" s="204" t="str">
        <f>+'5 - Diseño y Valoración Control'!D115</f>
        <v>R 43</v>
      </c>
      <c r="E115" s="99" t="str">
        <f>+'5 - Diseño y Valoración Control'!E115</f>
        <v>Inconsistencias en el reporte y liquidación de las novedades laborales y prestacionales</v>
      </c>
      <c r="F115" s="99" t="str">
        <f>+'5 - Diseño y Valoración Control'!F115</f>
        <v>Afectación Económica o presupuestal</v>
      </c>
      <c r="G115" s="204"/>
      <c r="H115" s="204"/>
      <c r="I115" s="205"/>
      <c r="J115" s="206" t="e">
        <f t="shared" si="4"/>
        <v>#DIV/0!</v>
      </c>
      <c r="K115" s="206" t="e">
        <f t="shared" si="5"/>
        <v>#DIV/0!</v>
      </c>
      <c r="L115" s="204"/>
      <c r="M115" s="204"/>
      <c r="N115" s="204"/>
      <c r="O115" s="204"/>
      <c r="P115" s="207" t="e">
        <f t="shared" si="6"/>
        <v>#DIV/0!</v>
      </c>
      <c r="Q115" s="208">
        <f t="shared" si="7"/>
        <v>1</v>
      </c>
    </row>
    <row r="116" spans="2:17" s="34" customFormat="1" ht="150" customHeight="1" x14ac:dyDescent="0.25">
      <c r="B116" s="99" t="str">
        <f>+'5 - Diseño y Valoración Control'!B116</f>
        <v>GESTIÓN DEL TALENTO HUMANO</v>
      </c>
      <c r="C116" s="99" t="str">
        <f>+'5 - Diseño y Valoración Control'!C116</f>
        <v>SUBDIRECCIÓN DE TALENTO HUMANO</v>
      </c>
      <c r="D116" s="204" t="str">
        <f>+'5 - Diseño y Valoración Control'!D116</f>
        <v>R 43</v>
      </c>
      <c r="E116" s="99" t="str">
        <f>+'5 - Diseño y Valoración Control'!E116</f>
        <v>Inconsistencias en el reporte y liquidación de las novedades laborales y prestacionales</v>
      </c>
      <c r="F116" s="99" t="str">
        <f>+'5 - Diseño y Valoración Control'!F116</f>
        <v>Afectación Económica o presupuestal</v>
      </c>
      <c r="G116" s="204"/>
      <c r="H116" s="204"/>
      <c r="I116" s="205"/>
      <c r="J116" s="206" t="e">
        <f t="shared" si="4"/>
        <v>#DIV/0!</v>
      </c>
      <c r="K116" s="206" t="e">
        <f t="shared" si="5"/>
        <v>#DIV/0!</v>
      </c>
      <c r="L116" s="204"/>
      <c r="M116" s="204"/>
      <c r="N116" s="204"/>
      <c r="O116" s="204"/>
      <c r="P116" s="207" t="e">
        <f t="shared" si="6"/>
        <v>#DIV/0!</v>
      </c>
      <c r="Q116" s="208">
        <f t="shared" si="7"/>
        <v>1</v>
      </c>
    </row>
    <row r="117" spans="2:17" s="34" customFormat="1" ht="150" customHeight="1" x14ac:dyDescent="0.25">
      <c r="B117" s="99" t="str">
        <f>+'5 - Diseño y Valoración Control'!B117</f>
        <v>GESTIÓN DEL TALENTO HUMANO</v>
      </c>
      <c r="C117" s="99" t="str">
        <f>+'5 - Diseño y Valoración Control'!C117</f>
        <v>OFICINA JURÍDICA</v>
      </c>
      <c r="D117" s="204" t="str">
        <f>+'5 - Diseño y Valoración Control'!D117</f>
        <v>R 44</v>
      </c>
      <c r="E117" s="99" t="str">
        <f>+'5 - Diseño y Valoración Control'!E117</f>
        <v>Prescripción de la acción disciplinaria</v>
      </c>
      <c r="F117" s="99" t="str">
        <f>+'5 - Diseño y Valoración Control'!F117</f>
        <v>Pérdida Reputacional</v>
      </c>
      <c r="G117" s="204"/>
      <c r="H117" s="204"/>
      <c r="I117" s="205"/>
      <c r="J117" s="206" t="e">
        <f t="shared" si="4"/>
        <v>#DIV/0!</v>
      </c>
      <c r="K117" s="206" t="e">
        <f t="shared" si="5"/>
        <v>#DIV/0!</v>
      </c>
      <c r="L117" s="204"/>
      <c r="M117" s="204"/>
      <c r="N117" s="204"/>
      <c r="O117" s="204"/>
      <c r="P117" s="207" t="e">
        <f t="shared" si="6"/>
        <v>#DIV/0!</v>
      </c>
      <c r="Q117" s="208">
        <f t="shared" si="7"/>
        <v>1</v>
      </c>
    </row>
    <row r="118" spans="2:17" s="34" customFormat="1" ht="150" customHeight="1" x14ac:dyDescent="0.25">
      <c r="B118" s="99" t="str">
        <f>+'5 - Diseño y Valoración Control'!B118</f>
        <v>GESTIÓN DEL TALENTO HUMANO</v>
      </c>
      <c r="C118" s="99" t="str">
        <f>+'5 - Diseño y Valoración Control'!C118</f>
        <v>OFICINA JURÍDICA</v>
      </c>
      <c r="D118" s="204" t="str">
        <f>+'5 - Diseño y Valoración Control'!D118</f>
        <v>R 44</v>
      </c>
      <c r="E118" s="99" t="str">
        <f>+'5 - Diseño y Valoración Control'!E118</f>
        <v>Prescripción de la acción disciplinaria</v>
      </c>
      <c r="F118" s="99" t="str">
        <f>+'5 - Diseño y Valoración Control'!F118</f>
        <v>Pérdida Reputacional</v>
      </c>
      <c r="G118" s="204"/>
      <c r="H118" s="204"/>
      <c r="I118" s="205"/>
      <c r="J118" s="206" t="e">
        <f t="shared" si="4"/>
        <v>#DIV/0!</v>
      </c>
      <c r="K118" s="206" t="e">
        <f t="shared" si="5"/>
        <v>#DIV/0!</v>
      </c>
      <c r="L118" s="204"/>
      <c r="M118" s="204"/>
      <c r="N118" s="204"/>
      <c r="O118" s="204"/>
      <c r="P118" s="207" t="e">
        <f t="shared" si="6"/>
        <v>#DIV/0!</v>
      </c>
      <c r="Q118" s="208">
        <f t="shared" si="7"/>
        <v>1</v>
      </c>
    </row>
    <row r="119" spans="2:17" s="34" customFormat="1" ht="150" customHeight="1" x14ac:dyDescent="0.25">
      <c r="B119" s="99" t="str">
        <f>+'5 - Diseño y Valoración Control'!B119</f>
        <v>GESTIÓN DEL TALENTO HUMANO</v>
      </c>
      <c r="C119" s="99" t="str">
        <f>+'5 - Diseño y Valoración Control'!C119</f>
        <v>OFICINA JURÍDICA</v>
      </c>
      <c r="D119" s="204" t="str">
        <f>+'5 - Diseño y Valoración Control'!D119</f>
        <v>R 45</v>
      </c>
      <c r="E119" s="99" t="str">
        <f>+'5 - Diseño y Valoración Control'!E119</f>
        <v>Caducidad de la acción disciplinaria</v>
      </c>
      <c r="F119" s="99" t="str">
        <f>+'5 - Diseño y Valoración Control'!F119</f>
        <v>Pérdida Reputacional</v>
      </c>
      <c r="G119" s="204"/>
      <c r="H119" s="204"/>
      <c r="I119" s="205"/>
      <c r="J119" s="206" t="e">
        <f t="shared" si="4"/>
        <v>#DIV/0!</v>
      </c>
      <c r="K119" s="206" t="e">
        <f t="shared" si="5"/>
        <v>#DIV/0!</v>
      </c>
      <c r="L119" s="204"/>
      <c r="M119" s="204"/>
      <c r="N119" s="204"/>
      <c r="O119" s="204"/>
      <c r="P119" s="207" t="e">
        <f t="shared" si="6"/>
        <v>#DIV/0!</v>
      </c>
      <c r="Q119" s="208">
        <f t="shared" si="7"/>
        <v>1</v>
      </c>
    </row>
    <row r="120" spans="2:17" s="34" customFormat="1" ht="150" customHeight="1" x14ac:dyDescent="0.25">
      <c r="B120" s="99" t="str">
        <f>+'5 - Diseño y Valoración Control'!B120</f>
        <v>GESTIÓN DEL TALENTO HUMANO</v>
      </c>
      <c r="C120" s="99" t="str">
        <f>+'5 - Diseño y Valoración Control'!C120</f>
        <v>OFICINA JURÍDICA</v>
      </c>
      <c r="D120" s="204" t="str">
        <f>+'5 - Diseño y Valoración Control'!D120</f>
        <v>R 45</v>
      </c>
      <c r="E120" s="99" t="str">
        <f>+'5 - Diseño y Valoración Control'!E120</f>
        <v>Caducidad de la acción disciplinaria</v>
      </c>
      <c r="F120" s="99" t="str">
        <f>+'5 - Diseño y Valoración Control'!F120</f>
        <v>Pérdida Reputacional</v>
      </c>
      <c r="G120" s="204"/>
      <c r="H120" s="204"/>
      <c r="I120" s="205"/>
      <c r="J120" s="206" t="e">
        <f t="shared" si="4"/>
        <v>#DIV/0!</v>
      </c>
      <c r="K120" s="206" t="e">
        <f t="shared" si="5"/>
        <v>#DIV/0!</v>
      </c>
      <c r="L120" s="204"/>
      <c r="M120" s="204"/>
      <c r="N120" s="204"/>
      <c r="O120" s="204"/>
      <c r="P120" s="207" t="e">
        <f t="shared" si="6"/>
        <v>#DIV/0!</v>
      </c>
      <c r="Q120" s="208">
        <f t="shared" si="7"/>
        <v>1</v>
      </c>
    </row>
    <row r="121" spans="2:17" s="34" customFormat="1" ht="150" customHeight="1" x14ac:dyDescent="0.25">
      <c r="B121" s="99" t="str">
        <f>+'5 - Diseño y Valoración Control'!B121</f>
        <v>GESTIÓN DEL TALENTO HUMANO</v>
      </c>
      <c r="C121" s="99" t="str">
        <f>+'5 - Diseño y Valoración Control'!C121</f>
        <v>OFICINA JURÍDICA</v>
      </c>
      <c r="D121" s="204" t="str">
        <f>+'5 - Diseño y Valoración Control'!D121</f>
        <v>R 46</v>
      </c>
      <c r="E121" s="99" t="str">
        <f>+'5 - Diseño y Valoración Control'!E121</f>
        <v>Perdida de expedientes disciplinarios</v>
      </c>
      <c r="F121" s="99" t="str">
        <f>+'5 - Diseño y Valoración Control'!F121</f>
        <v>Pérdida Reputacional</v>
      </c>
      <c r="G121" s="204"/>
      <c r="H121" s="204"/>
      <c r="I121" s="205"/>
      <c r="J121" s="206" t="e">
        <f t="shared" si="4"/>
        <v>#DIV/0!</v>
      </c>
      <c r="K121" s="206" t="e">
        <f t="shared" si="5"/>
        <v>#DIV/0!</v>
      </c>
      <c r="L121" s="204"/>
      <c r="M121" s="204"/>
      <c r="N121" s="204"/>
      <c r="O121" s="204"/>
      <c r="P121" s="207" t="e">
        <f t="shared" si="6"/>
        <v>#DIV/0!</v>
      </c>
      <c r="Q121" s="208">
        <f t="shared" si="7"/>
        <v>1</v>
      </c>
    </row>
    <row r="122" spans="2:17" s="34" customFormat="1" ht="150" customHeight="1" x14ac:dyDescent="0.25">
      <c r="B122" s="99" t="str">
        <f>+'5 - Diseño y Valoración Control'!B122</f>
        <v>GESTIÓN DEL TALENTO HUMANO</v>
      </c>
      <c r="C122" s="99" t="str">
        <f>+'5 - Diseño y Valoración Control'!C122</f>
        <v>OFICINA JURÍDICA</v>
      </c>
      <c r="D122" s="204" t="str">
        <f>+'5 - Diseño y Valoración Control'!D122</f>
        <v>R 46</v>
      </c>
      <c r="E122" s="99" t="str">
        <f>+'5 - Diseño y Valoración Control'!E122</f>
        <v>Perdida de expedientes disciplinarios</v>
      </c>
      <c r="F122" s="99" t="str">
        <f>+'5 - Diseño y Valoración Control'!F122</f>
        <v>Pérdida Reputacional</v>
      </c>
      <c r="G122" s="204"/>
      <c r="H122" s="204"/>
      <c r="I122" s="205"/>
      <c r="J122" s="206" t="e">
        <f t="shared" si="4"/>
        <v>#DIV/0!</v>
      </c>
      <c r="K122" s="206" t="e">
        <f t="shared" si="5"/>
        <v>#DIV/0!</v>
      </c>
      <c r="L122" s="204"/>
      <c r="M122" s="204"/>
      <c r="N122" s="204"/>
      <c r="O122" s="204"/>
      <c r="P122" s="207" t="e">
        <f t="shared" si="6"/>
        <v>#DIV/0!</v>
      </c>
      <c r="Q122" s="208">
        <f t="shared" si="7"/>
        <v>1</v>
      </c>
    </row>
    <row r="123" spans="2:17" s="34" customFormat="1" ht="150" customHeight="1" x14ac:dyDescent="0.25">
      <c r="B123" s="99" t="str">
        <f>+'5 - Diseño y Valoración Control'!B123</f>
        <v>APOYO JURÍDICO</v>
      </c>
      <c r="C123" s="99" t="str">
        <f>+'5 - Diseño y Valoración Control'!C123</f>
        <v>OFICINA JURÍDICA</v>
      </c>
      <c r="D123" s="204" t="str">
        <f>+'5 - Diseño y Valoración Control'!D123</f>
        <v>R 47</v>
      </c>
      <c r="E123" s="99" t="str">
        <f>+'5 - Diseño y Valoración Control'!E123</f>
        <v>Emitir conceptos sobre el mismo tema con distinta interpretación</v>
      </c>
      <c r="F123" s="99" t="str">
        <f>+'5 - Diseño y Valoración Control'!F123</f>
        <v>Pérdida Reputacional</v>
      </c>
      <c r="G123" s="204"/>
      <c r="H123" s="204"/>
      <c r="I123" s="205"/>
      <c r="J123" s="206" t="e">
        <f t="shared" si="4"/>
        <v>#DIV/0!</v>
      </c>
      <c r="K123" s="206" t="e">
        <f t="shared" si="5"/>
        <v>#DIV/0!</v>
      </c>
      <c r="L123" s="204"/>
      <c r="M123" s="204"/>
      <c r="N123" s="204"/>
      <c r="O123" s="204"/>
      <c r="P123" s="207" t="e">
        <f t="shared" si="6"/>
        <v>#DIV/0!</v>
      </c>
      <c r="Q123" s="208">
        <f t="shared" si="7"/>
        <v>1</v>
      </c>
    </row>
    <row r="124" spans="2:17" s="34" customFormat="1" ht="150" customHeight="1" x14ac:dyDescent="0.25">
      <c r="B124" s="99" t="str">
        <f>+'5 - Diseño y Valoración Control'!B124</f>
        <v>APOYO JURÍDICO</v>
      </c>
      <c r="C124" s="99" t="str">
        <f>+'5 - Diseño y Valoración Control'!C124</f>
        <v>OFICINA JURÍDICA</v>
      </c>
      <c r="D124" s="204" t="str">
        <f>+'5 - Diseño y Valoración Control'!D124</f>
        <v>R 47</v>
      </c>
      <c r="E124" s="99" t="str">
        <f>+'5 - Diseño y Valoración Control'!E124</f>
        <v>Emitir conceptos sobre el mismo tema con distinta interpretación</v>
      </c>
      <c r="F124" s="99" t="str">
        <f>+'5 - Diseño y Valoración Control'!F124</f>
        <v>Pérdida Reputacional</v>
      </c>
      <c r="G124" s="204"/>
      <c r="H124" s="204"/>
      <c r="I124" s="205"/>
      <c r="J124" s="206" t="e">
        <f t="shared" si="4"/>
        <v>#DIV/0!</v>
      </c>
      <c r="K124" s="206" t="e">
        <f t="shared" si="5"/>
        <v>#DIV/0!</v>
      </c>
      <c r="L124" s="204"/>
      <c r="M124" s="204"/>
      <c r="N124" s="204"/>
      <c r="O124" s="204"/>
      <c r="P124" s="207" t="e">
        <f t="shared" si="6"/>
        <v>#DIV/0!</v>
      </c>
      <c r="Q124" s="208">
        <f t="shared" si="7"/>
        <v>1</v>
      </c>
    </row>
    <row r="125" spans="2:17" s="34" customFormat="1" ht="150" customHeight="1" x14ac:dyDescent="0.25">
      <c r="B125" s="99" t="str">
        <f>+'5 - Diseño y Valoración Control'!B125</f>
        <v>APOYO JURÍDICO</v>
      </c>
      <c r="C125" s="99" t="str">
        <f>+'5 - Diseño y Valoración Control'!C125</f>
        <v>OFICINA JURÍDICA</v>
      </c>
      <c r="D125" s="204" t="str">
        <f>+'5 - Diseño y Valoración Control'!D125</f>
        <v>R 48</v>
      </c>
      <c r="E125" s="99" t="str">
        <f>+'5 - Diseño y Valoración Control'!E125</f>
        <v>Vencimiento de términos</v>
      </c>
      <c r="F125" s="99" t="str">
        <f>+'5 - Diseño y Valoración Control'!F125</f>
        <v>Afectación Económica o presupuestal</v>
      </c>
      <c r="G125" s="204"/>
      <c r="H125" s="204"/>
      <c r="I125" s="205"/>
      <c r="J125" s="206" t="e">
        <f t="shared" si="4"/>
        <v>#DIV/0!</v>
      </c>
      <c r="K125" s="206" t="e">
        <f t="shared" si="5"/>
        <v>#DIV/0!</v>
      </c>
      <c r="L125" s="204"/>
      <c r="M125" s="204"/>
      <c r="N125" s="204"/>
      <c r="O125" s="204"/>
      <c r="P125" s="207" t="e">
        <f t="shared" si="6"/>
        <v>#DIV/0!</v>
      </c>
      <c r="Q125" s="208">
        <f t="shared" si="7"/>
        <v>1</v>
      </c>
    </row>
    <row r="126" spans="2:17" s="34" customFormat="1" ht="150" customHeight="1" x14ac:dyDescent="0.25">
      <c r="B126" s="99" t="str">
        <f>+'5 - Diseño y Valoración Control'!B126</f>
        <v>APOYO JURÍDICO</v>
      </c>
      <c r="C126" s="99" t="str">
        <f>+'5 - Diseño y Valoración Control'!C126</f>
        <v>OFICINA JURÍDICA</v>
      </c>
      <c r="D126" s="204" t="str">
        <f>+'5 - Diseño y Valoración Control'!D126</f>
        <v>R 48</v>
      </c>
      <c r="E126" s="99" t="str">
        <f>+'5 - Diseño y Valoración Control'!E126</f>
        <v>Vencimiento de términos</v>
      </c>
      <c r="F126" s="99" t="str">
        <f>+'5 - Diseño y Valoración Control'!F126</f>
        <v>Afectación Económica o presupuestal</v>
      </c>
      <c r="G126" s="204"/>
      <c r="H126" s="204"/>
      <c r="I126" s="205"/>
      <c r="J126" s="206" t="e">
        <f t="shared" si="4"/>
        <v>#DIV/0!</v>
      </c>
      <c r="K126" s="206" t="e">
        <f t="shared" si="5"/>
        <v>#DIV/0!</v>
      </c>
      <c r="L126" s="204"/>
      <c r="M126" s="204"/>
      <c r="N126" s="204"/>
      <c r="O126" s="204"/>
      <c r="P126" s="207" t="e">
        <f t="shared" si="6"/>
        <v>#DIV/0!</v>
      </c>
      <c r="Q126" s="208">
        <f t="shared" si="7"/>
        <v>1</v>
      </c>
    </row>
    <row r="127" spans="2:17" s="34" customFormat="1" ht="150" customHeight="1" x14ac:dyDescent="0.25">
      <c r="B127" s="99" t="str">
        <f>+'5 - Diseño y Valoración Control'!B127</f>
        <v>APOYO JURÍDICO</v>
      </c>
      <c r="C127" s="99" t="str">
        <f>+'5 - Diseño y Valoración Control'!C127</f>
        <v>OFICINA JURÍDICA</v>
      </c>
      <c r="D127" s="204" t="str">
        <f>+'5 - Diseño y Valoración Control'!D127</f>
        <v>R 48</v>
      </c>
      <c r="E127" s="99" t="str">
        <f>+'5 - Diseño y Valoración Control'!E127</f>
        <v>Vencimiento de términos</v>
      </c>
      <c r="F127" s="99" t="str">
        <f>+'5 - Diseño y Valoración Control'!F127</f>
        <v>Afectación Económica o presupuestal</v>
      </c>
      <c r="G127" s="204"/>
      <c r="H127" s="204"/>
      <c r="I127" s="205"/>
      <c r="J127" s="206" t="e">
        <f t="shared" si="4"/>
        <v>#DIV/0!</v>
      </c>
      <c r="K127" s="206" t="e">
        <f t="shared" si="5"/>
        <v>#DIV/0!</v>
      </c>
      <c r="L127" s="204"/>
      <c r="M127" s="204"/>
      <c r="N127" s="204"/>
      <c r="O127" s="204"/>
      <c r="P127" s="207" t="e">
        <f t="shared" si="6"/>
        <v>#DIV/0!</v>
      </c>
      <c r="Q127" s="208">
        <f t="shared" si="7"/>
        <v>1</v>
      </c>
    </row>
    <row r="128" spans="2:17" s="34" customFormat="1" ht="150" customHeight="1" x14ac:dyDescent="0.25">
      <c r="B128" s="99" t="str">
        <f>+'5 - Diseño y Valoración Control'!B128</f>
        <v>APOYO JURÍDICO</v>
      </c>
      <c r="C128" s="99" t="str">
        <f>+'5 - Diseño y Valoración Control'!C128</f>
        <v>OFICINA JURÍDICA</v>
      </c>
      <c r="D128" s="204" t="str">
        <f>+'5 - Diseño y Valoración Control'!D128</f>
        <v>R 49</v>
      </c>
      <c r="E128" s="99" t="str">
        <f>+'5 - Diseño y Valoración Control'!E128</f>
        <v>Emisión de viabilidades positivas contrarias a la normatividad</v>
      </c>
      <c r="F128" s="99" t="str">
        <f>+'5 - Diseño y Valoración Control'!F128</f>
        <v>Pérdida Reputacional</v>
      </c>
      <c r="G128" s="204"/>
      <c r="H128" s="204"/>
      <c r="I128" s="205"/>
      <c r="J128" s="206" t="e">
        <f t="shared" si="4"/>
        <v>#DIV/0!</v>
      </c>
      <c r="K128" s="206" t="e">
        <f t="shared" si="5"/>
        <v>#DIV/0!</v>
      </c>
      <c r="L128" s="204"/>
      <c r="M128" s="204"/>
      <c r="N128" s="204"/>
      <c r="O128" s="204"/>
      <c r="P128" s="207" t="e">
        <f t="shared" si="6"/>
        <v>#DIV/0!</v>
      </c>
      <c r="Q128" s="208">
        <f t="shared" si="7"/>
        <v>1</v>
      </c>
    </row>
    <row r="129" spans="2:17" s="34" customFormat="1" ht="150" customHeight="1" x14ac:dyDescent="0.25">
      <c r="B129" s="99" t="str">
        <f>+'5 - Diseño y Valoración Control'!B129</f>
        <v>APOYO JURÍDICO</v>
      </c>
      <c r="C129" s="99" t="str">
        <f>+'5 - Diseño y Valoración Control'!C129</f>
        <v>OFICINA JURÍDICA</v>
      </c>
      <c r="D129" s="204" t="str">
        <f>+'5 - Diseño y Valoración Control'!D129</f>
        <v>R 49</v>
      </c>
      <c r="E129" s="99" t="str">
        <f>+'5 - Diseño y Valoración Control'!E129</f>
        <v>Emisión de viabilidades positivas contrarias a la normatividad</v>
      </c>
      <c r="F129" s="99" t="str">
        <f>+'5 - Diseño y Valoración Control'!F129</f>
        <v>Pérdida Reputacional</v>
      </c>
      <c r="G129" s="204"/>
      <c r="H129" s="204"/>
      <c r="I129" s="205"/>
      <c r="J129" s="206" t="e">
        <f t="shared" si="4"/>
        <v>#DIV/0!</v>
      </c>
      <c r="K129" s="206" t="e">
        <f t="shared" si="5"/>
        <v>#DIV/0!</v>
      </c>
      <c r="L129" s="204"/>
      <c r="M129" s="204"/>
      <c r="N129" s="204"/>
      <c r="O129" s="204"/>
      <c r="P129" s="207" t="e">
        <f t="shared" si="6"/>
        <v>#DIV/0!</v>
      </c>
      <c r="Q129" s="208">
        <f t="shared" si="7"/>
        <v>1</v>
      </c>
    </row>
    <row r="130" spans="2:17" s="34" customFormat="1" ht="150" customHeight="1" x14ac:dyDescent="0.25">
      <c r="B130" s="99" t="str">
        <f>+'5 - Diseño y Valoración Control'!B130</f>
        <v>ADQUISICIÓN DE BIENES Y SERVICIOS</v>
      </c>
      <c r="C130" s="99" t="str">
        <f>+'5 - Diseño y Valoración Control'!C130</f>
        <v>GRUPO CONTRATOS</v>
      </c>
      <c r="D130" s="204" t="str">
        <f>+'5 - Diseño y Valoración Control'!D130</f>
        <v>R 50</v>
      </c>
      <c r="E130" s="99" t="str">
        <f>+'5 - Diseño y Valoración Control'!E130</f>
        <v>Liquidación de contratos y/o convenios fuera del plazo previsto.</v>
      </c>
      <c r="F130" s="99" t="str">
        <f>+'5 - Diseño y Valoración Control'!F130</f>
        <v>Pérdida Reputacional</v>
      </c>
      <c r="G130" s="204"/>
      <c r="H130" s="204"/>
      <c r="I130" s="205"/>
      <c r="J130" s="206" t="e">
        <f t="shared" si="4"/>
        <v>#DIV/0!</v>
      </c>
      <c r="K130" s="206" t="e">
        <f t="shared" si="5"/>
        <v>#DIV/0!</v>
      </c>
      <c r="L130" s="204"/>
      <c r="M130" s="204"/>
      <c r="N130" s="204"/>
      <c r="O130" s="204"/>
      <c r="P130" s="207" t="e">
        <f t="shared" si="6"/>
        <v>#DIV/0!</v>
      </c>
      <c r="Q130" s="208">
        <f t="shared" si="7"/>
        <v>1</v>
      </c>
    </row>
    <row r="131" spans="2:17" s="34" customFormat="1" ht="150" customHeight="1" x14ac:dyDescent="0.25">
      <c r="B131" s="99" t="str">
        <f>+'5 - Diseño y Valoración Control'!B131</f>
        <v>ADQUISICIÓN DE BIENES Y SERVICIOS</v>
      </c>
      <c r="C131" s="99" t="str">
        <f>+'5 - Diseño y Valoración Control'!C131</f>
        <v>GRUPO CONTRATOS</v>
      </c>
      <c r="D131" s="204" t="str">
        <f>+'5 - Diseño y Valoración Control'!D131</f>
        <v>R 50</v>
      </c>
      <c r="E131" s="99" t="str">
        <f>+'5 - Diseño y Valoración Control'!E131</f>
        <v>Liquidación de contratos y/o convenios fuera del plazo previsto.</v>
      </c>
      <c r="F131" s="99" t="str">
        <f>+'5 - Diseño y Valoración Control'!F131</f>
        <v>Pérdida Reputacional</v>
      </c>
      <c r="G131" s="204"/>
      <c r="H131" s="204"/>
      <c r="I131" s="205"/>
      <c r="J131" s="206" t="e">
        <f t="shared" si="4"/>
        <v>#DIV/0!</v>
      </c>
      <c r="K131" s="206" t="e">
        <f t="shared" si="5"/>
        <v>#DIV/0!</v>
      </c>
      <c r="L131" s="204"/>
      <c r="M131" s="204"/>
      <c r="N131" s="204"/>
      <c r="O131" s="204"/>
      <c r="P131" s="207" t="e">
        <f t="shared" si="6"/>
        <v>#DIV/0!</v>
      </c>
      <c r="Q131" s="208">
        <f t="shared" si="7"/>
        <v>1</v>
      </c>
    </row>
    <row r="132" spans="2:17" s="34" customFormat="1" ht="150" customHeight="1" x14ac:dyDescent="0.25">
      <c r="B132" s="99" t="str">
        <f>+'5 - Diseño y Valoración Control'!B132</f>
        <v>ADQUISICIÓN DE BIENES Y SERVICIOS</v>
      </c>
      <c r="C132" s="99" t="str">
        <f>+'5 - Diseño y Valoración Control'!C132</f>
        <v>GRUPO CONTRATOS</v>
      </c>
      <c r="D132" s="204" t="str">
        <f>+'5 - Diseño y Valoración Control'!D132</f>
        <v>R 50</v>
      </c>
      <c r="E132" s="99" t="str">
        <f>+'5 - Diseño y Valoración Control'!E132</f>
        <v>Liquidación de contratos y/o convenios fuera del plazo previsto.</v>
      </c>
      <c r="F132" s="99" t="str">
        <f>+'5 - Diseño y Valoración Control'!F132</f>
        <v>Pérdida Reputacional</v>
      </c>
      <c r="G132" s="204"/>
      <c r="H132" s="204"/>
      <c r="I132" s="205"/>
      <c r="J132" s="206" t="e">
        <f t="shared" si="4"/>
        <v>#DIV/0!</v>
      </c>
      <c r="K132" s="206" t="e">
        <f t="shared" si="5"/>
        <v>#DIV/0!</v>
      </c>
      <c r="L132" s="204"/>
      <c r="M132" s="204"/>
      <c r="N132" s="204"/>
      <c r="O132" s="204"/>
      <c r="P132" s="207" t="e">
        <f t="shared" si="6"/>
        <v>#DIV/0!</v>
      </c>
      <c r="Q132" s="208">
        <f t="shared" si="7"/>
        <v>1</v>
      </c>
    </row>
    <row r="133" spans="2:17" s="34" customFormat="1" ht="150" customHeight="1" x14ac:dyDescent="0.25">
      <c r="B133" s="99" t="str">
        <f>+'5 - Diseño y Valoración Control'!B133</f>
        <v>ADQUISICIÓN DE BIENES Y SERVICIOS</v>
      </c>
      <c r="C133" s="99" t="str">
        <f>+'5 - Diseño y Valoración Control'!C133</f>
        <v>GRUPO CONTRATOS</v>
      </c>
      <c r="D133" s="204" t="str">
        <f>+'5 - Diseño y Valoración Control'!D133</f>
        <v>R 51</v>
      </c>
      <c r="E133" s="99" t="str">
        <f>+'5 - Diseño y Valoración Control'!E133</f>
        <v>Configuración del contrato realidad.</v>
      </c>
      <c r="F133" s="99" t="str">
        <f>+'5 - Diseño y Valoración Control'!F133</f>
        <v>Afectación Económica o presupuestal</v>
      </c>
      <c r="G133" s="204"/>
      <c r="H133" s="204"/>
      <c r="I133" s="205"/>
      <c r="J133" s="206" t="e">
        <f t="shared" si="4"/>
        <v>#DIV/0!</v>
      </c>
      <c r="K133" s="206" t="e">
        <f t="shared" si="5"/>
        <v>#DIV/0!</v>
      </c>
      <c r="L133" s="204"/>
      <c r="M133" s="204"/>
      <c r="N133" s="204"/>
      <c r="O133" s="204"/>
      <c r="P133" s="207" t="e">
        <f t="shared" si="6"/>
        <v>#DIV/0!</v>
      </c>
      <c r="Q133" s="208">
        <f t="shared" si="7"/>
        <v>1</v>
      </c>
    </row>
    <row r="134" spans="2:17" s="34" customFormat="1" ht="150" customHeight="1" x14ac:dyDescent="0.25">
      <c r="B134" s="99" t="str">
        <f>+'5 - Diseño y Valoración Control'!B134</f>
        <v>ADQUISICIÓN DE BIENES Y SERVICIOS</v>
      </c>
      <c r="C134" s="99" t="str">
        <f>+'5 - Diseño y Valoración Control'!C134</f>
        <v>GRUPO CONTRATOS</v>
      </c>
      <c r="D134" s="204" t="str">
        <f>+'5 - Diseño y Valoración Control'!D134</f>
        <v>R 51</v>
      </c>
      <c r="E134" s="99" t="str">
        <f>+'5 - Diseño y Valoración Control'!E134</f>
        <v>Configuración del contrato realidad.</v>
      </c>
      <c r="F134" s="99" t="str">
        <f>+'5 - Diseño y Valoración Control'!F134</f>
        <v>Afectación Económica o presupuestal</v>
      </c>
      <c r="G134" s="204"/>
      <c r="H134" s="204"/>
      <c r="I134" s="205"/>
      <c r="J134" s="206" t="e">
        <f t="shared" si="4"/>
        <v>#DIV/0!</v>
      </c>
      <c r="K134" s="206" t="e">
        <f t="shared" si="5"/>
        <v>#DIV/0!</v>
      </c>
      <c r="L134" s="204"/>
      <c r="M134" s="204"/>
      <c r="N134" s="204"/>
      <c r="O134" s="204"/>
      <c r="P134" s="207" t="e">
        <f t="shared" si="6"/>
        <v>#DIV/0!</v>
      </c>
      <c r="Q134" s="208">
        <f t="shared" si="7"/>
        <v>1</v>
      </c>
    </row>
    <row r="135" spans="2:17" s="34" customFormat="1" ht="150" customHeight="1" x14ac:dyDescent="0.25">
      <c r="B135" s="99" t="str">
        <f>+'5 - Diseño y Valoración Control'!B135</f>
        <v>ADMINISTRACIÓN DE BIENES Y SERVICIOS</v>
      </c>
      <c r="C135" s="99" t="str">
        <f>+'5 - Diseño y Valoración Control'!C135</f>
        <v>SUBDIRECCIÓN ADMINISTRATIVA Y FINANCIERA</v>
      </c>
      <c r="D135" s="204" t="str">
        <f>+'5 - Diseño y Valoración Control'!D135</f>
        <v>R 52</v>
      </c>
      <c r="E135" s="99" t="str">
        <f>+'5 - Diseño y Valoración Control'!E135</f>
        <v>Perdidas o daños en los bienes de la Entidad</v>
      </c>
      <c r="F135" s="99" t="str">
        <f>+'5 - Diseño y Valoración Control'!F135</f>
        <v>Afectación Económica o presupuestal</v>
      </c>
      <c r="G135" s="204"/>
      <c r="H135" s="204"/>
      <c r="I135" s="205"/>
      <c r="J135" s="206" t="e">
        <f t="shared" si="4"/>
        <v>#DIV/0!</v>
      </c>
      <c r="K135" s="206" t="e">
        <f t="shared" si="5"/>
        <v>#DIV/0!</v>
      </c>
      <c r="L135" s="204"/>
      <c r="M135" s="204"/>
      <c r="N135" s="204"/>
      <c r="O135" s="204"/>
      <c r="P135" s="207" t="e">
        <f t="shared" si="6"/>
        <v>#DIV/0!</v>
      </c>
      <c r="Q135" s="208">
        <f t="shared" si="7"/>
        <v>1</v>
      </c>
    </row>
    <row r="136" spans="2:17" s="34" customFormat="1" ht="150" customHeight="1" x14ac:dyDescent="0.25">
      <c r="B136" s="99" t="str">
        <f>+'5 - Diseño y Valoración Control'!B136</f>
        <v>ADMINISTRACIÓN DE BIENES Y SERVICIOS</v>
      </c>
      <c r="C136" s="99" t="str">
        <f>+'5 - Diseño y Valoración Control'!C136</f>
        <v>SUBDIRECCIÓN ADMINISTRATIVA Y FINANCIERA</v>
      </c>
      <c r="D136" s="204" t="str">
        <f>+'5 - Diseño y Valoración Control'!D136</f>
        <v>R 52</v>
      </c>
      <c r="E136" s="99" t="str">
        <f>+'5 - Diseño y Valoración Control'!E136</f>
        <v>Perdidas o daños en los bienes de la Entidad</v>
      </c>
      <c r="F136" s="99" t="str">
        <f>+'5 - Diseño y Valoración Control'!F136</f>
        <v>Afectación Económica o presupuestal</v>
      </c>
      <c r="G136" s="204"/>
      <c r="H136" s="204"/>
      <c r="I136" s="205"/>
      <c r="J136" s="206" t="e">
        <f t="shared" si="4"/>
        <v>#DIV/0!</v>
      </c>
      <c r="K136" s="206" t="e">
        <f t="shared" si="5"/>
        <v>#DIV/0!</v>
      </c>
      <c r="L136" s="204"/>
      <c r="M136" s="204"/>
      <c r="N136" s="204"/>
      <c r="O136" s="204"/>
      <c r="P136" s="207" t="e">
        <f t="shared" si="6"/>
        <v>#DIV/0!</v>
      </c>
      <c r="Q136" s="208">
        <f t="shared" si="7"/>
        <v>1</v>
      </c>
    </row>
    <row r="137" spans="2:17" s="34" customFormat="1" ht="150" customHeight="1" x14ac:dyDescent="0.25">
      <c r="B137" s="99" t="str">
        <f>+'5 - Diseño y Valoración Control'!B137</f>
        <v>ADMINISTRACIÓN DE BIENES Y SERVICIOS</v>
      </c>
      <c r="C137" s="99" t="str">
        <f>+'5 - Diseño y Valoración Control'!C137</f>
        <v>SUBDIRECCIÓN ADMINISTRATIVA Y FINANCIERA</v>
      </c>
      <c r="D137" s="204" t="str">
        <f>+'5 - Diseño y Valoración Control'!D137</f>
        <v>R 53</v>
      </c>
      <c r="E137" s="99" t="str">
        <f>+'5 - Diseño y Valoración Control'!E137</f>
        <v>Incumplimiento en la aplicación de los mantenimientos preventivos a los bienes de la Entidad</v>
      </c>
      <c r="F137" s="99" t="str">
        <f>+'5 - Diseño y Valoración Control'!F137</f>
        <v>Afectación Económica o presupuestal</v>
      </c>
      <c r="G137" s="204"/>
      <c r="H137" s="204"/>
      <c r="I137" s="205"/>
      <c r="J137" s="206" t="e">
        <f t="shared" si="4"/>
        <v>#DIV/0!</v>
      </c>
      <c r="K137" s="206" t="e">
        <f t="shared" si="5"/>
        <v>#DIV/0!</v>
      </c>
      <c r="L137" s="204"/>
      <c r="M137" s="204"/>
      <c r="N137" s="204"/>
      <c r="O137" s="204"/>
      <c r="P137" s="207" t="e">
        <f t="shared" si="6"/>
        <v>#DIV/0!</v>
      </c>
      <c r="Q137" s="208">
        <f t="shared" si="7"/>
        <v>1</v>
      </c>
    </row>
    <row r="138" spans="2:17" s="34" customFormat="1" ht="150" customHeight="1" x14ac:dyDescent="0.25">
      <c r="B138" s="99" t="str">
        <f>+'5 - Diseño y Valoración Control'!B138</f>
        <v>ADMINISTRACIÓN DE BIENES Y SERVICIOS</v>
      </c>
      <c r="C138" s="99" t="str">
        <f>+'5 - Diseño y Valoración Control'!C138</f>
        <v>SUBDIRECCIÓN ADMINISTRATIVA Y FINANCIERA</v>
      </c>
      <c r="D138" s="204" t="str">
        <f>+'5 - Diseño y Valoración Control'!D138</f>
        <v>R 53</v>
      </c>
      <c r="E138" s="99" t="str">
        <f>+'5 - Diseño y Valoración Control'!E138</f>
        <v>Incumplimiento en la aplicación de los mantenimientos preventivos a los bienes de la Entidad</v>
      </c>
      <c r="F138" s="99" t="str">
        <f>+'5 - Diseño y Valoración Control'!F138</f>
        <v>Afectación Económica o presupuestal</v>
      </c>
      <c r="G138" s="204"/>
      <c r="H138" s="204"/>
      <c r="I138" s="205"/>
      <c r="J138" s="206" t="e">
        <f t="shared" si="4"/>
        <v>#DIV/0!</v>
      </c>
      <c r="K138" s="206" t="e">
        <f t="shared" si="5"/>
        <v>#DIV/0!</v>
      </c>
      <c r="L138" s="204"/>
      <c r="M138" s="204"/>
      <c r="N138" s="204"/>
      <c r="O138" s="204"/>
      <c r="P138" s="207" t="e">
        <f t="shared" si="6"/>
        <v>#DIV/0!</v>
      </c>
      <c r="Q138" s="208">
        <f t="shared" si="7"/>
        <v>1</v>
      </c>
    </row>
    <row r="139" spans="2:17" s="34" customFormat="1" ht="150" customHeight="1" x14ac:dyDescent="0.25">
      <c r="B139" s="99" t="str">
        <f>+'5 - Diseño y Valoración Control'!B139</f>
        <v>ADMINISTRACIÓN DE BIENES Y SERVICIOS</v>
      </c>
      <c r="C139" s="99" t="str">
        <f>+'5 - Diseño y Valoración Control'!C139</f>
        <v>SUBDIRECCIÓN ADMINISTRATIVA Y FINANCIERA</v>
      </c>
      <c r="D139" s="204" t="str">
        <f>+'5 - Diseño y Valoración Control'!D139</f>
        <v>R 54</v>
      </c>
      <c r="E139" s="99" t="str">
        <f>+'5 - Diseño y Valoración Control'!E139</f>
        <v>Legalización de comisión o viáticos sin el cumplimiento de requisitos</v>
      </c>
      <c r="F139" s="99" t="str">
        <f>+'5 - Diseño y Valoración Control'!F139</f>
        <v>Afectación Económica o presupuestal</v>
      </c>
      <c r="G139" s="204"/>
      <c r="H139" s="204"/>
      <c r="I139" s="205"/>
      <c r="J139" s="206" t="e">
        <f t="shared" ref="J139:J190" si="8">1-(H139/I139)</f>
        <v>#DIV/0!</v>
      </c>
      <c r="K139" s="206" t="e">
        <f t="shared" ref="K139:K190" si="9">_xlfn.IFS(J139&lt;0.8,"Cambio",J139&lt;0.9,"Revisión de control",J139&gt;0.89,"Se mantiene")</f>
        <v>#DIV/0!</v>
      </c>
      <c r="L139" s="204"/>
      <c r="M139" s="204"/>
      <c r="N139" s="204"/>
      <c r="O139" s="204"/>
      <c r="P139" s="207" t="e">
        <f t="shared" ref="P139:P190" si="10">+K139</f>
        <v>#DIV/0!</v>
      </c>
      <c r="Q139" s="208">
        <f t="shared" ref="Q139:Q190" si="11">(_xlfn.IFS(G139="",1,G139="SI",0)+_xlfn.IFS(L139="",1,L139="SI",1,L139="NO",0)+_xlfn.IFS(M139="",1,M139="SI",1,M139="NO",0)+_xlfn.IFS(N139="",1,N139="SI",1,N139="NO",0)+_xlfn.IFS(O139="",1,O139="SI",1,O139="NO",0))/5</f>
        <v>1</v>
      </c>
    </row>
    <row r="140" spans="2:17" s="34" customFormat="1" ht="150" customHeight="1" x14ac:dyDescent="0.25">
      <c r="B140" s="99" t="str">
        <f>+'5 - Diseño y Valoración Control'!B140</f>
        <v>ADMINISTRACIÓN DE BIENES Y SERVICIOS</v>
      </c>
      <c r="C140" s="99" t="str">
        <f>+'5 - Diseño y Valoración Control'!C140</f>
        <v>SUBDIRECCIÓN ADMINISTRATIVA Y FINANCIERA</v>
      </c>
      <c r="D140" s="204" t="str">
        <f>+'5 - Diseño y Valoración Control'!D140</f>
        <v>R 54</v>
      </c>
      <c r="E140" s="99" t="str">
        <f>+'5 - Diseño y Valoración Control'!E140</f>
        <v>Legalización de comisión o viáticos sin el cumplimiento de requisitos</v>
      </c>
      <c r="F140" s="99" t="str">
        <f>+'5 - Diseño y Valoración Control'!F140</f>
        <v>Afectación Económica o presupuestal</v>
      </c>
      <c r="G140" s="204"/>
      <c r="H140" s="204"/>
      <c r="I140" s="205"/>
      <c r="J140" s="206" t="e">
        <f t="shared" si="8"/>
        <v>#DIV/0!</v>
      </c>
      <c r="K140" s="206" t="e">
        <f t="shared" si="9"/>
        <v>#DIV/0!</v>
      </c>
      <c r="L140" s="204"/>
      <c r="M140" s="204"/>
      <c r="N140" s="204"/>
      <c r="O140" s="204"/>
      <c r="P140" s="207" t="e">
        <f t="shared" si="10"/>
        <v>#DIV/0!</v>
      </c>
      <c r="Q140" s="208">
        <f t="shared" si="11"/>
        <v>1</v>
      </c>
    </row>
    <row r="141" spans="2:17" s="34" customFormat="1" ht="150" customHeight="1" x14ac:dyDescent="0.25">
      <c r="B141" s="99" t="str">
        <f>+'5 - Diseño y Valoración Control'!B141</f>
        <v>ADMINISTRACIÓN DE BIENES Y SERVICIOS</v>
      </c>
      <c r="C141" s="99" t="str">
        <f>+'5 - Diseño y Valoración Control'!C141</f>
        <v>SUBDIRECCIÓN ADMINISTRATIVA Y FINANCIERA</v>
      </c>
      <c r="D141" s="204" t="str">
        <f>+'5 - Diseño y Valoración Control'!D141</f>
        <v>R 54</v>
      </c>
      <c r="E141" s="99" t="str">
        <f>+'5 - Diseño y Valoración Control'!E141</f>
        <v>Legalización de comisión o viáticos sin el cumplimiento de requisitos</v>
      </c>
      <c r="F141" s="99" t="str">
        <f>+'5 - Diseño y Valoración Control'!F141</f>
        <v>Afectación Económica o presupuestal</v>
      </c>
      <c r="G141" s="204"/>
      <c r="H141" s="204"/>
      <c r="I141" s="205"/>
      <c r="J141" s="206" t="e">
        <f t="shared" si="8"/>
        <v>#DIV/0!</v>
      </c>
      <c r="K141" s="206" t="e">
        <f t="shared" si="9"/>
        <v>#DIV/0!</v>
      </c>
      <c r="L141" s="204"/>
      <c r="M141" s="204"/>
      <c r="N141" s="204"/>
      <c r="O141" s="204"/>
      <c r="P141" s="207" t="e">
        <f t="shared" si="10"/>
        <v>#DIV/0!</v>
      </c>
      <c r="Q141" s="208">
        <f t="shared" si="11"/>
        <v>1</v>
      </c>
    </row>
    <row r="142" spans="2:17" s="34" customFormat="1" ht="150" customHeight="1" x14ac:dyDescent="0.25">
      <c r="B142" s="99" t="str">
        <f>+'5 - Diseño y Valoración Control'!B142</f>
        <v>ADMINISTRACIÓN DE BIENES Y SERVICIOS</v>
      </c>
      <c r="C142" s="99" t="str">
        <f>+'5 - Diseño y Valoración Control'!C142</f>
        <v xml:space="preserve">SUBDIRECCIÓN ADMINISTRATIVA Y FINANCIERA
</v>
      </c>
      <c r="D142" s="204" t="str">
        <f>+'5 - Diseño y Valoración Control'!D142</f>
        <v>R 55</v>
      </c>
      <c r="E142" s="99" t="str">
        <f>+'5 - Diseño y Valoración Control'!E142</f>
        <v>Pérdida o daño en la documentación de la Agencia</v>
      </c>
      <c r="F142" s="99" t="str">
        <f>+'5 - Diseño y Valoración Control'!F142</f>
        <v>Pérdida Reputacional</v>
      </c>
      <c r="G142" s="204"/>
      <c r="H142" s="204"/>
      <c r="I142" s="205"/>
      <c r="J142" s="206" t="e">
        <f t="shared" si="8"/>
        <v>#DIV/0!</v>
      </c>
      <c r="K142" s="206" t="e">
        <f t="shared" si="9"/>
        <v>#DIV/0!</v>
      </c>
      <c r="L142" s="204"/>
      <c r="M142" s="204"/>
      <c r="N142" s="204"/>
      <c r="O142" s="204"/>
      <c r="P142" s="207" t="e">
        <f t="shared" si="10"/>
        <v>#DIV/0!</v>
      </c>
      <c r="Q142" s="208">
        <f t="shared" si="11"/>
        <v>1</v>
      </c>
    </row>
    <row r="143" spans="2:17" s="34" customFormat="1" ht="150" customHeight="1" x14ac:dyDescent="0.25">
      <c r="B143" s="99" t="str">
        <f>+'5 - Diseño y Valoración Control'!B143</f>
        <v>ADMINISTRACIÓN DE BIENES Y SERVICIOS</v>
      </c>
      <c r="C143" s="99" t="str">
        <f>+'5 - Diseño y Valoración Control'!C143</f>
        <v xml:space="preserve">SUBDIRECCIÓN ADMINISTRATIVA Y FINANCIERA
</v>
      </c>
      <c r="D143" s="204" t="str">
        <f>+'5 - Diseño y Valoración Control'!D143</f>
        <v>R 55</v>
      </c>
      <c r="E143" s="99" t="str">
        <f>+'5 - Diseño y Valoración Control'!E143</f>
        <v>Pérdida o daño en la documentación de la Agencia</v>
      </c>
      <c r="F143" s="99" t="str">
        <f>+'5 - Diseño y Valoración Control'!F143</f>
        <v>Pérdida Reputacional</v>
      </c>
      <c r="G143" s="204"/>
      <c r="H143" s="204"/>
      <c r="I143" s="205"/>
      <c r="J143" s="206" t="e">
        <f t="shared" si="8"/>
        <v>#DIV/0!</v>
      </c>
      <c r="K143" s="206" t="e">
        <f t="shared" si="9"/>
        <v>#DIV/0!</v>
      </c>
      <c r="L143" s="204"/>
      <c r="M143" s="204"/>
      <c r="N143" s="204"/>
      <c r="O143" s="204"/>
      <c r="P143" s="207" t="e">
        <f t="shared" si="10"/>
        <v>#DIV/0!</v>
      </c>
      <c r="Q143" s="208">
        <f t="shared" si="11"/>
        <v>1</v>
      </c>
    </row>
    <row r="144" spans="2:17" s="34" customFormat="1" ht="150" customHeight="1" x14ac:dyDescent="0.25">
      <c r="B144" s="99" t="str">
        <f>+'5 - Diseño y Valoración Control'!B144</f>
        <v>ADMINISTRACIÓN DE BIENES Y SERVICIOS</v>
      </c>
      <c r="C144" s="99" t="str">
        <f>+'5 - Diseño y Valoración Control'!C144</f>
        <v xml:space="preserve">SUBDIRECCIÓN ADMINISTRATIVA Y FINANCIERA
</v>
      </c>
      <c r="D144" s="204" t="str">
        <f>+'5 - Diseño y Valoración Control'!D144</f>
        <v>R 55</v>
      </c>
      <c r="E144" s="99" t="str">
        <f>+'5 - Diseño y Valoración Control'!E144</f>
        <v>Pérdida o daño en la documentación de la Agencia</v>
      </c>
      <c r="F144" s="99" t="str">
        <f>+'5 - Diseño y Valoración Control'!F144</f>
        <v>Pérdida Reputacional</v>
      </c>
      <c r="G144" s="204"/>
      <c r="H144" s="204"/>
      <c r="I144" s="205"/>
      <c r="J144" s="206" t="e">
        <f t="shared" si="8"/>
        <v>#DIV/0!</v>
      </c>
      <c r="K144" s="206" t="e">
        <f t="shared" si="9"/>
        <v>#DIV/0!</v>
      </c>
      <c r="L144" s="204"/>
      <c r="M144" s="204"/>
      <c r="N144" s="204"/>
      <c r="O144" s="204"/>
      <c r="P144" s="207" t="e">
        <f t="shared" si="10"/>
        <v>#DIV/0!</v>
      </c>
      <c r="Q144" s="208">
        <f t="shared" si="11"/>
        <v>1</v>
      </c>
    </row>
    <row r="145" spans="2:17" s="34" customFormat="1" ht="150" customHeight="1" x14ac:dyDescent="0.25">
      <c r="B145" s="99" t="str">
        <f>+'5 - Diseño y Valoración Control'!B145</f>
        <v>ADMINISTRACIÓN DE BIENES Y SERVICIOS</v>
      </c>
      <c r="C145" s="99" t="str">
        <f>+'5 - Diseño y Valoración Control'!C145</f>
        <v xml:space="preserve">SUBDIRECCIÓN ADMINISTRATIVA Y FINANCIERA
</v>
      </c>
      <c r="D145" s="204" t="str">
        <f>+'5 - Diseño y Valoración Control'!D145</f>
        <v>R 55</v>
      </c>
      <c r="E145" s="99" t="str">
        <f>+'5 - Diseño y Valoración Control'!E145</f>
        <v>Pérdida o daño en la documentación de la Agencia</v>
      </c>
      <c r="F145" s="99" t="str">
        <f>+'5 - Diseño y Valoración Control'!F145</f>
        <v>Pérdida Reputacional</v>
      </c>
      <c r="G145" s="204"/>
      <c r="H145" s="204"/>
      <c r="I145" s="205"/>
      <c r="J145" s="206" t="e">
        <f t="shared" si="8"/>
        <v>#DIV/0!</v>
      </c>
      <c r="K145" s="206" t="e">
        <f t="shared" si="9"/>
        <v>#DIV/0!</v>
      </c>
      <c r="L145" s="204"/>
      <c r="M145" s="204"/>
      <c r="N145" s="204"/>
      <c r="O145" s="204"/>
      <c r="P145" s="207" t="e">
        <f t="shared" si="10"/>
        <v>#DIV/0!</v>
      </c>
      <c r="Q145" s="208">
        <f t="shared" si="11"/>
        <v>1</v>
      </c>
    </row>
    <row r="146" spans="2:17" s="34" customFormat="1" ht="150" customHeight="1" x14ac:dyDescent="0.25">
      <c r="B146" s="99" t="str">
        <f>+'5 - Diseño y Valoración Control'!B146</f>
        <v>ADMINISTRACIÓN DE BIENES Y SERVICIOS</v>
      </c>
      <c r="C146" s="99" t="str">
        <f>+'5 - Diseño y Valoración Control'!C146</f>
        <v xml:space="preserve">SUBDIRECCIÓN ADMINISTRATIVA Y FINANCIERA
</v>
      </c>
      <c r="D146" s="204" t="str">
        <f>+'5 - Diseño y Valoración Control'!D146</f>
        <v>R 56</v>
      </c>
      <c r="E146" s="99" t="str">
        <f>+'5 - Diseño y Valoración Control'!E146</f>
        <v xml:space="preserve">Asignación incorrecta de comunicaciones oficiales recibidas (documentos) en el momento de la radicación. </v>
      </c>
      <c r="F146" s="99" t="str">
        <f>+'5 - Diseño y Valoración Control'!F146</f>
        <v>Pérdida Reputacional</v>
      </c>
      <c r="G146" s="204"/>
      <c r="H146" s="204"/>
      <c r="I146" s="205"/>
      <c r="J146" s="206" t="e">
        <f t="shared" si="8"/>
        <v>#DIV/0!</v>
      </c>
      <c r="K146" s="206" t="e">
        <f t="shared" si="9"/>
        <v>#DIV/0!</v>
      </c>
      <c r="L146" s="204"/>
      <c r="M146" s="204"/>
      <c r="N146" s="204"/>
      <c r="O146" s="204"/>
      <c r="P146" s="207" t="e">
        <f t="shared" si="10"/>
        <v>#DIV/0!</v>
      </c>
      <c r="Q146" s="208">
        <f t="shared" si="11"/>
        <v>1</v>
      </c>
    </row>
    <row r="147" spans="2:17" s="34" customFormat="1" ht="150" customHeight="1" x14ac:dyDescent="0.25">
      <c r="B147" s="99" t="str">
        <f>+'5 - Diseño y Valoración Control'!B147</f>
        <v>ADMINISTRACIÓN DE BIENES Y SERVICIOS</v>
      </c>
      <c r="C147" s="99" t="str">
        <f>+'5 - Diseño y Valoración Control'!C147</f>
        <v xml:space="preserve">SUBDIRECCIÓN ADMINISTRATIVA Y FINANCIERA
</v>
      </c>
      <c r="D147" s="204" t="str">
        <f>+'5 - Diseño y Valoración Control'!D147</f>
        <v>R 56</v>
      </c>
      <c r="E147" s="99" t="str">
        <f>+'5 - Diseño y Valoración Control'!E147</f>
        <v xml:space="preserve">Asignación incorrecta de comunicaciones oficiales recibidas (documentos) en el momento de la radicación. </v>
      </c>
      <c r="F147" s="99" t="str">
        <f>+'5 - Diseño y Valoración Control'!F147</f>
        <v>Pérdida Reputacional</v>
      </c>
      <c r="G147" s="204"/>
      <c r="H147" s="204"/>
      <c r="I147" s="205"/>
      <c r="J147" s="206" t="e">
        <f t="shared" si="8"/>
        <v>#DIV/0!</v>
      </c>
      <c r="K147" s="206" t="e">
        <f t="shared" si="9"/>
        <v>#DIV/0!</v>
      </c>
      <c r="L147" s="204"/>
      <c r="M147" s="204"/>
      <c r="N147" s="204"/>
      <c r="O147" s="204"/>
      <c r="P147" s="207" t="e">
        <f t="shared" si="10"/>
        <v>#DIV/0!</v>
      </c>
      <c r="Q147" s="208">
        <f t="shared" si="11"/>
        <v>1</v>
      </c>
    </row>
    <row r="148" spans="2:17" s="34" customFormat="1" ht="150" customHeight="1" x14ac:dyDescent="0.25">
      <c r="B148" s="99" t="str">
        <f>+'5 - Diseño y Valoración Control'!B148</f>
        <v>ADMINISTRACIÓN DE BIENES Y SERVICIOS</v>
      </c>
      <c r="C148" s="99" t="str">
        <f>+'5 - Diseño y Valoración Control'!C148</f>
        <v xml:space="preserve">SUBDIRECCIÓN ADMINISTRATIVA Y FINANCIERA
</v>
      </c>
      <c r="D148" s="204" t="str">
        <f>+'5 - Diseño y Valoración Control'!D148</f>
        <v>R 56</v>
      </c>
      <c r="E148" s="99" t="str">
        <f>+'5 - Diseño y Valoración Control'!E148</f>
        <v xml:space="preserve">Asignación incorrecta de comunicaciones oficiales recibidas (documentos) en el momento de la radicación. </v>
      </c>
      <c r="F148" s="99" t="str">
        <f>+'5 - Diseño y Valoración Control'!F148</f>
        <v>Pérdida Reputacional</v>
      </c>
      <c r="G148" s="204"/>
      <c r="H148" s="204"/>
      <c r="I148" s="205"/>
      <c r="J148" s="206" t="e">
        <f t="shared" si="8"/>
        <v>#DIV/0!</v>
      </c>
      <c r="K148" s="206" t="e">
        <f t="shared" si="9"/>
        <v>#DIV/0!</v>
      </c>
      <c r="L148" s="204"/>
      <c r="M148" s="204"/>
      <c r="N148" s="204"/>
      <c r="O148" s="204"/>
      <c r="P148" s="207" t="e">
        <f t="shared" si="10"/>
        <v>#DIV/0!</v>
      </c>
      <c r="Q148" s="208">
        <f t="shared" si="11"/>
        <v>1</v>
      </c>
    </row>
    <row r="149" spans="2:17" s="34" customFormat="1" ht="150" customHeight="1" x14ac:dyDescent="0.25">
      <c r="B149" s="99" t="str">
        <f>+'5 - Diseño y Valoración Control'!B149</f>
        <v>ADMINISTRACIÓN DE BIENES Y SERVICIOS</v>
      </c>
      <c r="C149" s="99" t="str">
        <f>+'5 - Diseño y Valoración Control'!C149</f>
        <v xml:space="preserve">SUBDIRECCIÓN ADMINISTRATIVA Y FINANCIERA
</v>
      </c>
      <c r="D149" s="204" t="str">
        <f>+'5 - Diseño y Valoración Control'!D149</f>
        <v>R 57</v>
      </c>
      <c r="E149" s="99" t="str">
        <f>+'5 - Diseño y Valoración Control'!E149</f>
        <v>Demoras en la respuesta a solicitudes internas de documentos en atención de los requerimientos de expedientes por parte de las dependencias</v>
      </c>
      <c r="F149" s="99" t="str">
        <f>+'5 - Diseño y Valoración Control'!F149</f>
        <v>Pérdida Reputacional</v>
      </c>
      <c r="G149" s="204"/>
      <c r="H149" s="204"/>
      <c r="I149" s="205"/>
      <c r="J149" s="206" t="e">
        <f t="shared" si="8"/>
        <v>#DIV/0!</v>
      </c>
      <c r="K149" s="206" t="e">
        <f t="shared" si="9"/>
        <v>#DIV/0!</v>
      </c>
      <c r="L149" s="204"/>
      <c r="M149" s="204"/>
      <c r="N149" s="204"/>
      <c r="O149" s="204"/>
      <c r="P149" s="207" t="e">
        <f t="shared" si="10"/>
        <v>#DIV/0!</v>
      </c>
      <c r="Q149" s="208">
        <f t="shared" si="11"/>
        <v>1</v>
      </c>
    </row>
    <row r="150" spans="2:17" s="34" customFormat="1" ht="150" customHeight="1" x14ac:dyDescent="0.25">
      <c r="B150" s="99" t="str">
        <f>+'5 - Diseño y Valoración Control'!B150</f>
        <v>ADMINISTRACIÓN DE BIENES Y SERVICIOS</v>
      </c>
      <c r="C150" s="99" t="str">
        <f>+'5 - Diseño y Valoración Control'!C150</f>
        <v xml:space="preserve">SUBDIRECCIÓN ADMINISTRATIVA Y FINANCIERA
</v>
      </c>
      <c r="D150" s="204" t="str">
        <f>+'5 - Diseño y Valoración Control'!D150</f>
        <v>R 57</v>
      </c>
      <c r="E150" s="99" t="str">
        <f>+'5 - Diseño y Valoración Control'!E150</f>
        <v>Demoras en la respuesta a solicitudes internas de documentos en atención de los requerimientos de expedientes por parte de las dependencias</v>
      </c>
      <c r="F150" s="99" t="str">
        <f>+'5 - Diseño y Valoración Control'!F150</f>
        <v>Pérdida Reputacional</v>
      </c>
      <c r="G150" s="204"/>
      <c r="H150" s="204"/>
      <c r="I150" s="205"/>
      <c r="J150" s="206" t="e">
        <f t="shared" si="8"/>
        <v>#DIV/0!</v>
      </c>
      <c r="K150" s="206" t="e">
        <f t="shared" si="9"/>
        <v>#DIV/0!</v>
      </c>
      <c r="L150" s="204"/>
      <c r="M150" s="204"/>
      <c r="N150" s="204"/>
      <c r="O150" s="204"/>
      <c r="P150" s="207" t="e">
        <f t="shared" si="10"/>
        <v>#DIV/0!</v>
      </c>
      <c r="Q150" s="208">
        <f t="shared" si="11"/>
        <v>1</v>
      </c>
    </row>
    <row r="151" spans="2:17" s="34" customFormat="1" ht="150" customHeight="1" x14ac:dyDescent="0.25">
      <c r="B151" s="99" t="str">
        <f>+'5 - Diseño y Valoración Control'!B151</f>
        <v>ADMINISTRACIÓN DE BIENES Y SERVICIOS</v>
      </c>
      <c r="C151" s="99" t="str">
        <f>+'5 - Diseño y Valoración Control'!C151</f>
        <v>SUBDIRECCIÓN ADMINISTRATIVA Y FINANCIERA</v>
      </c>
      <c r="D151" s="204" t="str">
        <f>+'5 - Diseño y Valoración Control'!D151</f>
        <v>R 58</v>
      </c>
      <c r="E151" s="99" t="str">
        <f>+'5 - Diseño y Valoración Control'!E151</f>
        <v>Incumplimiento del Plan de Gestión Integral de Residuos Peligrosos (PGIRESPEL)</v>
      </c>
      <c r="F151" s="99" t="str">
        <f>+'5 - Diseño y Valoración Control'!F151</f>
        <v>Afectación Económica o presupuestal</v>
      </c>
      <c r="G151" s="204"/>
      <c r="H151" s="204"/>
      <c r="I151" s="205"/>
      <c r="J151" s="206" t="e">
        <f t="shared" si="8"/>
        <v>#DIV/0!</v>
      </c>
      <c r="K151" s="206" t="e">
        <f t="shared" si="9"/>
        <v>#DIV/0!</v>
      </c>
      <c r="L151" s="204"/>
      <c r="M151" s="204"/>
      <c r="N151" s="204"/>
      <c r="O151" s="204"/>
      <c r="P151" s="207" t="e">
        <f t="shared" si="10"/>
        <v>#DIV/0!</v>
      </c>
      <c r="Q151" s="208">
        <f t="shared" si="11"/>
        <v>1</v>
      </c>
    </row>
    <row r="152" spans="2:17" s="34" customFormat="1" ht="150" customHeight="1" x14ac:dyDescent="0.25">
      <c r="B152" s="99" t="str">
        <f>+'5 - Diseño y Valoración Control'!B152</f>
        <v>ADMINISTRACIÓN DE BIENES Y SERVICIOS</v>
      </c>
      <c r="C152" s="99" t="str">
        <f>+'5 - Diseño y Valoración Control'!C152</f>
        <v>SUBDIRECCIÓN ADMINISTRATIVA Y FINANCIERA</v>
      </c>
      <c r="D152" s="204" t="str">
        <f>+'5 - Diseño y Valoración Control'!D152</f>
        <v>R 58</v>
      </c>
      <c r="E152" s="99" t="str">
        <f>+'5 - Diseño y Valoración Control'!E152</f>
        <v>Incumplimiento del Plan de Gestión Integral de Residuos Peligrosos (PGIRESPEL)</v>
      </c>
      <c r="F152" s="99" t="str">
        <f>+'5 - Diseño y Valoración Control'!F152</f>
        <v>Afectación Económica o presupuestal</v>
      </c>
      <c r="G152" s="204"/>
      <c r="H152" s="204"/>
      <c r="I152" s="205"/>
      <c r="J152" s="206" t="e">
        <f t="shared" si="8"/>
        <v>#DIV/0!</v>
      </c>
      <c r="K152" s="206" t="e">
        <f t="shared" si="9"/>
        <v>#DIV/0!</v>
      </c>
      <c r="L152" s="204"/>
      <c r="M152" s="204"/>
      <c r="N152" s="204"/>
      <c r="O152" s="204"/>
      <c r="P152" s="207" t="e">
        <f t="shared" si="10"/>
        <v>#DIV/0!</v>
      </c>
      <c r="Q152" s="208">
        <f t="shared" si="11"/>
        <v>1</v>
      </c>
    </row>
    <row r="153" spans="2:17" s="34" customFormat="1" ht="150" customHeight="1" x14ac:dyDescent="0.25">
      <c r="B153" s="99" t="str">
        <f>+'5 - Diseño y Valoración Control'!B153</f>
        <v>ADMINISTRACIÓN DE BIENES Y SERVICIOS</v>
      </c>
      <c r="C153" s="99" t="str">
        <f>+'5 - Diseño y Valoración Control'!C153</f>
        <v>SUBDIRECCIÓN ADMINISTRATIVA Y FINANCIERA</v>
      </c>
      <c r="D153" s="204" t="str">
        <f>+'5 - Diseño y Valoración Control'!D153</f>
        <v>R 59</v>
      </c>
      <c r="E153" s="99" t="str">
        <f>+'5 - Diseño y Valoración Control'!E153</f>
        <v>Incumplimiento de requisitos y trámites legales ambientales en la adquisición de bienes y servicios</v>
      </c>
      <c r="F153" s="99" t="str">
        <f>+'5 - Diseño y Valoración Control'!F153</f>
        <v>Afectación Económica o presupuestal</v>
      </c>
      <c r="G153" s="204"/>
      <c r="H153" s="204"/>
      <c r="I153" s="205"/>
      <c r="J153" s="206" t="e">
        <f t="shared" si="8"/>
        <v>#DIV/0!</v>
      </c>
      <c r="K153" s="206" t="e">
        <f t="shared" si="9"/>
        <v>#DIV/0!</v>
      </c>
      <c r="L153" s="204"/>
      <c r="M153" s="204"/>
      <c r="N153" s="204"/>
      <c r="O153" s="204"/>
      <c r="P153" s="207" t="e">
        <f t="shared" si="10"/>
        <v>#DIV/0!</v>
      </c>
      <c r="Q153" s="208">
        <f t="shared" si="11"/>
        <v>1</v>
      </c>
    </row>
    <row r="154" spans="2:17" s="34" customFormat="1" ht="150" customHeight="1" x14ac:dyDescent="0.25">
      <c r="B154" s="99" t="str">
        <f>+'5 - Diseño y Valoración Control'!B154</f>
        <v>ADMINISTRACIÓN DE BIENES Y SERVICIOS</v>
      </c>
      <c r="C154" s="99" t="str">
        <f>+'5 - Diseño y Valoración Control'!C154</f>
        <v>SUBDIRECCIÓN ADMINISTRATIVA Y FINANCIERA</v>
      </c>
      <c r="D154" s="204" t="str">
        <f>+'5 - Diseño y Valoración Control'!D154</f>
        <v>R 59</v>
      </c>
      <c r="E154" s="99" t="str">
        <f>+'5 - Diseño y Valoración Control'!E154</f>
        <v>Incumplimiento de requisitos y trámites legales ambientales en la adquisición de bienes y servicios</v>
      </c>
      <c r="F154" s="99" t="str">
        <f>+'5 - Diseño y Valoración Control'!F154</f>
        <v>Afectación Económica o presupuestal</v>
      </c>
      <c r="G154" s="204"/>
      <c r="H154" s="204"/>
      <c r="I154" s="205"/>
      <c r="J154" s="206" t="e">
        <f t="shared" si="8"/>
        <v>#DIV/0!</v>
      </c>
      <c r="K154" s="206" t="e">
        <f t="shared" si="9"/>
        <v>#DIV/0!</v>
      </c>
      <c r="L154" s="204"/>
      <c r="M154" s="204"/>
      <c r="N154" s="204"/>
      <c r="O154" s="204"/>
      <c r="P154" s="207" t="e">
        <f t="shared" si="10"/>
        <v>#DIV/0!</v>
      </c>
      <c r="Q154" s="208">
        <f t="shared" si="11"/>
        <v>1</v>
      </c>
    </row>
    <row r="155" spans="2:17" s="34" customFormat="1" ht="150" customHeight="1" x14ac:dyDescent="0.25">
      <c r="B155" s="99" t="str">
        <f>+'5 - Diseño y Valoración Control'!B155</f>
        <v>ADMINISTRACIÓN DE BIENES Y SERVICIOS</v>
      </c>
      <c r="C155" s="99" t="str">
        <f>+'5 - Diseño y Valoración Control'!C155</f>
        <v>SUBDIRECCIÓN ADMINISTRATIVA Y FINANCIERA</v>
      </c>
      <c r="D155" s="204" t="str">
        <f>+'5 - Diseño y Valoración Control'!D155</f>
        <v>R 60</v>
      </c>
      <c r="E155" s="99" t="str">
        <f>+'5 - Diseño y Valoración Control'!E155</f>
        <v>Desactualización del Sistema de Gestión Ambiental con requisitos legales ambientales</v>
      </c>
      <c r="F155" s="99" t="str">
        <f>+'5 - Diseño y Valoración Control'!F155</f>
        <v>Afectación Económica o presupuestal</v>
      </c>
      <c r="G155" s="204"/>
      <c r="H155" s="204"/>
      <c r="I155" s="205"/>
      <c r="J155" s="206" t="e">
        <f t="shared" si="8"/>
        <v>#DIV/0!</v>
      </c>
      <c r="K155" s="206" t="e">
        <f t="shared" si="9"/>
        <v>#DIV/0!</v>
      </c>
      <c r="L155" s="204"/>
      <c r="M155" s="204"/>
      <c r="N155" s="204"/>
      <c r="O155" s="204"/>
      <c r="P155" s="207" t="e">
        <f t="shared" si="10"/>
        <v>#DIV/0!</v>
      </c>
      <c r="Q155" s="208">
        <f t="shared" si="11"/>
        <v>1</v>
      </c>
    </row>
    <row r="156" spans="2:17" s="34" customFormat="1" ht="150" customHeight="1" x14ac:dyDescent="0.25">
      <c r="B156" s="99" t="str">
        <f>+'5 - Diseño y Valoración Control'!B156</f>
        <v>ADMINISTRACIÓN DE BIENES Y SERVICIOS</v>
      </c>
      <c r="C156" s="99" t="str">
        <f>+'5 - Diseño y Valoración Control'!C156</f>
        <v>SUBDIRECCIÓN ADMINISTRATIVA Y FINANCIERA</v>
      </c>
      <c r="D156" s="204" t="str">
        <f>+'5 - Diseño y Valoración Control'!D156</f>
        <v>R 60</v>
      </c>
      <c r="E156" s="99" t="str">
        <f>+'5 - Diseño y Valoración Control'!E156</f>
        <v>Desactualización del Sistema de Gestión Ambiental con requisitos legales ambientales</v>
      </c>
      <c r="F156" s="99" t="str">
        <f>+'5 - Diseño y Valoración Control'!F156</f>
        <v>Afectación Económica o presupuestal</v>
      </c>
      <c r="G156" s="204"/>
      <c r="H156" s="204"/>
      <c r="I156" s="205"/>
      <c r="J156" s="206" t="e">
        <f t="shared" si="8"/>
        <v>#DIV/0!</v>
      </c>
      <c r="K156" s="206" t="e">
        <f t="shared" si="9"/>
        <v>#DIV/0!</v>
      </c>
      <c r="L156" s="204"/>
      <c r="M156" s="204"/>
      <c r="N156" s="204"/>
      <c r="O156" s="204"/>
      <c r="P156" s="207" t="e">
        <f t="shared" si="10"/>
        <v>#DIV/0!</v>
      </c>
      <c r="Q156" s="208">
        <f t="shared" si="11"/>
        <v>1</v>
      </c>
    </row>
    <row r="157" spans="2:17" s="34" customFormat="1" ht="150" customHeight="1" x14ac:dyDescent="0.25">
      <c r="B157" s="99" t="str">
        <f>+'5 - Diseño y Valoración Control'!B157</f>
        <v>ADMINISTRACIÓN DE BIENES Y SERVICIOS</v>
      </c>
      <c r="C157" s="99" t="str">
        <f>+'5 - Diseño y Valoración Control'!C157</f>
        <v>SUBDIRECCIÓN ADMINISTRATIVA Y FINANCIERA</v>
      </c>
      <c r="D157" s="204" t="str">
        <f>+'5 - Diseño y Valoración Control'!D157</f>
        <v>R 61</v>
      </c>
      <c r="E157" s="99" t="str">
        <f>+'5 - Diseño y Valoración Control'!E157</f>
        <v>Disposición de residuos ordinarios sin cumplir las prácticas establecidas en la entidad</v>
      </c>
      <c r="F157" s="99" t="str">
        <f>+'5 - Diseño y Valoración Control'!F157</f>
        <v>Afectación Económica o presupuestal</v>
      </c>
      <c r="G157" s="204"/>
      <c r="H157" s="204"/>
      <c r="I157" s="205"/>
      <c r="J157" s="206" t="e">
        <f t="shared" si="8"/>
        <v>#DIV/0!</v>
      </c>
      <c r="K157" s="206" t="e">
        <f t="shared" si="9"/>
        <v>#DIV/0!</v>
      </c>
      <c r="L157" s="204"/>
      <c r="M157" s="204"/>
      <c r="N157" s="204"/>
      <c r="O157" s="204"/>
      <c r="P157" s="207" t="e">
        <f t="shared" si="10"/>
        <v>#DIV/0!</v>
      </c>
      <c r="Q157" s="208">
        <f t="shared" si="11"/>
        <v>1</v>
      </c>
    </row>
    <row r="158" spans="2:17" s="34" customFormat="1" ht="150" customHeight="1" x14ac:dyDescent="0.25">
      <c r="B158" s="99" t="str">
        <f>+'5 - Diseño y Valoración Control'!B158</f>
        <v>ADMINISTRACIÓN DE BIENES Y SERVICIOS</v>
      </c>
      <c r="C158" s="99" t="str">
        <f>+'5 - Diseño y Valoración Control'!C158</f>
        <v>SUBDIRECCIÓN ADMINISTRATIVA Y FINANCIERA</v>
      </c>
      <c r="D158" s="204" t="str">
        <f>+'5 - Diseño y Valoración Control'!D158</f>
        <v>R 61</v>
      </c>
      <c r="E158" s="99" t="str">
        <f>+'5 - Diseño y Valoración Control'!E158</f>
        <v>Disposición de residuos ordinarios sin cumplir las prácticas establecidas en la entidad</v>
      </c>
      <c r="F158" s="99" t="str">
        <f>+'5 - Diseño y Valoración Control'!F158</f>
        <v>Afectación Económica o presupuestal</v>
      </c>
      <c r="G158" s="204"/>
      <c r="H158" s="204"/>
      <c r="I158" s="205"/>
      <c r="J158" s="206" t="e">
        <f t="shared" si="8"/>
        <v>#DIV/0!</v>
      </c>
      <c r="K158" s="206" t="e">
        <f t="shared" si="9"/>
        <v>#DIV/0!</v>
      </c>
      <c r="L158" s="204"/>
      <c r="M158" s="204"/>
      <c r="N158" s="204"/>
      <c r="O158" s="204"/>
      <c r="P158" s="207" t="e">
        <f t="shared" si="10"/>
        <v>#DIV/0!</v>
      </c>
      <c r="Q158" s="208">
        <f t="shared" si="11"/>
        <v>1</v>
      </c>
    </row>
    <row r="159" spans="2:17" s="34" customFormat="1" ht="150" customHeight="1" x14ac:dyDescent="0.25">
      <c r="B159" s="99" t="str">
        <f>+'5 - Diseño y Valoración Control'!B159</f>
        <v>GESTIÓN FINANCIERA</v>
      </c>
      <c r="C159" s="99" t="str">
        <f>+'5 - Diseño y Valoración Control'!C159</f>
        <v>SUBDIRECCIÓN ADMINISTRATIVA Y FINANCIERA</v>
      </c>
      <c r="D159" s="204" t="str">
        <f>+'5 - Diseño y Valoración Control'!D159</f>
        <v>R 62</v>
      </c>
      <c r="E159" s="99" t="str">
        <f>+'5 - Diseño y Valoración Control'!E159</f>
        <v>Registro de gastos y pagos sin cumplimiento de requisitos legales</v>
      </c>
      <c r="F159" s="99" t="str">
        <f>+'5 - Diseño y Valoración Control'!F159</f>
        <v>Afectación Económica o presupuestal</v>
      </c>
      <c r="G159" s="204"/>
      <c r="H159" s="204"/>
      <c r="I159" s="205"/>
      <c r="J159" s="206" t="e">
        <f t="shared" si="8"/>
        <v>#DIV/0!</v>
      </c>
      <c r="K159" s="206" t="e">
        <f t="shared" si="9"/>
        <v>#DIV/0!</v>
      </c>
      <c r="L159" s="204"/>
      <c r="M159" s="204"/>
      <c r="N159" s="204"/>
      <c r="O159" s="204"/>
      <c r="P159" s="207" t="e">
        <f t="shared" si="10"/>
        <v>#DIV/0!</v>
      </c>
      <c r="Q159" s="208">
        <f t="shared" si="11"/>
        <v>1</v>
      </c>
    </row>
    <row r="160" spans="2:17" s="34" customFormat="1" ht="150" customHeight="1" x14ac:dyDescent="0.25">
      <c r="B160" s="99" t="str">
        <f>+'5 - Diseño y Valoración Control'!B160</f>
        <v>GESTIÓN FINANCIERA</v>
      </c>
      <c r="C160" s="99" t="str">
        <f>+'5 - Diseño y Valoración Control'!C160</f>
        <v>SUBDIRECCIÓN ADMINISTRATIVA Y FINANCIERA</v>
      </c>
      <c r="D160" s="204" t="str">
        <f>+'5 - Diseño y Valoración Control'!D160</f>
        <v>R 62</v>
      </c>
      <c r="E160" s="99" t="str">
        <f>+'5 - Diseño y Valoración Control'!E160</f>
        <v>Registro de gastos y pagos sin cumplimiento de requisitos legales</v>
      </c>
      <c r="F160" s="99" t="str">
        <f>+'5 - Diseño y Valoración Control'!F160</f>
        <v>Afectación Económica o presupuestal</v>
      </c>
      <c r="G160" s="204"/>
      <c r="H160" s="204"/>
      <c r="I160" s="205"/>
      <c r="J160" s="206" t="e">
        <f t="shared" si="8"/>
        <v>#DIV/0!</v>
      </c>
      <c r="K160" s="206" t="e">
        <f t="shared" si="9"/>
        <v>#DIV/0!</v>
      </c>
      <c r="L160" s="204"/>
      <c r="M160" s="204"/>
      <c r="N160" s="204"/>
      <c r="O160" s="204"/>
      <c r="P160" s="207" t="e">
        <f t="shared" si="10"/>
        <v>#DIV/0!</v>
      </c>
      <c r="Q160" s="208">
        <f t="shared" si="11"/>
        <v>1</v>
      </c>
    </row>
    <row r="161" spans="2:17" s="34" customFormat="1" ht="150" customHeight="1" x14ac:dyDescent="0.25">
      <c r="B161" s="99" t="str">
        <f>+'5 - Diseño y Valoración Control'!B161</f>
        <v>GESTIÓN FINANCIERA</v>
      </c>
      <c r="C161" s="99" t="str">
        <f>+'5 - Diseño y Valoración Control'!C161</f>
        <v>SUBDIRECCIÓN ADMINISTRATIVA Y FINANCIERA</v>
      </c>
      <c r="D161" s="204" t="str">
        <f>+'5 - Diseño y Valoración Control'!D161</f>
        <v>R 63</v>
      </c>
      <c r="E161" s="99" t="str">
        <f>+'5 - Diseño y Valoración Control'!E161</f>
        <v>Programación del PAC que no corresponde a las necesidades reales</v>
      </c>
      <c r="F161" s="99" t="str">
        <f>+'5 - Diseño y Valoración Control'!F161</f>
        <v>Afectación Económica o presupuestal</v>
      </c>
      <c r="G161" s="204"/>
      <c r="H161" s="204"/>
      <c r="I161" s="205"/>
      <c r="J161" s="206" t="e">
        <f t="shared" si="8"/>
        <v>#DIV/0!</v>
      </c>
      <c r="K161" s="206" t="e">
        <f t="shared" si="9"/>
        <v>#DIV/0!</v>
      </c>
      <c r="L161" s="204"/>
      <c r="M161" s="204"/>
      <c r="N161" s="204"/>
      <c r="O161" s="204"/>
      <c r="P161" s="207" t="e">
        <f t="shared" si="10"/>
        <v>#DIV/0!</v>
      </c>
      <c r="Q161" s="208">
        <f t="shared" si="11"/>
        <v>1</v>
      </c>
    </row>
    <row r="162" spans="2:17" s="34" customFormat="1" ht="150" customHeight="1" x14ac:dyDescent="0.25">
      <c r="B162" s="99" t="str">
        <f>+'5 - Diseño y Valoración Control'!B162</f>
        <v>GESTIÓN FINANCIERA</v>
      </c>
      <c r="C162" s="99" t="str">
        <f>+'5 - Diseño y Valoración Control'!C162</f>
        <v>SUBDIRECCIÓN ADMINISTRATIVA Y FINANCIERA</v>
      </c>
      <c r="D162" s="204" t="str">
        <f>+'5 - Diseño y Valoración Control'!D162</f>
        <v>R 63</v>
      </c>
      <c r="E162" s="99" t="str">
        <f>+'5 - Diseño y Valoración Control'!E162</f>
        <v>Programación del PAC que no corresponde a las necesidades reales</v>
      </c>
      <c r="F162" s="99" t="str">
        <f>+'5 - Diseño y Valoración Control'!F162</f>
        <v>Afectación Económica o presupuestal</v>
      </c>
      <c r="G162" s="204"/>
      <c r="H162" s="204"/>
      <c r="I162" s="205"/>
      <c r="J162" s="206" t="e">
        <f t="shared" si="8"/>
        <v>#DIV/0!</v>
      </c>
      <c r="K162" s="206" t="e">
        <f t="shared" si="9"/>
        <v>#DIV/0!</v>
      </c>
      <c r="L162" s="204"/>
      <c r="M162" s="204"/>
      <c r="N162" s="204"/>
      <c r="O162" s="204"/>
      <c r="P162" s="207" t="e">
        <f t="shared" si="10"/>
        <v>#DIV/0!</v>
      </c>
      <c r="Q162" s="208">
        <f t="shared" si="11"/>
        <v>1</v>
      </c>
    </row>
    <row r="163" spans="2:17" s="34" customFormat="1" ht="150" customHeight="1" x14ac:dyDescent="0.25">
      <c r="B163" s="99" t="str">
        <f>+'5 - Diseño y Valoración Control'!B163</f>
        <v>GESTIÓN FINANCIERA</v>
      </c>
      <c r="C163" s="99" t="str">
        <f>+'5 - Diseño y Valoración Control'!C163</f>
        <v>SUBDIRECCIÓN ADMINISTRATIVA Y FINANCIERA</v>
      </c>
      <c r="D163" s="204" t="str">
        <f>+'5 - Diseño y Valoración Control'!D163</f>
        <v>R 64</v>
      </c>
      <c r="E163" s="99" t="str">
        <f>+'5 - Diseño y Valoración Control'!E163</f>
        <v xml:space="preserve">Generación de obligaciones con inconsistencias en la aplicación de las deducciones tributarias </v>
      </c>
      <c r="F163" s="99" t="str">
        <f>+'5 - Diseño y Valoración Control'!F163</f>
        <v>Afectación Económica o presupuestal</v>
      </c>
      <c r="G163" s="204"/>
      <c r="H163" s="204"/>
      <c r="I163" s="205"/>
      <c r="J163" s="206" t="e">
        <f t="shared" si="8"/>
        <v>#DIV/0!</v>
      </c>
      <c r="K163" s="206" t="e">
        <f t="shared" si="9"/>
        <v>#DIV/0!</v>
      </c>
      <c r="L163" s="204"/>
      <c r="M163" s="204"/>
      <c r="N163" s="204"/>
      <c r="O163" s="204"/>
      <c r="P163" s="207" t="e">
        <f t="shared" si="10"/>
        <v>#DIV/0!</v>
      </c>
      <c r="Q163" s="208">
        <f t="shared" si="11"/>
        <v>1</v>
      </c>
    </row>
    <row r="164" spans="2:17" s="34" customFormat="1" ht="150" customHeight="1" x14ac:dyDescent="0.25">
      <c r="B164" s="99" t="str">
        <f>+'5 - Diseño y Valoración Control'!B164</f>
        <v>GESTIÓN FINANCIERA</v>
      </c>
      <c r="C164" s="99" t="str">
        <f>+'5 - Diseño y Valoración Control'!C164</f>
        <v>SUBDIRECCIÓN ADMINISTRATIVA Y FINANCIERA</v>
      </c>
      <c r="D164" s="204" t="str">
        <f>+'5 - Diseño y Valoración Control'!D164</f>
        <v>R 64</v>
      </c>
      <c r="E164" s="99" t="str">
        <f>+'5 - Diseño y Valoración Control'!E164</f>
        <v xml:space="preserve">Generación de obligaciones con inconsistencias en la aplicación de las deducciones tributarias </v>
      </c>
      <c r="F164" s="99" t="str">
        <f>+'5 - Diseño y Valoración Control'!F164</f>
        <v>Afectación Económica o presupuestal</v>
      </c>
      <c r="G164" s="204"/>
      <c r="H164" s="204"/>
      <c r="I164" s="205"/>
      <c r="J164" s="206" t="e">
        <f t="shared" si="8"/>
        <v>#DIV/0!</v>
      </c>
      <c r="K164" s="206" t="e">
        <f t="shared" si="9"/>
        <v>#DIV/0!</v>
      </c>
      <c r="L164" s="204"/>
      <c r="M164" s="204"/>
      <c r="N164" s="204"/>
      <c r="O164" s="204"/>
      <c r="P164" s="207" t="e">
        <f t="shared" si="10"/>
        <v>#DIV/0!</v>
      </c>
      <c r="Q164" s="208">
        <f t="shared" si="11"/>
        <v>1</v>
      </c>
    </row>
    <row r="165" spans="2:17" s="34" customFormat="1" ht="150" customHeight="1" x14ac:dyDescent="0.25">
      <c r="B165" s="99" t="str">
        <f>+'5 - Diseño y Valoración Control'!B165</f>
        <v>GESTIÓN FINANCIERA</v>
      </c>
      <c r="C165" s="99" t="str">
        <f>+'5 - Diseño y Valoración Control'!C165</f>
        <v>SUBDIRECCIÓN ADMINISTRATIVA Y FINANCIERA</v>
      </c>
      <c r="D165" s="204" t="str">
        <f>+'5 - Diseño y Valoración Control'!D165</f>
        <v>R 64</v>
      </c>
      <c r="E165" s="99" t="str">
        <f>+'5 - Diseño y Valoración Control'!E165</f>
        <v xml:space="preserve">Generación de obligaciones con inconsistencias en la aplicación de las deducciones tributarias </v>
      </c>
      <c r="F165" s="99" t="str">
        <f>+'5 - Diseño y Valoración Control'!F165</f>
        <v>Afectación Económica o presupuestal</v>
      </c>
      <c r="G165" s="204"/>
      <c r="H165" s="204"/>
      <c r="I165" s="205"/>
      <c r="J165" s="206" t="e">
        <f t="shared" si="8"/>
        <v>#DIV/0!</v>
      </c>
      <c r="K165" s="206" t="e">
        <f t="shared" si="9"/>
        <v>#DIV/0!</v>
      </c>
      <c r="L165" s="204"/>
      <c r="M165" s="204"/>
      <c r="N165" s="204"/>
      <c r="O165" s="204"/>
      <c r="P165" s="207" t="e">
        <f t="shared" si="10"/>
        <v>#DIV/0!</v>
      </c>
      <c r="Q165" s="208">
        <f t="shared" si="11"/>
        <v>1</v>
      </c>
    </row>
    <row r="166" spans="2:17" s="34" customFormat="1" ht="150" customHeight="1" x14ac:dyDescent="0.25">
      <c r="B166" s="99" t="str">
        <f>+'5 - Diseño y Valoración Control'!B166</f>
        <v>GESTIÓN FINANCIERA</v>
      </c>
      <c r="C166" s="99" t="str">
        <f>+'5 - Diseño y Valoración Control'!C166</f>
        <v>SUBDIRECCIÓN ADMINISTRATIVA Y FINANCIERA</v>
      </c>
      <c r="D166" s="204" t="str">
        <f>+'5 - Diseño y Valoración Control'!D166</f>
        <v>R 65</v>
      </c>
      <c r="E166" s="99" t="str">
        <f>+'5 - Diseño y Valoración Control'!E166</f>
        <v>Generar Estados Financieros que no sean razonables</v>
      </c>
      <c r="F166" s="99" t="str">
        <f>+'5 - Diseño y Valoración Control'!F166</f>
        <v>Pérdida Reputacional</v>
      </c>
      <c r="G166" s="204"/>
      <c r="H166" s="204"/>
      <c r="I166" s="205"/>
      <c r="J166" s="206" t="e">
        <f t="shared" si="8"/>
        <v>#DIV/0!</v>
      </c>
      <c r="K166" s="206" t="e">
        <f t="shared" si="9"/>
        <v>#DIV/0!</v>
      </c>
      <c r="L166" s="204"/>
      <c r="M166" s="204"/>
      <c r="N166" s="204"/>
      <c r="O166" s="204"/>
      <c r="P166" s="207" t="e">
        <f t="shared" si="10"/>
        <v>#DIV/0!</v>
      </c>
      <c r="Q166" s="208">
        <f t="shared" si="11"/>
        <v>1</v>
      </c>
    </row>
    <row r="167" spans="2:17" s="34" customFormat="1" ht="150" customHeight="1" x14ac:dyDescent="0.25">
      <c r="B167" s="99" t="str">
        <f>+'5 - Diseño y Valoración Control'!B167</f>
        <v>GESTIÓN FINANCIERA</v>
      </c>
      <c r="C167" s="99" t="str">
        <f>+'5 - Diseño y Valoración Control'!C167</f>
        <v>SUBDIRECCIÓN ADMINISTRATIVA Y FINANCIERA</v>
      </c>
      <c r="D167" s="204" t="str">
        <f>+'5 - Diseño y Valoración Control'!D167</f>
        <v>R 65</v>
      </c>
      <c r="E167" s="99" t="str">
        <f>+'5 - Diseño y Valoración Control'!E167</f>
        <v>Generar Estados Financieros que no sean razonables</v>
      </c>
      <c r="F167" s="99" t="str">
        <f>+'5 - Diseño y Valoración Control'!F167</f>
        <v>Pérdida Reputacional</v>
      </c>
      <c r="G167" s="204"/>
      <c r="H167" s="204"/>
      <c r="I167" s="205"/>
      <c r="J167" s="206" t="e">
        <f t="shared" si="8"/>
        <v>#DIV/0!</v>
      </c>
      <c r="K167" s="206" t="e">
        <f t="shared" si="9"/>
        <v>#DIV/0!</v>
      </c>
      <c r="L167" s="204"/>
      <c r="M167" s="204"/>
      <c r="N167" s="204"/>
      <c r="O167" s="204"/>
      <c r="P167" s="207" t="e">
        <f t="shared" si="10"/>
        <v>#DIV/0!</v>
      </c>
      <c r="Q167" s="208">
        <f t="shared" si="11"/>
        <v>1</v>
      </c>
    </row>
    <row r="168" spans="2:17" s="34" customFormat="1" ht="150" customHeight="1" x14ac:dyDescent="0.25">
      <c r="B168" s="99" t="str">
        <f>+'5 - Diseño y Valoración Control'!B168</f>
        <v>GESTIÓN FINANCIERA</v>
      </c>
      <c r="C168" s="99" t="str">
        <f>+'5 - Diseño y Valoración Control'!C168</f>
        <v>SUBDIRECCIÓN ADMINISTRATIVA Y FINANCIERA</v>
      </c>
      <c r="D168" s="204" t="str">
        <f>+'5 - Diseño y Valoración Control'!D168</f>
        <v>R 65</v>
      </c>
      <c r="E168" s="99" t="str">
        <f>+'5 - Diseño y Valoración Control'!E168</f>
        <v>Generar Estados Financieros que no sean razonables</v>
      </c>
      <c r="F168" s="99" t="str">
        <f>+'5 - Diseño y Valoración Control'!F168</f>
        <v>Pérdida Reputacional</v>
      </c>
      <c r="G168" s="204"/>
      <c r="H168" s="204"/>
      <c r="I168" s="205"/>
      <c r="J168" s="206" t="e">
        <f t="shared" si="8"/>
        <v>#DIV/0!</v>
      </c>
      <c r="K168" s="206" t="e">
        <f t="shared" si="9"/>
        <v>#DIV/0!</v>
      </c>
      <c r="L168" s="204"/>
      <c r="M168" s="204"/>
      <c r="N168" s="204"/>
      <c r="O168" s="204"/>
      <c r="P168" s="207" t="e">
        <f t="shared" si="10"/>
        <v>#DIV/0!</v>
      </c>
      <c r="Q168" s="208">
        <f t="shared" si="11"/>
        <v>1</v>
      </c>
    </row>
    <row r="169" spans="2:17" s="34" customFormat="1" ht="150" customHeight="1" x14ac:dyDescent="0.25">
      <c r="B169" s="99" t="str">
        <f>+'5 - Diseño y Valoración Control'!B169</f>
        <v>GESTIÓN FINANCIERA</v>
      </c>
      <c r="C169" s="99" t="str">
        <f>+'5 - Diseño y Valoración Control'!C169</f>
        <v>SUBDIRECCIÓN ADMINISTRATIVA Y FINANCIERA</v>
      </c>
      <c r="D169" s="204" t="str">
        <f>+'5 - Diseño y Valoración Control'!D169</f>
        <v>R 66</v>
      </c>
      <c r="E169" s="99" t="str">
        <f>+'5 - Diseño y Valoración Control'!E169</f>
        <v>Imprecisiones en la información oficial de la cartera a cargo de la ANT</v>
      </c>
      <c r="F169" s="99" t="str">
        <f>+'5 - Diseño y Valoración Control'!F169</f>
        <v>Pérdida Reputacional</v>
      </c>
      <c r="G169" s="204"/>
      <c r="H169" s="204"/>
      <c r="I169" s="205"/>
      <c r="J169" s="206" t="e">
        <f t="shared" si="8"/>
        <v>#DIV/0!</v>
      </c>
      <c r="K169" s="206" t="e">
        <f t="shared" si="9"/>
        <v>#DIV/0!</v>
      </c>
      <c r="L169" s="204"/>
      <c r="M169" s="204"/>
      <c r="N169" s="204"/>
      <c r="O169" s="204"/>
      <c r="P169" s="207" t="e">
        <f t="shared" si="10"/>
        <v>#DIV/0!</v>
      </c>
      <c r="Q169" s="208">
        <f t="shared" si="11"/>
        <v>1</v>
      </c>
    </row>
    <row r="170" spans="2:17" s="34" customFormat="1" ht="150" customHeight="1" x14ac:dyDescent="0.25">
      <c r="B170" s="99" t="str">
        <f>+'5 - Diseño y Valoración Control'!B170</f>
        <v>GESTIÓN FINANCIERA</v>
      </c>
      <c r="C170" s="99" t="str">
        <f>+'5 - Diseño y Valoración Control'!C170</f>
        <v>SUBDIRECCIÓN ADMINISTRATIVA Y FINANCIERA</v>
      </c>
      <c r="D170" s="204" t="str">
        <f>+'5 - Diseño y Valoración Control'!D170</f>
        <v>R 66</v>
      </c>
      <c r="E170" s="99" t="str">
        <f>+'5 - Diseño y Valoración Control'!E170</f>
        <v>Imprecisiones en la información oficial de la cartera a cargo de la ANT</v>
      </c>
      <c r="F170" s="99" t="str">
        <f>+'5 - Diseño y Valoración Control'!F170</f>
        <v>Pérdida Reputacional</v>
      </c>
      <c r="G170" s="204"/>
      <c r="H170" s="204"/>
      <c r="I170" s="205"/>
      <c r="J170" s="206" t="e">
        <f t="shared" si="8"/>
        <v>#DIV/0!</v>
      </c>
      <c r="K170" s="206" t="e">
        <f t="shared" si="9"/>
        <v>#DIV/0!</v>
      </c>
      <c r="L170" s="204"/>
      <c r="M170" s="204"/>
      <c r="N170" s="204"/>
      <c r="O170" s="204"/>
      <c r="P170" s="207" t="e">
        <f t="shared" si="10"/>
        <v>#DIV/0!</v>
      </c>
      <c r="Q170" s="208">
        <f t="shared" si="11"/>
        <v>1</v>
      </c>
    </row>
    <row r="171" spans="2:17" s="34" customFormat="1" ht="150" customHeight="1" x14ac:dyDescent="0.25">
      <c r="B171" s="99" t="str">
        <f>+'5 - Diseño y Valoración Control'!B171</f>
        <v>GESTIÓN FINANCIERA</v>
      </c>
      <c r="C171" s="99" t="str">
        <f>+'5 - Diseño y Valoración Control'!C171</f>
        <v>SUBDIRECCIÓN ADMINISTRATIVA Y FINANCIERA</v>
      </c>
      <c r="D171" s="204" t="str">
        <f>+'5 - Diseño y Valoración Control'!D171</f>
        <v>R 67</v>
      </c>
      <c r="E171" s="99" t="str">
        <f>+'5 - Diseño y Valoración Control'!E171</f>
        <v>Fallas en la ejecución de la reserva presupuestal constituida</v>
      </c>
      <c r="F171" s="99" t="str">
        <f>+'5 - Diseño y Valoración Control'!F171</f>
        <v>Afectación Económica o presupuestal</v>
      </c>
      <c r="G171" s="204"/>
      <c r="H171" s="204"/>
      <c r="I171" s="205"/>
      <c r="J171" s="206" t="e">
        <f t="shared" si="8"/>
        <v>#DIV/0!</v>
      </c>
      <c r="K171" s="206" t="e">
        <f t="shared" si="9"/>
        <v>#DIV/0!</v>
      </c>
      <c r="L171" s="204"/>
      <c r="M171" s="204"/>
      <c r="N171" s="204"/>
      <c r="O171" s="204"/>
      <c r="P171" s="207" t="e">
        <f t="shared" si="10"/>
        <v>#DIV/0!</v>
      </c>
      <c r="Q171" s="208">
        <f t="shared" si="11"/>
        <v>1</v>
      </c>
    </row>
    <row r="172" spans="2:17" s="34" customFormat="1" ht="150" customHeight="1" x14ac:dyDescent="0.25">
      <c r="B172" s="99" t="str">
        <f>+'5 - Diseño y Valoración Control'!B172</f>
        <v>GESTIÓN FINANCIERA</v>
      </c>
      <c r="C172" s="99" t="str">
        <f>+'5 - Diseño y Valoración Control'!C172</f>
        <v>SUBDIRECCIÓN ADMINISTRATIVA Y FINANCIERA</v>
      </c>
      <c r="D172" s="204" t="str">
        <f>+'5 - Diseño y Valoración Control'!D172</f>
        <v>R 67</v>
      </c>
      <c r="E172" s="99" t="str">
        <f>+'5 - Diseño y Valoración Control'!E172</f>
        <v>Fallas en la ejecución de la reserva presupuestal constituida</v>
      </c>
      <c r="F172" s="99" t="str">
        <f>+'5 - Diseño y Valoración Control'!F172</f>
        <v>Afectación Económica o presupuestal</v>
      </c>
      <c r="G172" s="204"/>
      <c r="H172" s="204"/>
      <c r="I172" s="205"/>
      <c r="J172" s="206" t="e">
        <f t="shared" si="8"/>
        <v>#DIV/0!</v>
      </c>
      <c r="K172" s="206" t="e">
        <f t="shared" si="9"/>
        <v>#DIV/0!</v>
      </c>
      <c r="L172" s="204"/>
      <c r="M172" s="204"/>
      <c r="N172" s="204"/>
      <c r="O172" s="204"/>
      <c r="P172" s="207" t="e">
        <f t="shared" si="10"/>
        <v>#DIV/0!</v>
      </c>
      <c r="Q172" s="208">
        <f t="shared" si="11"/>
        <v>1</v>
      </c>
    </row>
    <row r="173" spans="2:17" s="34" customFormat="1" ht="150" customHeight="1" x14ac:dyDescent="0.25">
      <c r="B173" s="99" t="str">
        <f>+'5 - Diseño y Valoración Control'!B173</f>
        <v>GESTIÓN FINANCIERA</v>
      </c>
      <c r="C173" s="99" t="str">
        <f>+'5 - Diseño y Valoración Control'!C173</f>
        <v>SUBDIRECCIÓN ADMINISTRATIVA Y FINANCIERA</v>
      </c>
      <c r="D173" s="204" t="str">
        <f>+'5 - Diseño y Valoración Control'!D173</f>
        <v>R 67</v>
      </c>
      <c r="E173" s="99" t="str">
        <f>+'5 - Diseño y Valoración Control'!E173</f>
        <v>Fallas en la ejecución de la reserva presupuestal constituida</v>
      </c>
      <c r="F173" s="99" t="str">
        <f>+'5 - Diseño y Valoración Control'!F173</f>
        <v>Afectación Económica o presupuestal</v>
      </c>
      <c r="G173" s="204"/>
      <c r="H173" s="204"/>
      <c r="I173" s="205"/>
      <c r="J173" s="206" t="e">
        <f t="shared" si="8"/>
        <v>#DIV/0!</v>
      </c>
      <c r="K173" s="206" t="e">
        <f t="shared" si="9"/>
        <v>#DIV/0!</v>
      </c>
      <c r="L173" s="204"/>
      <c r="M173" s="204"/>
      <c r="N173" s="204"/>
      <c r="O173" s="204"/>
      <c r="P173" s="207" t="e">
        <f t="shared" si="10"/>
        <v>#DIV/0!</v>
      </c>
      <c r="Q173" s="208">
        <f t="shared" si="11"/>
        <v>1</v>
      </c>
    </row>
    <row r="174" spans="2:17" s="34" customFormat="1" ht="150" customHeight="1" x14ac:dyDescent="0.25">
      <c r="B174" s="99" t="str">
        <f>+'5 - Diseño y Valoración Control'!B174</f>
        <v>GESTIÓN FINANCIERA</v>
      </c>
      <c r="C174" s="99" t="str">
        <f>+'5 - Diseño y Valoración Control'!C174</f>
        <v>SUBDIRECCIÓN ADMINISTRATIVA Y FINANCIERA</v>
      </c>
      <c r="D174" s="204" t="str">
        <f>+'5 - Diseño y Valoración Control'!D174</f>
        <v>R 68</v>
      </c>
      <c r="E174" s="99" t="str">
        <f>+'5 - Diseño y Valoración Control'!E174</f>
        <v>Falla en la formulación del anteproyecto de presupuesto en el rubro de Funcionamiento</v>
      </c>
      <c r="F174" s="99" t="str">
        <f>+'5 - Diseño y Valoración Control'!F174</f>
        <v>Afectación Económica o presupuestal</v>
      </c>
      <c r="G174" s="204"/>
      <c r="H174" s="204"/>
      <c r="I174" s="205"/>
      <c r="J174" s="206" t="e">
        <f t="shared" si="8"/>
        <v>#DIV/0!</v>
      </c>
      <c r="K174" s="206" t="e">
        <f t="shared" si="9"/>
        <v>#DIV/0!</v>
      </c>
      <c r="L174" s="204"/>
      <c r="M174" s="204"/>
      <c r="N174" s="204"/>
      <c r="O174" s="204"/>
      <c r="P174" s="207" t="e">
        <f t="shared" si="10"/>
        <v>#DIV/0!</v>
      </c>
      <c r="Q174" s="208">
        <f t="shared" si="11"/>
        <v>1</v>
      </c>
    </row>
    <row r="175" spans="2:17" s="34" customFormat="1" ht="150" customHeight="1" x14ac:dyDescent="0.25">
      <c r="B175" s="99" t="str">
        <f>+'5 - Diseño y Valoración Control'!B175</f>
        <v>GESTIÓN FINANCIERA</v>
      </c>
      <c r="C175" s="99" t="str">
        <f>+'5 - Diseño y Valoración Control'!C175</f>
        <v>SUBDIRECCIÓN ADMINISTRATIVA Y FINANCIERA</v>
      </c>
      <c r="D175" s="204" t="str">
        <f>+'5 - Diseño y Valoración Control'!D175</f>
        <v>R 68</v>
      </c>
      <c r="E175" s="99" t="str">
        <f>+'5 - Diseño y Valoración Control'!E175</f>
        <v>Falla en la formulación del anteproyecto de presupuesto en el rubro de Funcionamiento</v>
      </c>
      <c r="F175" s="99" t="str">
        <f>+'5 - Diseño y Valoración Control'!F175</f>
        <v>Afectación Económica o presupuestal</v>
      </c>
      <c r="G175" s="204"/>
      <c r="H175" s="204"/>
      <c r="I175" s="205"/>
      <c r="J175" s="206" t="e">
        <f t="shared" si="8"/>
        <v>#DIV/0!</v>
      </c>
      <c r="K175" s="206" t="e">
        <f t="shared" si="9"/>
        <v>#DIV/0!</v>
      </c>
      <c r="L175" s="204"/>
      <c r="M175" s="204"/>
      <c r="N175" s="204"/>
      <c r="O175" s="204"/>
      <c r="P175" s="207" t="e">
        <f t="shared" si="10"/>
        <v>#DIV/0!</v>
      </c>
      <c r="Q175" s="208">
        <f t="shared" si="11"/>
        <v>1</v>
      </c>
    </row>
    <row r="176" spans="2:17" s="34" customFormat="1" ht="150" customHeight="1" x14ac:dyDescent="0.25">
      <c r="B176" s="99" t="str">
        <f>+'5 - Diseño y Valoración Control'!B176</f>
        <v>GESTIÓN FINANCIERA</v>
      </c>
      <c r="C176" s="99" t="str">
        <f>+'5 - Diseño y Valoración Control'!C176</f>
        <v>SUBDIRECCIÓN ADMINISTRATIVA Y FINANCIERA</v>
      </c>
      <c r="D176" s="204" t="str">
        <f>+'5 - Diseño y Valoración Control'!D176</f>
        <v>R 69</v>
      </c>
      <c r="E176" s="99" t="str">
        <f>+'5 - Diseño y Valoración Control'!E176</f>
        <v>Falla en el registro de un Compromiso Presupuestal</v>
      </c>
      <c r="F176" s="99" t="str">
        <f>+'5 - Diseño y Valoración Control'!F176</f>
        <v>Afectación Económica o presupuestal</v>
      </c>
      <c r="G176" s="204"/>
      <c r="H176" s="204"/>
      <c r="I176" s="205"/>
      <c r="J176" s="206" t="e">
        <f t="shared" si="8"/>
        <v>#DIV/0!</v>
      </c>
      <c r="K176" s="206" t="e">
        <f t="shared" si="9"/>
        <v>#DIV/0!</v>
      </c>
      <c r="L176" s="204"/>
      <c r="M176" s="204"/>
      <c r="N176" s="204"/>
      <c r="O176" s="204"/>
      <c r="P176" s="207" t="e">
        <f t="shared" si="10"/>
        <v>#DIV/0!</v>
      </c>
      <c r="Q176" s="208">
        <f t="shared" si="11"/>
        <v>1</v>
      </c>
    </row>
    <row r="177" spans="2:17" s="34" customFormat="1" ht="150" customHeight="1" x14ac:dyDescent="0.25">
      <c r="B177" s="99" t="str">
        <f>+'5 - Diseño y Valoración Control'!B177</f>
        <v>GESTIÓN FINANCIERA</v>
      </c>
      <c r="C177" s="99" t="str">
        <f>+'5 - Diseño y Valoración Control'!C177</f>
        <v>SUBDIRECCIÓN ADMINISTRATIVA Y FINANCIERA</v>
      </c>
      <c r="D177" s="204" t="str">
        <f>+'5 - Diseño y Valoración Control'!D177</f>
        <v>R 69</v>
      </c>
      <c r="E177" s="99" t="str">
        <f>+'5 - Diseño y Valoración Control'!E177</f>
        <v>Falla en el registro de un Compromiso Presupuestal</v>
      </c>
      <c r="F177" s="99" t="str">
        <f>+'5 - Diseño y Valoración Control'!F177</f>
        <v>Afectación Económica o presupuestal</v>
      </c>
      <c r="G177" s="204"/>
      <c r="H177" s="204"/>
      <c r="I177" s="205"/>
      <c r="J177" s="206" t="e">
        <f t="shared" si="8"/>
        <v>#DIV/0!</v>
      </c>
      <c r="K177" s="206" t="e">
        <f t="shared" si="9"/>
        <v>#DIV/0!</v>
      </c>
      <c r="L177" s="204"/>
      <c r="M177" s="204"/>
      <c r="N177" s="204"/>
      <c r="O177" s="204"/>
      <c r="P177" s="207" t="e">
        <f t="shared" si="10"/>
        <v>#DIV/0!</v>
      </c>
      <c r="Q177" s="208">
        <f t="shared" si="11"/>
        <v>1</v>
      </c>
    </row>
    <row r="178" spans="2:17" s="34" customFormat="1" ht="150" customHeight="1" x14ac:dyDescent="0.25">
      <c r="B178" s="99" t="str">
        <f>+'5 - Diseño y Valoración Control'!B178</f>
        <v>SEGUIMIENTO, EVALUACIÓN Y MEJORA</v>
      </c>
      <c r="C178" s="99" t="str">
        <f>+'5 - Diseño y Valoración Control'!C178</f>
        <v>OFICINA DE PLANEACIÓN</v>
      </c>
      <c r="D178" s="204" t="str">
        <f>+'5 - Diseño y Valoración Control'!D178</f>
        <v>R 70</v>
      </c>
      <c r="E178" s="99" t="str">
        <f>+'5 - Diseño y Valoración Control'!E178</f>
        <v xml:space="preserve">Incumplimiento y no conformidad de reportes e informes de avance de planes de acción y proyectos de inversión </v>
      </c>
      <c r="F178" s="99" t="str">
        <f>+'5 - Diseño y Valoración Control'!F178</f>
        <v>Pérdida Reputacional</v>
      </c>
      <c r="G178" s="204"/>
      <c r="H178" s="204"/>
      <c r="I178" s="205"/>
      <c r="J178" s="206" t="e">
        <f t="shared" si="8"/>
        <v>#DIV/0!</v>
      </c>
      <c r="K178" s="206" t="e">
        <f t="shared" si="9"/>
        <v>#DIV/0!</v>
      </c>
      <c r="L178" s="204"/>
      <c r="M178" s="204"/>
      <c r="N178" s="204"/>
      <c r="O178" s="204"/>
      <c r="P178" s="207" t="e">
        <f t="shared" si="10"/>
        <v>#DIV/0!</v>
      </c>
      <c r="Q178" s="208">
        <f t="shared" si="11"/>
        <v>1</v>
      </c>
    </row>
    <row r="179" spans="2:17" s="34" customFormat="1" ht="150" customHeight="1" x14ac:dyDescent="0.25">
      <c r="B179" s="99" t="str">
        <f>+'5 - Diseño y Valoración Control'!B179</f>
        <v>SEGUIMIENTO, EVALUACIÓN Y MEJORA</v>
      </c>
      <c r="C179" s="99" t="str">
        <f>+'5 - Diseño y Valoración Control'!C179</f>
        <v>OFICINA DE PLANEACIÓN</v>
      </c>
      <c r="D179" s="204" t="str">
        <f>+'5 - Diseño y Valoración Control'!D179</f>
        <v>R 70</v>
      </c>
      <c r="E179" s="99" t="str">
        <f>+'5 - Diseño y Valoración Control'!E179</f>
        <v xml:space="preserve">Incumplimiento y no conformidad de reportes e informes de avance de planes de acción y proyectos de inversión </v>
      </c>
      <c r="F179" s="99" t="str">
        <f>+'5 - Diseño y Valoración Control'!F179</f>
        <v>Pérdida Reputacional</v>
      </c>
      <c r="G179" s="204"/>
      <c r="H179" s="204"/>
      <c r="I179" s="205"/>
      <c r="J179" s="206" t="e">
        <f t="shared" si="8"/>
        <v>#DIV/0!</v>
      </c>
      <c r="K179" s="206" t="e">
        <f t="shared" si="9"/>
        <v>#DIV/0!</v>
      </c>
      <c r="L179" s="204"/>
      <c r="M179" s="204"/>
      <c r="N179" s="204"/>
      <c r="O179" s="204"/>
      <c r="P179" s="207" t="e">
        <f t="shared" si="10"/>
        <v>#DIV/0!</v>
      </c>
      <c r="Q179" s="208">
        <f t="shared" si="11"/>
        <v>1</v>
      </c>
    </row>
    <row r="180" spans="2:17" s="34" customFormat="1" ht="150" customHeight="1" x14ac:dyDescent="0.25">
      <c r="B180" s="99" t="str">
        <f>+'5 - Diseño y Valoración Control'!B180</f>
        <v>SEGUIMIENTO, EVALUACIÓN Y MEJORA</v>
      </c>
      <c r="C180" s="99" t="str">
        <f>+'5 - Diseño y Valoración Control'!C180</f>
        <v>OFICINA DE PLANEACIÓN</v>
      </c>
      <c r="D180" s="204" t="str">
        <f>+'5 - Diseño y Valoración Control'!D180</f>
        <v>R 71</v>
      </c>
      <c r="E180" s="99" t="str">
        <f>+'5 - Diseño y Valoración Control'!E180</f>
        <v>Liberación de productos no conformes con los requisitos</v>
      </c>
      <c r="F180" s="99" t="str">
        <f>+'5 - Diseño y Valoración Control'!F180</f>
        <v>Pérdida Reputacional</v>
      </c>
      <c r="G180" s="204"/>
      <c r="H180" s="204"/>
      <c r="I180" s="205"/>
      <c r="J180" s="206" t="e">
        <f t="shared" si="8"/>
        <v>#DIV/0!</v>
      </c>
      <c r="K180" s="206" t="e">
        <f t="shared" si="9"/>
        <v>#DIV/0!</v>
      </c>
      <c r="L180" s="204"/>
      <c r="M180" s="204"/>
      <c r="N180" s="204"/>
      <c r="O180" s="204"/>
      <c r="P180" s="207" t="e">
        <f t="shared" si="10"/>
        <v>#DIV/0!</v>
      </c>
      <c r="Q180" s="208">
        <f t="shared" si="11"/>
        <v>1</v>
      </c>
    </row>
    <row r="181" spans="2:17" s="34" customFormat="1" ht="150" customHeight="1" x14ac:dyDescent="0.25">
      <c r="B181" s="99" t="str">
        <f>+'5 - Diseño y Valoración Control'!B181</f>
        <v>SEGUIMIENTO, EVALUACIÓN Y MEJORA</v>
      </c>
      <c r="C181" s="99" t="str">
        <f>+'5 - Diseño y Valoración Control'!C181</f>
        <v>OFICINA DE PLANEACIÓN</v>
      </c>
      <c r="D181" s="204" t="str">
        <f>+'5 - Diseño y Valoración Control'!D181</f>
        <v>R 71</v>
      </c>
      <c r="E181" s="99" t="str">
        <f>+'5 - Diseño y Valoración Control'!E181</f>
        <v>Liberación de productos no conformes con los requisitos</v>
      </c>
      <c r="F181" s="99" t="str">
        <f>+'5 - Diseño y Valoración Control'!F181</f>
        <v>Pérdida Reputacional</v>
      </c>
      <c r="G181" s="204"/>
      <c r="H181" s="204"/>
      <c r="I181" s="205"/>
      <c r="J181" s="206" t="e">
        <f t="shared" si="8"/>
        <v>#DIV/0!</v>
      </c>
      <c r="K181" s="206" t="e">
        <f t="shared" si="9"/>
        <v>#DIV/0!</v>
      </c>
      <c r="L181" s="204"/>
      <c r="M181" s="204"/>
      <c r="N181" s="204"/>
      <c r="O181" s="204"/>
      <c r="P181" s="207" t="e">
        <f t="shared" si="10"/>
        <v>#DIV/0!</v>
      </c>
      <c r="Q181" s="208">
        <f t="shared" si="11"/>
        <v>1</v>
      </c>
    </row>
    <row r="182" spans="2:17" s="34" customFormat="1" ht="150" customHeight="1" x14ac:dyDescent="0.25">
      <c r="B182" s="99" t="str">
        <f>+'5 - Diseño y Valoración Control'!B182</f>
        <v>SEGUIMIENTO, EVALUACIÓN Y MEJORA</v>
      </c>
      <c r="C182" s="99" t="str">
        <f>+'5 - Diseño y Valoración Control'!C182</f>
        <v>OFICINA DE PLANEACIÓN</v>
      </c>
      <c r="D182" s="204" t="str">
        <f>+'5 - Diseño y Valoración Control'!D182</f>
        <v>R 72</v>
      </c>
      <c r="E182" s="99" t="str">
        <f>+'5 - Diseño y Valoración Control'!E182</f>
        <v>Incumplimiento en la ejecución de los planes y proyectos Institucionales</v>
      </c>
      <c r="F182" s="99" t="str">
        <f>+'5 - Diseño y Valoración Control'!F182</f>
        <v>Pérdida Reputacional</v>
      </c>
      <c r="G182" s="204"/>
      <c r="H182" s="204"/>
      <c r="I182" s="205"/>
      <c r="J182" s="206" t="e">
        <f t="shared" si="8"/>
        <v>#DIV/0!</v>
      </c>
      <c r="K182" s="206" t="e">
        <f t="shared" si="9"/>
        <v>#DIV/0!</v>
      </c>
      <c r="L182" s="204"/>
      <c r="M182" s="204"/>
      <c r="N182" s="204"/>
      <c r="O182" s="204"/>
      <c r="P182" s="207" t="e">
        <f t="shared" si="10"/>
        <v>#DIV/0!</v>
      </c>
      <c r="Q182" s="208">
        <f t="shared" si="11"/>
        <v>1</v>
      </c>
    </row>
    <row r="183" spans="2:17" s="34" customFormat="1" ht="150" customHeight="1" x14ac:dyDescent="0.25">
      <c r="B183" s="99" t="str">
        <f>+'5 - Diseño y Valoración Control'!B183</f>
        <v>SEGUIMIENTO, EVALUACIÓN Y MEJORA</v>
      </c>
      <c r="C183" s="99" t="str">
        <f>+'5 - Diseño y Valoración Control'!C183</f>
        <v>OFICINA DE PLANEACIÓN</v>
      </c>
      <c r="D183" s="204" t="str">
        <f>+'5 - Diseño y Valoración Control'!D183</f>
        <v>R 72</v>
      </c>
      <c r="E183" s="99" t="str">
        <f>+'5 - Diseño y Valoración Control'!E183</f>
        <v>Incumplimiento en la ejecución de los planes y proyectos Institucionales</v>
      </c>
      <c r="F183" s="99" t="str">
        <f>+'5 - Diseño y Valoración Control'!F183</f>
        <v>Pérdida Reputacional</v>
      </c>
      <c r="G183" s="204"/>
      <c r="H183" s="204"/>
      <c r="I183" s="205"/>
      <c r="J183" s="206" t="e">
        <f t="shared" si="8"/>
        <v>#DIV/0!</v>
      </c>
      <c r="K183" s="206" t="e">
        <f t="shared" si="9"/>
        <v>#DIV/0!</v>
      </c>
      <c r="L183" s="204"/>
      <c r="M183" s="204"/>
      <c r="N183" s="204"/>
      <c r="O183" s="204"/>
      <c r="P183" s="207" t="e">
        <f t="shared" si="10"/>
        <v>#DIV/0!</v>
      </c>
      <c r="Q183" s="208">
        <f t="shared" si="11"/>
        <v>1</v>
      </c>
    </row>
    <row r="184" spans="2:17" s="34" customFormat="1" ht="150" customHeight="1" x14ac:dyDescent="0.25">
      <c r="B184" s="99" t="str">
        <f>+'5 - Diseño y Valoración Control'!B184</f>
        <v>SEGUIMIENTO, EVALUACIÓN Y MEJORA</v>
      </c>
      <c r="C184" s="99" t="str">
        <f>+'5 - Diseño y Valoración Control'!C184</f>
        <v>OFICINA DE CONTROL INTERNO</v>
      </c>
      <c r="D184" s="204" t="str">
        <f>+'5 - Diseño y Valoración Control'!D184</f>
        <v>R 73</v>
      </c>
      <c r="E184" s="99" t="str">
        <f>+'5 - Diseño y Valoración Control'!E184</f>
        <v>Incumplimiento del Plan Anual de Auditoría Interna</v>
      </c>
      <c r="F184" s="99" t="str">
        <f>+'5 - Diseño y Valoración Control'!F184</f>
        <v>Pérdida Reputacional</v>
      </c>
      <c r="G184" s="204"/>
      <c r="H184" s="204"/>
      <c r="I184" s="205"/>
      <c r="J184" s="206" t="e">
        <f t="shared" si="8"/>
        <v>#DIV/0!</v>
      </c>
      <c r="K184" s="206" t="e">
        <f t="shared" si="9"/>
        <v>#DIV/0!</v>
      </c>
      <c r="L184" s="204"/>
      <c r="M184" s="204"/>
      <c r="N184" s="204"/>
      <c r="O184" s="204"/>
      <c r="P184" s="207" t="e">
        <f t="shared" si="10"/>
        <v>#DIV/0!</v>
      </c>
      <c r="Q184" s="208">
        <f t="shared" si="11"/>
        <v>1</v>
      </c>
    </row>
    <row r="185" spans="2:17" s="34" customFormat="1" ht="150" customHeight="1" x14ac:dyDescent="0.25">
      <c r="B185" s="99" t="str">
        <f>+'5 - Diseño y Valoración Control'!B185</f>
        <v>SEGUIMIENTO, EVALUACIÓN Y MEJORA</v>
      </c>
      <c r="C185" s="99" t="str">
        <f>+'5 - Diseño y Valoración Control'!C185</f>
        <v>OFICINA DE CONTROL INTERNO</v>
      </c>
      <c r="D185" s="204" t="str">
        <f>+'5 - Diseño y Valoración Control'!D185</f>
        <v>R 73</v>
      </c>
      <c r="E185" s="99" t="str">
        <f>+'5 - Diseño y Valoración Control'!E185</f>
        <v>Incumplimiento del Plan Anual de Auditoría Interna</v>
      </c>
      <c r="F185" s="99" t="str">
        <f>+'5 - Diseño y Valoración Control'!F185</f>
        <v>Pérdida Reputacional</v>
      </c>
      <c r="G185" s="204"/>
      <c r="H185" s="204"/>
      <c r="I185" s="205"/>
      <c r="J185" s="206" t="e">
        <f t="shared" si="8"/>
        <v>#DIV/0!</v>
      </c>
      <c r="K185" s="206" t="e">
        <f t="shared" si="9"/>
        <v>#DIV/0!</v>
      </c>
      <c r="L185" s="204"/>
      <c r="M185" s="204"/>
      <c r="N185" s="204"/>
      <c r="O185" s="204"/>
      <c r="P185" s="207" t="e">
        <f t="shared" si="10"/>
        <v>#DIV/0!</v>
      </c>
      <c r="Q185" s="208">
        <f t="shared" si="11"/>
        <v>1</v>
      </c>
    </row>
    <row r="186" spans="2:17" s="34" customFormat="1" ht="150" customHeight="1" x14ac:dyDescent="0.25">
      <c r="B186" s="99" t="str">
        <f>+'5 - Diseño y Valoración Control'!B186</f>
        <v>SEGUIMIENTO, EVALUACIÓN Y MEJORA</v>
      </c>
      <c r="C186" s="99" t="str">
        <f>+'5 - Diseño y Valoración Control'!C186</f>
        <v>OFICINA DE CONTROL INTERNO</v>
      </c>
      <c r="D186" s="204" t="str">
        <f>+'5 - Diseño y Valoración Control'!D186</f>
        <v>R 73</v>
      </c>
      <c r="E186" s="99" t="str">
        <f>+'5 - Diseño y Valoración Control'!E186</f>
        <v>Incumplimiento del Plan Anual de Auditoría Interna</v>
      </c>
      <c r="F186" s="99" t="str">
        <f>+'5 - Diseño y Valoración Control'!F186</f>
        <v>Pérdida Reputacional</v>
      </c>
      <c r="G186" s="204"/>
      <c r="H186" s="204"/>
      <c r="I186" s="205"/>
      <c r="J186" s="206" t="e">
        <f t="shared" si="8"/>
        <v>#DIV/0!</v>
      </c>
      <c r="K186" s="206" t="e">
        <f t="shared" si="9"/>
        <v>#DIV/0!</v>
      </c>
      <c r="L186" s="204"/>
      <c r="M186" s="204"/>
      <c r="N186" s="204"/>
      <c r="O186" s="204"/>
      <c r="P186" s="207" t="e">
        <f t="shared" si="10"/>
        <v>#DIV/0!</v>
      </c>
      <c r="Q186" s="208">
        <f t="shared" si="11"/>
        <v>1</v>
      </c>
    </row>
    <row r="187" spans="2:17" s="34" customFormat="1" ht="150" customHeight="1" x14ac:dyDescent="0.25">
      <c r="B187" s="99" t="str">
        <f>+'5 - Diseño y Valoración Control'!B187</f>
        <v>SEGUIMIENTO, EVALUACIÓN Y MEJORA</v>
      </c>
      <c r="C187" s="99" t="str">
        <f>+'5 - Diseño y Valoración Control'!C187</f>
        <v>OFICINA DE CONTROL INTERNO</v>
      </c>
      <c r="D187" s="204" t="str">
        <f>+'5 - Diseño y Valoración Control'!D187</f>
        <v>R 73</v>
      </c>
      <c r="E187" s="99" t="str">
        <f>+'5 - Diseño y Valoración Control'!E187</f>
        <v>Incumplimiento del Plan Anual de Auditoría Interna</v>
      </c>
      <c r="F187" s="99" t="str">
        <f>+'5 - Diseño y Valoración Control'!F187</f>
        <v>Pérdida Reputacional</v>
      </c>
      <c r="G187" s="204"/>
      <c r="H187" s="204"/>
      <c r="I187" s="205"/>
      <c r="J187" s="206" t="e">
        <f t="shared" si="8"/>
        <v>#DIV/0!</v>
      </c>
      <c r="K187" s="206" t="e">
        <f t="shared" si="9"/>
        <v>#DIV/0!</v>
      </c>
      <c r="L187" s="204"/>
      <c r="M187" s="204"/>
      <c r="N187" s="204"/>
      <c r="O187" s="204"/>
      <c r="P187" s="207" t="e">
        <f t="shared" si="10"/>
        <v>#DIV/0!</v>
      </c>
      <c r="Q187" s="208">
        <f t="shared" si="11"/>
        <v>1</v>
      </c>
    </row>
    <row r="188" spans="2:17" s="34" customFormat="1" ht="150" customHeight="1" x14ac:dyDescent="0.25">
      <c r="B188" s="99" t="str">
        <f>+'5 - Diseño y Valoración Control'!B188</f>
        <v>SEGUIMIENTO, EVALUACIÓN Y MEJORA</v>
      </c>
      <c r="C188" s="99" t="str">
        <f>+'5 - Diseño y Valoración Control'!C188</f>
        <v>OFICINA DE CONTROL INTERNO</v>
      </c>
      <c r="D188" s="204" t="str">
        <f>+'5 - Diseño y Valoración Control'!D188</f>
        <v>R 74</v>
      </c>
      <c r="E188" s="99" t="str">
        <f>+'5 - Diseño y Valoración Control'!E188</f>
        <v>Incumplimiento en la ejecución del cronograma de monitoreo de los planes de mejoramiento</v>
      </c>
      <c r="F188" s="99" t="str">
        <f>+'5 - Diseño y Valoración Control'!F188</f>
        <v>Pérdida Reputacional</v>
      </c>
      <c r="G188" s="204"/>
      <c r="H188" s="204"/>
      <c r="I188" s="205"/>
      <c r="J188" s="206" t="e">
        <f t="shared" si="8"/>
        <v>#DIV/0!</v>
      </c>
      <c r="K188" s="206" t="e">
        <f t="shared" si="9"/>
        <v>#DIV/0!</v>
      </c>
      <c r="L188" s="204"/>
      <c r="M188" s="204"/>
      <c r="N188" s="204"/>
      <c r="O188" s="204"/>
      <c r="P188" s="207" t="e">
        <f t="shared" si="10"/>
        <v>#DIV/0!</v>
      </c>
      <c r="Q188" s="208">
        <f t="shared" si="11"/>
        <v>1</v>
      </c>
    </row>
    <row r="189" spans="2:17" s="34" customFormat="1" ht="150" customHeight="1" x14ac:dyDescent="0.25">
      <c r="B189" s="99" t="str">
        <f>+'5 - Diseño y Valoración Control'!B189</f>
        <v>SEGUIMIENTO, EVALUACIÓN Y MEJORA</v>
      </c>
      <c r="C189" s="99" t="str">
        <f>+'5 - Diseño y Valoración Control'!C189</f>
        <v>OFICINA DE CONTROL INTERNO</v>
      </c>
      <c r="D189" s="204" t="str">
        <f>+'5 - Diseño y Valoración Control'!D189</f>
        <v>R 74</v>
      </c>
      <c r="E189" s="99" t="str">
        <f>+'5 - Diseño y Valoración Control'!E189</f>
        <v>Incumplimiento en la ejecución del cronograma de monitoreo de los planes de mejoramiento</v>
      </c>
      <c r="F189" s="99" t="str">
        <f>+'5 - Diseño y Valoración Control'!F189</f>
        <v>Pérdida Reputacional</v>
      </c>
      <c r="G189" s="204"/>
      <c r="H189" s="204"/>
      <c r="I189" s="205"/>
      <c r="J189" s="206" t="e">
        <f t="shared" si="8"/>
        <v>#DIV/0!</v>
      </c>
      <c r="K189" s="206" t="e">
        <f t="shared" si="9"/>
        <v>#DIV/0!</v>
      </c>
      <c r="L189" s="204"/>
      <c r="M189" s="204"/>
      <c r="N189" s="204"/>
      <c r="O189" s="204"/>
      <c r="P189" s="207" t="e">
        <f t="shared" si="10"/>
        <v>#DIV/0!</v>
      </c>
      <c r="Q189" s="208">
        <f t="shared" si="11"/>
        <v>1</v>
      </c>
    </row>
    <row r="190" spans="2:17" s="34" customFormat="1" ht="150" customHeight="1" x14ac:dyDescent="0.25">
      <c r="B190" s="99" t="str">
        <f>+'5 - Diseño y Valoración Control'!B190</f>
        <v>SEGUIMIENTO, EVALUACIÓN Y MEJORA</v>
      </c>
      <c r="C190" s="99" t="str">
        <f>+'5 - Diseño y Valoración Control'!C190</f>
        <v>OFICINA DE CONTROL INTERNO</v>
      </c>
      <c r="D190" s="204" t="str">
        <f>+'5 - Diseño y Valoración Control'!D190</f>
        <v>R 74</v>
      </c>
      <c r="E190" s="99" t="str">
        <f>+'5 - Diseño y Valoración Control'!E190</f>
        <v>Incumplimiento en la ejecución del cronograma de monitoreo de los planes de mejoramiento</v>
      </c>
      <c r="F190" s="99" t="str">
        <f>+'5 - Diseño y Valoración Control'!F190</f>
        <v>Pérdida Reputacional</v>
      </c>
      <c r="G190" s="204"/>
      <c r="H190" s="204"/>
      <c r="I190" s="205"/>
      <c r="J190" s="206" t="e">
        <f t="shared" si="8"/>
        <v>#DIV/0!</v>
      </c>
      <c r="K190" s="206" t="e">
        <f t="shared" si="9"/>
        <v>#DIV/0!</v>
      </c>
      <c r="L190" s="204"/>
      <c r="M190" s="204"/>
      <c r="N190" s="204"/>
      <c r="O190" s="204"/>
      <c r="P190" s="207" t="e">
        <f t="shared" si="10"/>
        <v>#DIV/0!</v>
      </c>
      <c r="Q190" s="208">
        <f t="shared" si="11"/>
        <v>1</v>
      </c>
    </row>
  </sheetData>
  <sheetProtection autoFilter="0" pivotTables="0"/>
  <autoFilter ref="B9:Q190" xr:uid="{EB4AC0F0-805A-4EA5-836F-026C5EBE3D69}"/>
  <dataConsolidate link="1"/>
  <mergeCells count="19">
    <mergeCell ref="P2:Q2"/>
    <mergeCell ref="P3:Q3"/>
    <mergeCell ref="P4:Q4"/>
    <mergeCell ref="B6:Q6"/>
    <mergeCell ref="B7:Q7"/>
    <mergeCell ref="B5:Q5"/>
    <mergeCell ref="E2:M2"/>
    <mergeCell ref="E3:M3"/>
    <mergeCell ref="E4:M4"/>
    <mergeCell ref="N4:O4"/>
    <mergeCell ref="N3:O3"/>
    <mergeCell ref="N2:O2"/>
    <mergeCell ref="B2:C4"/>
    <mergeCell ref="B8:B9"/>
    <mergeCell ref="G8:P8"/>
    <mergeCell ref="C8:C9"/>
    <mergeCell ref="E8:E9"/>
    <mergeCell ref="F8:F9"/>
    <mergeCell ref="D8:D9"/>
  </mergeCells>
  <conditionalFormatting sqref="H10:H190">
    <cfRule type="cellIs" dxfId="1791" priority="56" operator="notEqual">
      <formula>G10</formula>
    </cfRule>
  </conditionalFormatting>
  <conditionalFormatting sqref="P10:P190">
    <cfRule type="notContainsBlanks" dxfId="1790" priority="38">
      <formula>LEN(TRIM(P10))&gt;0</formula>
    </cfRule>
    <cfRule type="cellIs" dxfId="1789" priority="51" operator="notEqual">
      <formula>G10</formula>
    </cfRule>
  </conditionalFormatting>
  <conditionalFormatting sqref="K1:K8 K10:K1048576">
    <cfRule type="containsText" dxfId="1788" priority="7" operator="containsText" text="Cambio">
      <formula>NOT(ISERROR(SEARCH("Cambio",K1)))</formula>
    </cfRule>
    <cfRule type="containsText" dxfId="1787" priority="8" operator="containsText" text="Revisión de control">
      <formula>NOT(ISERROR(SEARCH("Revisión de control",K1)))</formula>
    </cfRule>
    <cfRule type="containsText" dxfId="1786" priority="9" operator="containsText" text="Se mantiene">
      <formula>NOT(ISERROR(SEARCH("Se mantiene",K1)))</formula>
    </cfRule>
  </conditionalFormatting>
  <conditionalFormatting sqref="L10:L190">
    <cfRule type="cellIs" dxfId="1785" priority="4" operator="notEqual">
      <formula>G10</formula>
    </cfRule>
  </conditionalFormatting>
  <conditionalFormatting sqref="M10:M190">
    <cfRule type="cellIs" dxfId="1784" priority="3" operator="notEqual">
      <formula>G10</formula>
    </cfRule>
  </conditionalFormatting>
  <conditionalFormatting sqref="O10:O190">
    <cfRule type="cellIs" dxfId="1783" priority="2" operator="notEqual">
      <formula>G10</formula>
    </cfRule>
  </conditionalFormatting>
  <conditionalFormatting sqref="N10:N190">
    <cfRule type="cellIs" dxfId="1782" priority="1" operator="notEqual">
      <formula>G10</formula>
    </cfRule>
  </conditionalFormatting>
  <pageMargins left="0.7" right="0.7" top="0.75" bottom="0.75" header="0.3" footer="0.3"/>
  <pageSetup paperSize="14"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79947A-00BD-4EBE-9F78-04C7F63271E1}">
          <x14:formula1>
            <xm:f>Datos!$A$4</xm:f>
          </x14:formula1>
          <xm:sqref>G10:G190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F7C9-992C-4FDD-8463-CDF22B307A13}">
  <sheetPr>
    <tabColor rgb="FF002060"/>
  </sheetPr>
  <dimension ref="B1:BE190"/>
  <sheetViews>
    <sheetView zoomScaleNormal="100" workbookViewId="0"/>
  </sheetViews>
  <sheetFormatPr baseColWidth="10" defaultColWidth="20.625" defaultRowHeight="15" x14ac:dyDescent="0.25"/>
  <cols>
    <col min="1" max="1" width="10.625" style="122" customWidth="1"/>
    <col min="2" max="2" width="30.625" style="121" customWidth="1"/>
    <col min="3" max="5" width="60.625" style="122" customWidth="1"/>
    <col min="6" max="6" width="20.625" style="121"/>
    <col min="7" max="7" width="60.625" style="121" customWidth="1"/>
    <col min="8" max="8" width="30.625" style="121" customWidth="1"/>
    <col min="9" max="9" width="120.625" style="122" customWidth="1"/>
    <col min="10" max="11" width="30.625" style="121" customWidth="1"/>
    <col min="12" max="12" width="30.625" style="122" customWidth="1"/>
    <col min="13" max="14" width="30.625" style="121" customWidth="1"/>
    <col min="15" max="15" width="30.625" style="237" customWidth="1"/>
    <col min="16" max="17" width="30.625" style="121" customWidth="1"/>
    <col min="18" max="18" width="30.625" style="237" customWidth="1"/>
    <col min="19" max="21" width="30.625" style="121" customWidth="1"/>
    <col min="22" max="22" width="60.625" style="121" customWidth="1"/>
    <col min="23" max="23" width="120.625" style="122" customWidth="1"/>
    <col min="24" max="26" width="30.625" style="121" customWidth="1"/>
    <col min="27" max="27" width="30.625" style="237" customWidth="1"/>
    <col min="28" max="30" width="30.625" style="121" customWidth="1"/>
    <col min="31" max="31" width="30.625" style="237" customWidth="1"/>
    <col min="32" max="32" width="30.625" style="121" customWidth="1"/>
    <col min="33" max="33" width="30.625" style="237" customWidth="1"/>
    <col min="34" max="37" width="30.625" style="121" customWidth="1"/>
    <col min="38" max="40" width="60.625" style="122" customWidth="1"/>
    <col min="41" max="42" width="20.625" style="121"/>
    <col min="43" max="43" width="20.625" style="237"/>
    <col min="44" max="44" width="20.625" style="121"/>
    <col min="45" max="46" width="120.625" style="286" customWidth="1"/>
    <col min="47" max="49" width="20.625" style="121"/>
    <col min="50" max="51" width="60.625" style="121" customWidth="1"/>
    <col min="52" max="56" width="20.625" style="121"/>
    <col min="57" max="57" width="20.625" style="237"/>
    <col min="58" max="16384" width="20.625" style="122"/>
  </cols>
  <sheetData>
    <row r="1" spans="2:57" s="115" customFormat="1" x14ac:dyDescent="0.25">
      <c r="B1" s="121"/>
      <c r="C1" s="121"/>
      <c r="D1" s="121"/>
      <c r="E1" s="121"/>
      <c r="F1" s="121"/>
      <c r="G1" s="121"/>
      <c r="H1" s="121"/>
      <c r="I1" s="121"/>
      <c r="J1" s="121"/>
      <c r="K1" s="121"/>
      <c r="L1" s="121"/>
      <c r="M1" s="121"/>
      <c r="N1" s="121"/>
      <c r="O1" s="237"/>
      <c r="P1" s="121"/>
      <c r="Q1" s="121"/>
      <c r="R1" s="237"/>
      <c r="S1" s="121"/>
      <c r="T1" s="121"/>
      <c r="U1" s="121"/>
      <c r="V1" s="121"/>
      <c r="W1" s="122"/>
      <c r="X1" s="121"/>
      <c r="Y1" s="121"/>
      <c r="Z1" s="121"/>
      <c r="AA1" s="237"/>
      <c r="AB1" s="121"/>
      <c r="AC1" s="121"/>
      <c r="AD1" s="121"/>
      <c r="AE1" s="237"/>
      <c r="AF1" s="121"/>
      <c r="AG1" s="237"/>
      <c r="AH1" s="121"/>
      <c r="AI1" s="121"/>
      <c r="AJ1" s="121"/>
      <c r="AK1" s="121"/>
      <c r="AL1" s="122"/>
      <c r="AM1" s="122"/>
      <c r="AN1" s="122"/>
      <c r="AO1" s="121"/>
      <c r="AP1" s="121"/>
      <c r="AQ1" s="237"/>
      <c r="AR1" s="121"/>
      <c r="AS1" s="286"/>
      <c r="AT1" s="286"/>
      <c r="AU1" s="121"/>
      <c r="AV1" s="121"/>
      <c r="AW1" s="121"/>
      <c r="AX1" s="121"/>
      <c r="AY1" s="121"/>
      <c r="AZ1" s="121"/>
      <c r="BA1" s="121"/>
      <c r="BB1" s="121"/>
      <c r="BC1" s="121"/>
      <c r="BD1" s="121"/>
      <c r="BE1" s="237"/>
    </row>
    <row r="2" spans="2:57" s="115" customFormat="1" ht="30" customHeight="1" x14ac:dyDescent="0.25">
      <c r="B2" s="438"/>
      <c r="C2" s="29" t="s">
        <v>71</v>
      </c>
      <c r="D2" s="441" t="s">
        <v>229</v>
      </c>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322" t="s">
        <v>72</v>
      </c>
      <c r="BC2" s="322"/>
      <c r="BD2" s="434" t="s">
        <v>232</v>
      </c>
      <c r="BE2" s="435"/>
    </row>
    <row r="3" spans="2:57" s="115" customFormat="1" ht="30" customHeight="1" x14ac:dyDescent="0.25">
      <c r="B3" s="439"/>
      <c r="C3" s="29" t="s">
        <v>73</v>
      </c>
      <c r="D3" s="445" t="s">
        <v>230</v>
      </c>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322" t="s">
        <v>74</v>
      </c>
      <c r="BC3" s="322"/>
      <c r="BD3" s="329">
        <v>4</v>
      </c>
      <c r="BE3" s="330"/>
    </row>
    <row r="4" spans="2:57" s="115" customFormat="1" ht="30" customHeight="1" x14ac:dyDescent="0.25">
      <c r="B4" s="440"/>
      <c r="C4" s="29" t="s">
        <v>75</v>
      </c>
      <c r="D4" s="442" t="s">
        <v>231</v>
      </c>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c r="AQ4" s="442"/>
      <c r="AR4" s="442"/>
      <c r="AS4" s="442"/>
      <c r="AT4" s="442"/>
      <c r="AU4" s="442"/>
      <c r="AV4" s="442"/>
      <c r="AW4" s="442"/>
      <c r="AX4" s="442"/>
      <c r="AY4" s="442"/>
      <c r="AZ4" s="442"/>
      <c r="BA4" s="442"/>
      <c r="BB4" s="322" t="s">
        <v>335</v>
      </c>
      <c r="BC4" s="322"/>
      <c r="BD4" s="334">
        <v>44636</v>
      </c>
      <c r="BE4" s="335"/>
    </row>
    <row r="5" spans="2:57" s="217" customFormat="1" ht="30" customHeight="1" x14ac:dyDescent="0.25">
      <c r="B5" s="340" t="s">
        <v>229</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row>
    <row r="6" spans="2:57" s="217" customFormat="1" ht="30" customHeight="1" x14ac:dyDescent="0.25">
      <c r="B6" s="440"/>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c r="AT6" s="444"/>
      <c r="AU6" s="444"/>
      <c r="AV6" s="444"/>
      <c r="AW6" s="444"/>
      <c r="AX6" s="444"/>
      <c r="AY6" s="444"/>
      <c r="AZ6" s="444"/>
      <c r="BA6" s="444"/>
      <c r="BB6" s="444"/>
      <c r="BC6" s="444"/>
      <c r="BD6" s="444"/>
      <c r="BE6" s="444"/>
    </row>
    <row r="7" spans="2:57" s="115" customFormat="1" ht="180" customHeight="1" x14ac:dyDescent="0.25">
      <c r="B7" s="420" t="s">
        <v>75</v>
      </c>
      <c r="C7" s="420" t="s">
        <v>108</v>
      </c>
      <c r="D7" s="420" t="s">
        <v>342</v>
      </c>
      <c r="E7" s="388" t="s">
        <v>989</v>
      </c>
      <c r="F7" s="420" t="s">
        <v>368</v>
      </c>
      <c r="G7" s="420" t="s">
        <v>827</v>
      </c>
      <c r="H7" s="302" t="s">
        <v>386</v>
      </c>
      <c r="I7" s="302" t="s">
        <v>1999</v>
      </c>
      <c r="J7" s="437" t="s">
        <v>724</v>
      </c>
      <c r="K7" s="302" t="s">
        <v>1235</v>
      </c>
      <c r="L7" s="302" t="s">
        <v>385</v>
      </c>
      <c r="M7" s="302" t="s">
        <v>988</v>
      </c>
      <c r="N7" s="387"/>
      <c r="O7" s="387"/>
      <c r="P7" s="387"/>
      <c r="Q7" s="387"/>
      <c r="R7" s="387"/>
      <c r="S7" s="387"/>
      <c r="T7" s="387"/>
      <c r="U7" s="421" t="s">
        <v>987</v>
      </c>
      <c r="V7" s="422"/>
      <c r="W7" s="423"/>
      <c r="X7" s="411" t="s">
        <v>986</v>
      </c>
      <c r="Y7" s="443"/>
      <c r="Z7" s="443"/>
      <c r="AA7" s="443"/>
      <c r="AB7" s="443"/>
      <c r="AC7" s="443"/>
      <c r="AD7" s="443"/>
      <c r="AE7" s="411" t="s">
        <v>916</v>
      </c>
      <c r="AF7" s="412"/>
      <c r="AG7" s="412"/>
      <c r="AH7" s="412"/>
      <c r="AI7" s="412"/>
      <c r="AJ7" s="413"/>
      <c r="AK7" s="373" t="s">
        <v>333</v>
      </c>
      <c r="AL7" s="373"/>
      <c r="AM7" s="373"/>
      <c r="AN7" s="373"/>
      <c r="AO7" s="373"/>
      <c r="AP7" s="429" t="s">
        <v>665</v>
      </c>
      <c r="AQ7" s="430"/>
      <c r="AR7" s="430"/>
      <c r="AS7" s="430"/>
      <c r="AT7" s="433"/>
      <c r="AU7" s="411" t="s">
        <v>985</v>
      </c>
      <c r="AV7" s="412"/>
      <c r="AW7" s="412"/>
      <c r="AX7" s="412"/>
      <c r="AY7" s="412"/>
      <c r="AZ7" s="412"/>
      <c r="BA7" s="412"/>
      <c r="BB7" s="412"/>
      <c r="BC7" s="412"/>
      <c r="BD7" s="412"/>
      <c r="BE7" s="240">
        <f>+'7 - Materialización del Riesgo'!Q8</f>
        <v>1</v>
      </c>
    </row>
    <row r="8" spans="2:57" s="115" customFormat="1" ht="161.25" x14ac:dyDescent="0.25">
      <c r="B8" s="420"/>
      <c r="C8" s="420"/>
      <c r="D8" s="420"/>
      <c r="E8" s="389"/>
      <c r="F8" s="420"/>
      <c r="G8" s="420"/>
      <c r="H8" s="302"/>
      <c r="I8" s="302"/>
      <c r="J8" s="437"/>
      <c r="K8" s="302"/>
      <c r="L8" s="302"/>
      <c r="M8" s="143" t="s">
        <v>904</v>
      </c>
      <c r="N8" s="143" t="s">
        <v>387</v>
      </c>
      <c r="O8" s="238" t="s">
        <v>397</v>
      </c>
      <c r="P8" s="144" t="s">
        <v>905</v>
      </c>
      <c r="Q8" s="143" t="s">
        <v>388</v>
      </c>
      <c r="R8" s="238" t="s">
        <v>397</v>
      </c>
      <c r="S8" s="143" t="s">
        <v>398</v>
      </c>
      <c r="T8" s="138" t="s">
        <v>722</v>
      </c>
      <c r="U8" s="138" t="s">
        <v>664</v>
      </c>
      <c r="V8" s="138" t="s">
        <v>957</v>
      </c>
      <c r="W8" s="138" t="s">
        <v>856</v>
      </c>
      <c r="X8" s="138" t="s">
        <v>984</v>
      </c>
      <c r="Y8" s="141" t="s">
        <v>907</v>
      </c>
      <c r="Z8" s="141" t="s">
        <v>983</v>
      </c>
      <c r="AA8" s="146" t="s">
        <v>982</v>
      </c>
      <c r="AB8" s="138" t="s">
        <v>910</v>
      </c>
      <c r="AC8" s="145" t="s">
        <v>911</v>
      </c>
      <c r="AD8" s="138" t="s">
        <v>912</v>
      </c>
      <c r="AE8" s="146" t="s">
        <v>913</v>
      </c>
      <c r="AF8" s="138" t="s">
        <v>395</v>
      </c>
      <c r="AG8" s="146" t="s">
        <v>914</v>
      </c>
      <c r="AH8" s="138" t="s">
        <v>396</v>
      </c>
      <c r="AI8" s="138" t="s">
        <v>915</v>
      </c>
      <c r="AJ8" s="138" t="s">
        <v>722</v>
      </c>
      <c r="AK8" s="67" t="s">
        <v>701</v>
      </c>
      <c r="AL8" s="67" t="s">
        <v>682</v>
      </c>
      <c r="AM8" s="67" t="s">
        <v>683</v>
      </c>
      <c r="AN8" s="67" t="s">
        <v>684</v>
      </c>
      <c r="AO8" s="67" t="s">
        <v>685</v>
      </c>
      <c r="AP8" s="92" t="s">
        <v>686</v>
      </c>
      <c r="AQ8" s="283" t="s">
        <v>828</v>
      </c>
      <c r="AR8" s="151" t="s">
        <v>666</v>
      </c>
      <c r="AS8" s="92" t="s">
        <v>687</v>
      </c>
      <c r="AT8" s="92" t="s">
        <v>688</v>
      </c>
      <c r="AU8" s="140" t="s">
        <v>428</v>
      </c>
      <c r="AV8" s="140" t="s">
        <v>919</v>
      </c>
      <c r="AW8" s="140" t="s">
        <v>920</v>
      </c>
      <c r="AX8" s="140" t="s">
        <v>921</v>
      </c>
      <c r="AY8" s="140" t="s">
        <v>922</v>
      </c>
      <c r="AZ8" s="149" t="s">
        <v>401</v>
      </c>
      <c r="BA8" s="149" t="s">
        <v>402</v>
      </c>
      <c r="BB8" s="149" t="s">
        <v>723</v>
      </c>
      <c r="BC8" s="149" t="s">
        <v>725</v>
      </c>
      <c r="BD8" s="149" t="s">
        <v>429</v>
      </c>
      <c r="BE8" s="241" t="s">
        <v>403</v>
      </c>
    </row>
    <row r="9" spans="2:57" s="252" customFormat="1" ht="15" hidden="1" customHeight="1" x14ac:dyDescent="0.25">
      <c r="B9" s="250" t="s">
        <v>75</v>
      </c>
      <c r="C9" s="250" t="s">
        <v>108</v>
      </c>
      <c r="D9" s="250" t="s">
        <v>342</v>
      </c>
      <c r="E9" s="250" t="s">
        <v>989</v>
      </c>
      <c r="F9" s="250" t="s">
        <v>368</v>
      </c>
      <c r="G9" s="250" t="s">
        <v>827</v>
      </c>
      <c r="H9" s="250" t="s">
        <v>386</v>
      </c>
      <c r="I9" s="250" t="s">
        <v>1999</v>
      </c>
      <c r="J9" s="250" t="s">
        <v>724</v>
      </c>
      <c r="K9" s="250" t="s">
        <v>1235</v>
      </c>
      <c r="L9" s="250" t="s">
        <v>385</v>
      </c>
      <c r="M9" s="251" t="s">
        <v>2022</v>
      </c>
      <c r="N9" s="251" t="s">
        <v>387</v>
      </c>
      <c r="O9" s="251" t="s">
        <v>397</v>
      </c>
      <c r="P9" s="251" t="s">
        <v>2023</v>
      </c>
      <c r="Q9" s="251" t="s">
        <v>388</v>
      </c>
      <c r="R9" s="251" t="s">
        <v>397</v>
      </c>
      <c r="S9" s="251" t="s">
        <v>2024</v>
      </c>
      <c r="T9" s="251" t="s">
        <v>2025</v>
      </c>
      <c r="U9" s="251" t="s">
        <v>664</v>
      </c>
      <c r="V9" s="251" t="s">
        <v>2026</v>
      </c>
      <c r="W9" s="251" t="s">
        <v>856</v>
      </c>
      <c r="X9" s="251" t="s">
        <v>2027</v>
      </c>
      <c r="Y9" s="251" t="s">
        <v>2028</v>
      </c>
      <c r="Z9" s="251" t="s">
        <v>2029</v>
      </c>
      <c r="AA9" s="251" t="s">
        <v>982</v>
      </c>
      <c r="AB9" s="251" t="s">
        <v>2030</v>
      </c>
      <c r="AC9" s="251" t="s">
        <v>2022</v>
      </c>
      <c r="AD9" s="251" t="s">
        <v>2031</v>
      </c>
      <c r="AE9" s="251" t="s">
        <v>2032</v>
      </c>
      <c r="AF9" s="251" t="s">
        <v>395</v>
      </c>
      <c r="AG9" s="251" t="s">
        <v>2033</v>
      </c>
      <c r="AH9" s="251" t="s">
        <v>396</v>
      </c>
      <c r="AI9" s="251" t="s">
        <v>2034</v>
      </c>
      <c r="AJ9" s="251" t="s">
        <v>2025</v>
      </c>
      <c r="AK9" s="251" t="s">
        <v>701</v>
      </c>
      <c r="AL9" s="251" t="s">
        <v>682</v>
      </c>
      <c r="AM9" s="251" t="s">
        <v>683</v>
      </c>
      <c r="AN9" s="251" t="s">
        <v>684</v>
      </c>
      <c r="AO9" s="251" t="s">
        <v>685</v>
      </c>
      <c r="AP9" s="251" t="s">
        <v>686</v>
      </c>
      <c r="AQ9" s="284" t="s">
        <v>828</v>
      </c>
      <c r="AR9" s="251" t="s">
        <v>666</v>
      </c>
      <c r="AS9" s="287" t="s">
        <v>687</v>
      </c>
      <c r="AT9" s="287" t="s">
        <v>688</v>
      </c>
      <c r="AU9" s="251" t="s">
        <v>428</v>
      </c>
      <c r="AV9" s="251" t="s">
        <v>2020</v>
      </c>
      <c r="AW9" s="251" t="s">
        <v>2021</v>
      </c>
      <c r="AX9" s="251" t="s">
        <v>2035</v>
      </c>
      <c r="AY9" s="251" t="s">
        <v>2036</v>
      </c>
      <c r="AZ9" s="251" t="s">
        <v>401</v>
      </c>
      <c r="BA9" s="251" t="s">
        <v>402</v>
      </c>
      <c r="BB9" s="251" t="s">
        <v>723</v>
      </c>
      <c r="BC9" s="251" t="s">
        <v>725</v>
      </c>
      <c r="BD9" s="251" t="s">
        <v>429</v>
      </c>
      <c r="BE9" s="251" t="s">
        <v>403</v>
      </c>
    </row>
    <row r="10" spans="2:57" s="116" customFormat="1" ht="45" x14ac:dyDescent="0.25">
      <c r="B10" s="212" t="str">
        <f>+'3 - Identificación del Riesgo'!B9</f>
        <v>DIRECCIONAMIENTO ESTRATÉGICO</v>
      </c>
      <c r="C10" s="212" t="str">
        <f>+'3 - Identificación del Riesgo'!C9</f>
        <v>Establecer los lineamientos estratégicos y el esquema de operación de la Agencia Nacional de Tierras, asegurando la disponibilidad de los recursos necesarios para su aplicación</v>
      </c>
      <c r="D10" s="212" t="str">
        <f>+'3 - Identificación del Riesgo'!D9</f>
        <v>Desde la comprensión del contexto interno y externo, hasta la formulación de Planes, programas y proyectos relacionados con el cumplimiento de las funciones de la entidad</v>
      </c>
      <c r="E10" s="213" t="str">
        <f>+'3 - Identificación del Riesgo'!F9</f>
        <v>OFICINA DE PLANEACIÓN</v>
      </c>
      <c r="F10" s="248" t="str">
        <f>+'3 - Identificación del Riesgo'!G9</f>
        <v>R 1</v>
      </c>
      <c r="G10" s="213" t="str">
        <f>+'3 - Identificación del Riesgo'!H9</f>
        <v>Aprobar planes no pertinentes a la entidad</v>
      </c>
      <c r="H10" s="213" t="str">
        <f>+'3 - Identificación del Riesgo'!I9</f>
        <v>Afectación Económica o presupuestal</v>
      </c>
      <c r="I10" s="212" t="str">
        <f>+'3 - Identificación del Riesgo'!J9</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0" s="216">
        <f>+'3 - Identificación del Riesgo'!O9</f>
        <v>44701</v>
      </c>
      <c r="K10" s="216" t="str">
        <f>+'3 - Identificación del Riesgo'!K9</f>
        <v>ESTRATÉGICOS</v>
      </c>
      <c r="L10" s="215" t="str">
        <f>+'3 - Identificación del Riesgo'!N9</f>
        <v>Ejecución y administración de procesos</v>
      </c>
      <c r="M10" s="214">
        <v>1</v>
      </c>
      <c r="N10" s="242" t="str">
        <f>IF(M10&lt;=0,"",IF(M10&lt;=2,"Muy Baja",IF(M10&lt;=24,"Baja",IF(M10&lt;=500,"Media",IF(M10&lt;=5000,"Alta","Muy Alta")))))</f>
        <v>Muy Baja</v>
      </c>
      <c r="O10" s="243">
        <f>IF(N10="","",IF(N10="Muy Baja",0.2,IF(N10="Baja",0.4,IF(N10="Media",0.6,IF(N10="Alta",0.8,IF(N10="Muy Alta",1,))))))</f>
        <v>0.2</v>
      </c>
      <c r="P10" s="214" t="s">
        <v>951</v>
      </c>
      <c r="Q10" s="242" t="str">
        <f>IF(OR(P10=[1]Datos!$A$23,P10=[1]Datos!$B$23),"Leve",IF(OR(P10=[1]Datos!$A$24,P10=[1]Datos!$B$24),"Menor",IF(OR(P10=[1]Datos!$A$25,P10=[1]Datos!$B$25),"Moderado",IF(OR(P10=[1]Datos!$A$26,P10=[1]Datos!$B$26),"Mayor",IF(OR(P10=[1]Datos!$A$27,P10=[1]Datos!$B$27),"Catastrófico","")))))</f>
        <v>Catastrófico</v>
      </c>
      <c r="R10" s="243">
        <f>IF(Q10="","",IF(Q10="Leve",0.2,IF(Q10="Menor",0.4,IF(Q10="Moderado",0.6,IF(Q10="Mayor",0.8,IF(Q10="Catastrófico",1,))))))</f>
        <v>1</v>
      </c>
      <c r="S10" s="242" t="str">
        <f>IF(OR(AND(N10="Muy Baja",Q10="Leve"),AND(N10="Muy Baja",Q10="Menor"),AND(N10="Baja",Q10="Leve")),"Bajo",IF(OR(AND(N10="Muy baja",Q10="Moderado"),AND(N10="Baja",Q10="Menor"),AND(N10="Baja",Q10="Moderado"),AND(N10="Media",Q10="Leve"),AND(N10="Media",Q10="Menor"),AND(N10="Media",Q10="Moderado"),AND(N10="Alta",Q10="Leve"),AND(N10="Alta",Q10="Menor")),"Moderado",IF(OR(AND(N10="Muy Baja",Q10="Mayor"),AND(N10="Baja",Q10="Mayor"),AND(N10="Media",Q10="Mayor"),AND(N10="Alta",Q10="Moderado"),AND(N10="Alta",Q10="Mayor"),AND(N10="Muy Alta",Q10="Leve"),AND(N10="Muy Alta",Q10="Menor"),AND(N10="Muy Alta",Q10="Moderado"),AND(N10="Muy Alta",Q10="Mayor")),"Alto",IF(OR(AND(N10="Muy Baja",Q10="Catastrófico"),AND(N10="Baja",Q10="Catastrófico"),AND(N10="Media",Q10="Catastrófico"),AND(N10="Alta",Q10="Catastrófico"),AND(N10="Muy Alta",Q10="Catastrófico")),"Extremo",""))))</f>
        <v>Extremo</v>
      </c>
      <c r="T10" s="242" t="str">
        <f>_xlfn.IFS(S10="Bajo","Aceptar",S10="Moderado","Reducir",S10="Alto","Reducir",S10="Extremo","Reducir")</f>
        <v>Reducir</v>
      </c>
      <c r="U10" s="248" t="str">
        <f>+'5 - Diseño y Valoración Control'!H10</f>
        <v>C 1.1</v>
      </c>
      <c r="V10" s="212" t="str">
        <f>+'5 - Diseño y Valoración Control'!I10</f>
        <v>CONSEJO DIRECTIVO DE LA AGENCIA NACIONAL DE TIERRAS</v>
      </c>
      <c r="W10" s="212" t="str">
        <f>+'5 - Diseño y Valoración Control'!J10</f>
        <v>El Consejo Directivo de la Agencia Nacional de Tierras resuelve aprobar los Planes de Acción anuales y el Plan Estratégico cuatrienal presentado por las dependencias a través del acta de sesión ordinaria del Consejo Directivo de la Entidad donde verifican el cumplimiento de las necesidades para la misionalidad de la entidad</v>
      </c>
      <c r="X10" s="213" t="str">
        <f>+'5 - Diseño y Valoración Control'!K10</f>
        <v>Preventivo</v>
      </c>
      <c r="Y10" s="99" t="str">
        <f t="shared" ref="Y10:Y41" si="0">IF(OR(X10="Correctivo",X10="Detectivo"),"Impacto",IF(X10="Preventivo","Probabilidad",""))</f>
        <v>Probabilidad</v>
      </c>
      <c r="Z10" s="213" t="str">
        <f>+'5 - Diseño y Valoración Control'!M10</f>
        <v>Manual</v>
      </c>
      <c r="AA10" s="99" t="str">
        <f t="shared" ref="AA10:AA41" si="1">IF(AND(X10="Preventivo",Z10="Automático"),"50%",IF(AND(X10="Preventivo",Z10="Manual"),"40%",IF(AND(X10="Detectivo",Z10="Automático"),"40%",IF(AND(X10="Detectivo",Z10="Manual"),"30%",IF(AND(X10="Correctivo",Z10="Automático"),"35%",IF(AND(X10="Correctivo",Z10="Manual"),"25%",""))))))</f>
        <v>40%</v>
      </c>
      <c r="AB10" s="213" t="str">
        <f>+'5 - Diseño y Valoración Control'!O10</f>
        <v>Documentado</v>
      </c>
      <c r="AC10" s="213" t="str">
        <f>+'5 - Diseño y Valoración Control'!P10</f>
        <v>Continua</v>
      </c>
      <c r="AD10" s="213" t="str">
        <f>+'5 - Diseño y Valoración Control'!Q10</f>
        <v>Con registro</v>
      </c>
      <c r="AE10" s="203">
        <f>+'5 - Diseño y Valoración Control'!R10</f>
        <v>0.12</v>
      </c>
      <c r="AF10" s="186" t="str">
        <f>+'5 - Diseño y Valoración Control'!S10</f>
        <v>Muy Baja</v>
      </c>
      <c r="AG10" s="203">
        <f>+'5 - Diseño y Valoración Control'!T10</f>
        <v>1</v>
      </c>
      <c r="AH10" s="186" t="str">
        <f>+'5 - Diseño y Valoración Control'!U10</f>
        <v>Catastrófico</v>
      </c>
      <c r="AI10" s="186" t="str">
        <f>+'5 - Diseño y Valoración Control'!V10</f>
        <v>Extremo</v>
      </c>
      <c r="AJ10" s="186" t="str">
        <f>+'5 - Diseño y Valoración Control'!W10</f>
        <v>Reducir</v>
      </c>
      <c r="AK10" s="248" t="str">
        <f>+'6 - Plan de Acciones Preventiva'!F8</f>
        <v>P 1.1</v>
      </c>
      <c r="AL10" s="212" t="str">
        <f>+'6 - Plan de Acciones Preventiva'!G8</f>
        <v>Prestar acompañamiento y apoyo a los Directores, Subdirectores, Secretaría General y Jefes de Oficina por medio de los enlaces asignados para la elaboración de Planes de Acción anual</v>
      </c>
      <c r="AM10" s="212" t="str">
        <f>+'6 - Plan de Acciones Preventiva'!H8</f>
        <v>OFICINA DE PLANEACIÓN</v>
      </c>
      <c r="AN10" s="212" t="str">
        <f>+'6 - Plan de Acciones Preventiva'!I8</f>
        <v>Actas de sesiones realizadas con las dependencias</v>
      </c>
      <c r="AO10" s="213">
        <f>+'6 - Plan de Acciones Preventiva'!J8</f>
        <v>12</v>
      </c>
      <c r="AP10" s="213">
        <f>+'6 - Plan de Acciones Preventiva'!AI8</f>
        <v>0</v>
      </c>
      <c r="AQ10" s="239">
        <f>+'6 - Plan de Acciones Preventiva'!AJ8</f>
        <v>0</v>
      </c>
      <c r="AR10" s="213" t="str">
        <f>+'6 - Plan de Acciones Preventiva'!AK8</f>
        <v>En curso</v>
      </c>
      <c r="AS10" s="244">
        <f>+'6 - Plan de Acciones Preventiva'!AL8</f>
        <v>0</v>
      </c>
      <c r="AT10" s="244" t="str">
        <f>+'6 - Plan de Acciones Preventiva'!AM8</f>
        <v>Las mesas para elaboración de Planes de Acción Anual, inician en el utlimo trimetre del año</v>
      </c>
      <c r="AU10" s="213">
        <f>+'7 - Materialización del Riesgo'!G10</f>
        <v>0</v>
      </c>
      <c r="AV10" s="213">
        <f>+'7 - Materialización del Riesgo'!H10</f>
        <v>0</v>
      </c>
      <c r="AW10" s="213">
        <f>+'7 - Materialización del Riesgo'!I10</f>
        <v>0</v>
      </c>
      <c r="AX10" s="213" t="e">
        <f>+'7 - Materialización del Riesgo'!J10</f>
        <v>#DIV/0!</v>
      </c>
      <c r="AY10" s="213" t="e">
        <f>+'7 - Materialización del Riesgo'!K10</f>
        <v>#DIV/0!</v>
      </c>
      <c r="AZ10" s="213">
        <f>+'7 - Materialización del Riesgo'!L10</f>
        <v>0</v>
      </c>
      <c r="BA10" s="213">
        <f>+'7 - Materialización del Riesgo'!M10</f>
        <v>0</v>
      </c>
      <c r="BB10" s="213">
        <f>+'7 - Materialización del Riesgo'!N10</f>
        <v>0</v>
      </c>
      <c r="BC10" s="213">
        <f>+'7 - Materialización del Riesgo'!O10</f>
        <v>0</v>
      </c>
      <c r="BD10" s="213" t="e">
        <f>+'7 - Materialización del Riesgo'!P10</f>
        <v>#DIV/0!</v>
      </c>
      <c r="BE10" s="239">
        <f>+'7 - Materialización del Riesgo'!Q10</f>
        <v>1</v>
      </c>
    </row>
    <row r="11" spans="2:57" s="115" customFormat="1" ht="45" x14ac:dyDescent="0.25">
      <c r="B11" s="212" t="str">
        <f>+'3 - Identificación del Riesgo'!B10</f>
        <v>DIRECCIONAMIENTO ESTRATÉGICO</v>
      </c>
      <c r="C11" s="212" t="str">
        <f>+'3 - Identificación del Riesgo'!C10</f>
        <v>Establecer los lineamientos estratégicos y el esquema de operación de la Agencia Nacional de Tierras, asegurando la disponibilidad de los recursos necesarios para su aplicación</v>
      </c>
      <c r="D11" s="212" t="str">
        <f>+'3 - Identificación del Riesgo'!D10</f>
        <v>Desde la comprensión del contexto interno y externo, hasta la formulación de Planes, programas y proyectos relacionados con el cumplimiento de las funciones de la entidad</v>
      </c>
      <c r="E11" s="213" t="str">
        <f>+'3 - Identificación del Riesgo'!F10</f>
        <v>OFICINA DE PLANEACIÓN</v>
      </c>
      <c r="F11" s="248" t="str">
        <f>+'3 - Identificación del Riesgo'!G10</f>
        <v>R 1</v>
      </c>
      <c r="G11" s="213" t="str">
        <f>+'3 - Identificación del Riesgo'!H10</f>
        <v>Aprobar planes no pertinentes a la entidad</v>
      </c>
      <c r="H11" s="213" t="str">
        <f>+'3 - Identificación del Riesgo'!I10</f>
        <v>Afectación Económica o presupuestal</v>
      </c>
      <c r="I11" s="212" t="str">
        <f>+'3 - Identificación del Riesgo'!J10</f>
        <v>Posibilidad de afectación económica  por multa del ente de control debido al desconocimiento y/o interpretación inadecuada de la política pública para el sector rural, del contexto, del entorno y de la situación de la Agencia y de la normativa vigente relacionada con la Agencia</v>
      </c>
      <c r="J11" s="216">
        <f>+'3 - Identificación del Riesgo'!O10</f>
        <v>44701</v>
      </c>
      <c r="K11" s="216" t="str">
        <f>+'3 - Identificación del Riesgo'!K10</f>
        <v>ESTRATÉGICOS</v>
      </c>
      <c r="L11" s="215" t="str">
        <f>+'3 - Identificación del Riesgo'!N10</f>
        <v>Ejecución y administración de procesos</v>
      </c>
      <c r="M11" s="214"/>
      <c r="N11" s="242" t="str">
        <f t="shared" ref="N11:N74" si="2">IF(M11&lt;=0,"",IF(M11&lt;=2,"Muy Baja",IF(M11&lt;=24,"Baja",IF(M11&lt;=500,"Media",IF(M11&lt;=5000,"Alta","Muy Alta")))))</f>
        <v/>
      </c>
      <c r="O11" s="243" t="str">
        <f t="shared" ref="O11:O74" si="3">IF(N11="","",IF(N11="Muy Baja",0.2,IF(N11="Baja",0.4,IF(N11="Media",0.6,IF(N11="Alta",0.8,IF(N11="Muy Alta",1,))))))</f>
        <v/>
      </c>
      <c r="P11" s="214"/>
      <c r="Q11" s="242" t="str">
        <f>IF(OR(P11=[1]Datos!$A$23,P11=[1]Datos!$B$23),"Leve",IF(OR(P11=[1]Datos!$A$24,P11=[1]Datos!$B$24),"Menor",IF(OR(P11=[1]Datos!$A$25,P11=[1]Datos!$B$25),"Moderado",IF(OR(P11=[1]Datos!$A$26,P11=[1]Datos!$B$26),"Mayor",IF(OR(P11=[1]Datos!$A$27,P11=[1]Datos!$B$27),"Catastrófico","")))))</f>
        <v/>
      </c>
      <c r="R11" s="243" t="str">
        <f t="shared" ref="R11:R74" si="4">IF(Q11="","",IF(Q11="Leve",0.2,IF(Q11="Menor",0.4,IF(Q11="Moderado",0.6,IF(Q11="Mayor",0.8,IF(Q11="Catastrófico",1,))))))</f>
        <v/>
      </c>
      <c r="S11" s="242" t="str">
        <f t="shared" ref="S11:S74" si="5">IF(OR(AND(N11="Muy Baja",Q11="Leve"),AND(N11="Muy Baja",Q11="Menor"),AND(N11="Baja",Q11="Leve")),"Bajo",IF(OR(AND(N11="Muy baja",Q11="Moderado"),AND(N11="Baja",Q11="Menor"),AND(N11="Baja",Q11="Moderado"),AND(N11="Media",Q11="Leve"),AND(N11="Media",Q11="Menor"),AND(N11="Media",Q11="Moderado"),AND(N11="Alta",Q11="Leve"),AND(N11="Alta",Q11="Menor")),"Moderado",IF(OR(AND(N11="Muy Baja",Q11="Mayor"),AND(N11="Baja",Q11="Mayor"),AND(N11="Media",Q11="Mayor"),AND(N11="Alta",Q11="Moderado"),AND(N11="Alta",Q11="Mayor"),AND(N11="Muy Alta",Q11="Leve"),AND(N11="Muy Alta",Q11="Menor"),AND(N11="Muy Alta",Q11="Moderado"),AND(N11="Muy Alta",Q11="Mayor")),"Alto",IF(OR(AND(N11="Muy Baja",Q11="Catastrófico"),AND(N11="Baja",Q11="Catastrófico"),AND(N11="Media",Q11="Catastrófico"),AND(N11="Alta",Q11="Catastrófico"),AND(N11="Muy Alta",Q11="Catastrófico")),"Extremo",""))))</f>
        <v/>
      </c>
      <c r="T11" s="242" t="e">
        <f t="shared" ref="T11:T74" si="6">_xlfn.IFS(S11="Bajo","Aceptar",S11="Moderado","Reducir",S11="Alto","Reducir",S11="Extremo","Reducir")</f>
        <v>#N/A</v>
      </c>
      <c r="U11" s="248" t="str">
        <f>+'5 - Diseño y Valoración Control'!H11</f>
        <v>C 1.2</v>
      </c>
      <c r="V11" s="212" t="str">
        <f>+'5 - Diseño y Valoración Control'!I11</f>
        <v>OFICINA DE PLANEACIÓN</v>
      </c>
      <c r="W11" s="212" t="str">
        <f>+'5 - Diseño y Valoración Control'!J11</f>
        <v>La Oficina de Planeación reemplaza los planes que no fueron aprobados a través de los Planes de Acción anuales y/o el Plan Estratégico cuatrienal actualizados analizando las observaciones presentadas para cumplir con los objetivos misionales y presentarlos de nuevo a revisión y aprobación del Consejo Directivo de la ANT</v>
      </c>
      <c r="X11" s="213" t="str">
        <f>+'5 - Diseño y Valoración Control'!K11</f>
        <v>Correctivo</v>
      </c>
      <c r="Y11" s="99" t="str">
        <f t="shared" si="0"/>
        <v>Impacto</v>
      </c>
      <c r="Z11" s="213" t="str">
        <f>+'5 - Diseño y Valoración Control'!M11</f>
        <v>Manual</v>
      </c>
      <c r="AA11" s="99" t="str">
        <f t="shared" si="1"/>
        <v>25%</v>
      </c>
      <c r="AB11" s="213" t="str">
        <f>+'5 - Diseño y Valoración Control'!O11</f>
        <v>Documentado</v>
      </c>
      <c r="AC11" s="213" t="str">
        <f>+'5 - Diseño y Valoración Control'!P11</f>
        <v>Continua</v>
      </c>
      <c r="AD11" s="213" t="str">
        <f>+'5 - Diseño y Valoración Control'!Q11</f>
        <v>Con registro</v>
      </c>
      <c r="AE11" s="203">
        <f>+'5 - Diseño y Valoración Control'!R11</f>
        <v>0</v>
      </c>
      <c r="AF11" s="186" t="str">
        <f>+'5 - Diseño y Valoración Control'!S11</f>
        <v/>
      </c>
      <c r="AG11" s="203">
        <f>+'5 - Diseño y Valoración Control'!T11</f>
        <v>0</v>
      </c>
      <c r="AH11" s="186" t="str">
        <f>+'5 - Diseño y Valoración Control'!U11</f>
        <v/>
      </c>
      <c r="AI11" s="186" t="str">
        <f>+'5 - Diseño y Valoración Control'!V11</f>
        <v/>
      </c>
      <c r="AJ11" s="186"/>
      <c r="AK11" s="248" t="str">
        <f>+'6 - Plan de Acciones Preventiva'!F9</f>
        <v>P 1.2</v>
      </c>
      <c r="AL11" s="212">
        <f>+'6 - Plan de Acciones Preventiva'!G9</f>
        <v>0</v>
      </c>
      <c r="AM11" s="212" t="str">
        <f>+'6 - Plan de Acciones Preventiva'!H9</f>
        <v/>
      </c>
      <c r="AN11" s="212">
        <f>+'6 - Plan de Acciones Preventiva'!I9</f>
        <v>0</v>
      </c>
      <c r="AO11" s="213">
        <f>+'6 - Plan de Acciones Preventiva'!J9</f>
        <v>0</v>
      </c>
      <c r="AP11" s="213">
        <f>+'6 - Plan de Acciones Preventiva'!AI9</f>
        <v>0</v>
      </c>
      <c r="AQ11" s="239"/>
      <c r="AR11" s="213" t="str">
        <f>+'6 - Plan de Acciones Preventiva'!AK9</f>
        <v>En curso</v>
      </c>
      <c r="AS11" s="244">
        <f>+'6 - Plan de Acciones Preventiva'!AL9</f>
        <v>0</v>
      </c>
      <c r="AT11" s="244">
        <f>+'6 - Plan de Acciones Preventiva'!AM9</f>
        <v>0</v>
      </c>
      <c r="AU11" s="213">
        <f>+'7 - Materialización del Riesgo'!G11</f>
        <v>0</v>
      </c>
      <c r="AV11" s="213">
        <f>+'7 - Materialización del Riesgo'!H11</f>
        <v>0</v>
      </c>
      <c r="AW11" s="213">
        <f>+'7 - Materialización del Riesgo'!I11</f>
        <v>0</v>
      </c>
      <c r="AX11" s="213" t="e">
        <f>+'7 - Materialización del Riesgo'!J11</f>
        <v>#DIV/0!</v>
      </c>
      <c r="AY11" s="213" t="e">
        <f>+'7 - Materialización del Riesgo'!K11</f>
        <v>#DIV/0!</v>
      </c>
      <c r="AZ11" s="213">
        <f>+'7 - Materialización del Riesgo'!L11</f>
        <v>0</v>
      </c>
      <c r="BA11" s="213">
        <f>+'7 - Materialización del Riesgo'!M11</f>
        <v>0</v>
      </c>
      <c r="BB11" s="213">
        <f>+'7 - Materialización del Riesgo'!N11</f>
        <v>0</v>
      </c>
      <c r="BC11" s="213">
        <f>+'7 - Materialización del Riesgo'!O11</f>
        <v>0</v>
      </c>
      <c r="BD11" s="213" t="e">
        <f>+'7 - Materialización del Riesgo'!P11</f>
        <v>#DIV/0!</v>
      </c>
      <c r="BE11" s="239">
        <f>+'7 - Materialización del Riesgo'!Q11</f>
        <v>1</v>
      </c>
    </row>
    <row r="12" spans="2:57" s="115" customFormat="1" ht="75" x14ac:dyDescent="0.25">
      <c r="B12" s="212" t="str">
        <f>+'3 - Identificación del Riesgo'!B11</f>
        <v>DIRECCIONAMIENTO ESTRATÉGICO</v>
      </c>
      <c r="C12" s="212" t="str">
        <f>+'3 - Identificación del Riesgo'!C11</f>
        <v>Establecer los lineamientos estratégicos y el esquema de operación de la Agencia Nacional de Tierras, asegurando la disponibilidad de los recursos necesarios para su aplicación</v>
      </c>
      <c r="D12" s="212" t="str">
        <f>+'3 - Identificación del Riesgo'!D11</f>
        <v>Desde la comprensión del contexto interno y externo, hasta la formulación de Planes, programas y proyectos relacionados con el cumplimiento de las funciones de la entidad</v>
      </c>
      <c r="E12" s="213" t="str">
        <f>+'3 - Identificación del Riesgo'!F11</f>
        <v>OFICINA DE PLANEACIÓN</v>
      </c>
      <c r="F12" s="248" t="str">
        <f>+'3 - Identificación del Riesgo'!G11</f>
        <v>R 2</v>
      </c>
      <c r="G12" s="213" t="str">
        <f>+'3 - Identificación del Riesgo'!H11</f>
        <v>Inscribir proyectos de inversión no adecuados a las necesidades de la entidad</v>
      </c>
      <c r="H12" s="213" t="str">
        <f>+'3 - Identificación del Riesgo'!I11</f>
        <v>Afectación Económica o presupuestal</v>
      </c>
      <c r="I12" s="212" t="str">
        <f>+'3 - Identificación del Riesgo'!J11</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2" s="216">
        <f>+'3 - Identificación del Riesgo'!O11</f>
        <v>44701</v>
      </c>
      <c r="K12" s="216" t="str">
        <f>+'3 - Identificación del Riesgo'!K11</f>
        <v>GERENCIALES</v>
      </c>
      <c r="L12" s="215" t="str">
        <f>+'3 - Identificación del Riesgo'!N11</f>
        <v>Ejecución y administración de procesos</v>
      </c>
      <c r="M12" s="214">
        <v>1</v>
      </c>
      <c r="N12" s="242" t="str">
        <f t="shared" si="2"/>
        <v>Muy Baja</v>
      </c>
      <c r="O12" s="243">
        <f t="shared" si="3"/>
        <v>0.2</v>
      </c>
      <c r="P12" s="214" t="s">
        <v>951</v>
      </c>
      <c r="Q12" s="242" t="str">
        <f>IF(OR(P12=[1]Datos!$A$23,P12=[1]Datos!$B$23),"Leve",IF(OR(P12=[1]Datos!$A$24,P12=[1]Datos!$B$24),"Menor",IF(OR(P12=[1]Datos!$A$25,P12=[1]Datos!$B$25),"Moderado",IF(OR(P12=[1]Datos!$A$26,P12=[1]Datos!$B$26),"Mayor",IF(OR(P12=[1]Datos!$A$27,P12=[1]Datos!$B$27),"Catastrófico","")))))</f>
        <v>Catastrófico</v>
      </c>
      <c r="R12" s="243">
        <f t="shared" si="4"/>
        <v>1</v>
      </c>
      <c r="S12" s="242" t="str">
        <f t="shared" si="5"/>
        <v>Extremo</v>
      </c>
      <c r="T12" s="242" t="str">
        <f t="shared" si="6"/>
        <v>Reducir</v>
      </c>
      <c r="U12" s="248" t="str">
        <f>+'5 - Diseño y Valoración Control'!H12</f>
        <v>C 2.1</v>
      </c>
      <c r="V12" s="212" t="str">
        <f>+'5 - Diseño y Valoración Control'!I12</f>
        <v>OFICINA DE PLANEACIÓN</v>
      </c>
      <c r="W12" s="212" t="str">
        <f>+'5 - Diseño y Valoración Control'!J12</f>
        <v>La Oficina de Planeación revisa la formulación de los proyectos de inversión a través del documento técnico que presenta la verificación de pertinencia y confiabilidad técnica, financiera, económica, legal, ambiental y metodológica del proyecto; en línea con la misión, objetivos, lineamientos y planes establecidos por parte de la entidad</v>
      </c>
      <c r="X12" s="213" t="str">
        <f>+'5 - Diseño y Valoración Control'!K12</f>
        <v>Preventivo</v>
      </c>
      <c r="Y12" s="99" t="str">
        <f t="shared" si="0"/>
        <v>Probabilidad</v>
      </c>
      <c r="Z12" s="213" t="str">
        <f>+'5 - Diseño y Valoración Control'!M12</f>
        <v>Manual</v>
      </c>
      <c r="AA12" s="99" t="str">
        <f t="shared" si="1"/>
        <v>40%</v>
      </c>
      <c r="AB12" s="213" t="str">
        <f>+'5 - Diseño y Valoración Control'!O12</f>
        <v>Documentado</v>
      </c>
      <c r="AC12" s="213" t="str">
        <f>+'5 - Diseño y Valoración Control'!P12</f>
        <v>Continua</v>
      </c>
      <c r="AD12" s="213" t="str">
        <f>+'5 - Diseño y Valoración Control'!Q12</f>
        <v>Con registro</v>
      </c>
      <c r="AE12" s="203">
        <f>+'5 - Diseño y Valoración Control'!R12</f>
        <v>0.12</v>
      </c>
      <c r="AF12" s="186" t="str">
        <f>+'5 - Diseño y Valoración Control'!S12</f>
        <v>Muy Baja</v>
      </c>
      <c r="AG12" s="203">
        <f>+'5 - Diseño y Valoración Control'!T12</f>
        <v>1</v>
      </c>
      <c r="AH12" s="186" t="str">
        <f>+'5 - Diseño y Valoración Control'!U12</f>
        <v>Catastrófico</v>
      </c>
      <c r="AI12" s="186" t="str">
        <f>+'5 - Diseño y Valoración Control'!V12</f>
        <v>Extremo</v>
      </c>
      <c r="AJ12" s="186" t="str">
        <f>+'5 - Diseño y Valoración Control'!W12</f>
        <v>Reducir</v>
      </c>
      <c r="AK12" s="248" t="str">
        <f>+'6 - Plan de Acciones Preventiva'!F10</f>
        <v>P 2.1</v>
      </c>
      <c r="AL12" s="212" t="str">
        <f>+'6 - Plan de Acciones Preventiva'!G10</f>
        <v>Realizar acompañamiento y control técnico a la formulación y actualización de los proyectos de inversión</v>
      </c>
      <c r="AM12" s="212" t="str">
        <f>+'6 - Plan de Acciones Preventiva'!H10</f>
        <v>OFICINA DE PLANEACIÓN</v>
      </c>
      <c r="AN12" s="212" t="str">
        <f>+'6 - Plan de Acciones Preventiva'!I10</f>
        <v>Fichas EBI registradas y actualizadas</v>
      </c>
      <c r="AO12" s="213">
        <f>+'6 - Plan de Acciones Preventiva'!J10</f>
        <v>28</v>
      </c>
      <c r="AP12" s="213">
        <f>+'6 - Plan de Acciones Preventiva'!AI10</f>
        <v>7</v>
      </c>
      <c r="AQ12" s="239">
        <f>+'6 - Plan de Acciones Preventiva'!AJ10</f>
        <v>0.25</v>
      </c>
      <c r="AR12" s="213" t="str">
        <f>+'6 - Plan de Acciones Preventiva'!AK10</f>
        <v>En curso</v>
      </c>
      <c r="AS12" s="244" t="str">
        <f>+'6 - Plan de Acciones Preventiva'!AL10</f>
        <v>https://agenciadetierras.sharepoint.com/:f:/s/MapadeRiesgosdeGestionANT/EsMHIjlgzdZPgHAnv1VnQ0EBU8wfdh7mUox7THXtVdKXTw?e=czGpgO</v>
      </c>
      <c r="AT12" s="244" t="str">
        <f>+'6 - Plan de Acciones Preventiva'!AM10</f>
        <v>Se registran 7 fichas EBI del mes de Mmayoq ue acumulan los cinco primeros meses</v>
      </c>
      <c r="AU12" s="213">
        <f>+'7 - Materialización del Riesgo'!G12</f>
        <v>0</v>
      </c>
      <c r="AV12" s="213">
        <f>+'7 - Materialización del Riesgo'!H12</f>
        <v>0</v>
      </c>
      <c r="AW12" s="213">
        <f>+'7 - Materialización del Riesgo'!I12</f>
        <v>0</v>
      </c>
      <c r="AX12" s="213" t="e">
        <f>+'7 - Materialización del Riesgo'!J12</f>
        <v>#DIV/0!</v>
      </c>
      <c r="AY12" s="213" t="e">
        <f>+'7 - Materialización del Riesgo'!K12</f>
        <v>#DIV/0!</v>
      </c>
      <c r="AZ12" s="213">
        <f>+'7 - Materialización del Riesgo'!L12</f>
        <v>0</v>
      </c>
      <c r="BA12" s="213">
        <f>+'7 - Materialización del Riesgo'!M12</f>
        <v>0</v>
      </c>
      <c r="BB12" s="213">
        <f>+'7 - Materialización del Riesgo'!N12</f>
        <v>0</v>
      </c>
      <c r="BC12" s="213">
        <f>+'7 - Materialización del Riesgo'!O12</f>
        <v>0</v>
      </c>
      <c r="BD12" s="213" t="e">
        <f>+'7 - Materialización del Riesgo'!P12</f>
        <v>#DIV/0!</v>
      </c>
      <c r="BE12" s="239">
        <f>+'7 - Materialización del Riesgo'!Q12</f>
        <v>1</v>
      </c>
    </row>
    <row r="13" spans="2:57" s="115" customFormat="1" ht="75" x14ac:dyDescent="0.25">
      <c r="B13" s="212" t="str">
        <f>+'3 - Identificación del Riesgo'!B12</f>
        <v>DIRECCIONAMIENTO ESTRATÉGICO</v>
      </c>
      <c r="C13" s="212" t="str">
        <f>+'3 - Identificación del Riesgo'!C12</f>
        <v>Establecer los lineamientos estratégicos y el esquema de operación de la Agencia Nacional de Tierras, asegurando la disponibilidad de los recursos necesarios para su aplicación</v>
      </c>
      <c r="D13" s="212" t="str">
        <f>+'3 - Identificación del Riesgo'!D12</f>
        <v>Desde la comprensión del contexto interno y externo, hasta la formulación de Planes, programas y proyectos relacionados con el cumplimiento de las funciones de la entidad</v>
      </c>
      <c r="E13" s="213" t="str">
        <f>+'3 - Identificación del Riesgo'!F12</f>
        <v>OFICINA DE PLANEACIÓN</v>
      </c>
      <c r="F13" s="248" t="str">
        <f>+'3 - Identificación del Riesgo'!G12</f>
        <v>R 2</v>
      </c>
      <c r="G13" s="213" t="str">
        <f>+'3 - Identificación del Riesgo'!H12</f>
        <v>Inscribir proyectos de inversión no adecuados a las necesidades de la entidad</v>
      </c>
      <c r="H13" s="213" t="str">
        <f>+'3 - Identificación del Riesgo'!I12</f>
        <v>Afectación Económica o presupuestal</v>
      </c>
      <c r="I13" s="212" t="str">
        <f>+'3 - Identificación del Riesgo'!J12</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3" s="216">
        <f>+'3 - Identificación del Riesgo'!O12</f>
        <v>44701</v>
      </c>
      <c r="K13" s="216" t="str">
        <f>+'3 - Identificación del Riesgo'!K12</f>
        <v>GERENCIALES</v>
      </c>
      <c r="L13" s="215" t="str">
        <f>+'3 - Identificación del Riesgo'!N12</f>
        <v>Ejecución y administración de procesos</v>
      </c>
      <c r="M13" s="214">
        <v>1</v>
      </c>
      <c r="N13" s="242" t="str">
        <f t="shared" si="2"/>
        <v>Muy Baja</v>
      </c>
      <c r="O13" s="243">
        <f t="shared" si="3"/>
        <v>0.2</v>
      </c>
      <c r="P13" s="214" t="s">
        <v>951</v>
      </c>
      <c r="Q13" s="242" t="str">
        <f>IF(OR(P13=[1]Datos!$A$23,P13=[1]Datos!$B$23),"Leve",IF(OR(P13=[1]Datos!$A$24,P13=[1]Datos!$B$24),"Menor",IF(OR(P13=[1]Datos!$A$25,P13=[1]Datos!$B$25),"Moderado",IF(OR(P13=[1]Datos!$A$26,P13=[1]Datos!$B$26),"Mayor",IF(OR(P13=[1]Datos!$A$27,P13=[1]Datos!$B$27),"Catastrófico","")))))</f>
        <v>Catastrófico</v>
      </c>
      <c r="R13" s="243">
        <f t="shared" si="4"/>
        <v>1</v>
      </c>
      <c r="S13" s="242" t="str">
        <f t="shared" si="5"/>
        <v>Extremo</v>
      </c>
      <c r="T13" s="242" t="str">
        <f t="shared" si="6"/>
        <v>Reducir</v>
      </c>
      <c r="U13" s="248" t="str">
        <f>+'5 - Diseño y Valoración Control'!H13</f>
        <v>C 2.2</v>
      </c>
      <c r="V13" s="212" t="str">
        <f>+'5 - Diseño y Valoración Control'!I13</f>
        <v>OFICINA DE PLANEACIÓN</v>
      </c>
      <c r="W13" s="212" t="str">
        <f>+'5 - Diseño y Valoración Control'!J13</f>
        <v>La Oficina de Planeación evalúa el cumplimiento de requisitos para la formulación de los proyectos de inversión a través de una lista de verificación cumpliendo con los criterios consignados en el artículo 12 del Decreto 2844 de 2010 por parte del rol Control de Formulación En caso de tener observaciones se devolverá el trámite a través del SUIFP o en caso de dar viabilidad, se procederá a integrar el comentario de aprobación y enviará el trámite al rol Entidad Jefe de Planeación</v>
      </c>
      <c r="X13" s="213" t="str">
        <f>+'5 - Diseño y Valoración Control'!K13</f>
        <v>Preventivo</v>
      </c>
      <c r="Y13" s="99" t="str">
        <f t="shared" si="0"/>
        <v>Probabilidad</v>
      </c>
      <c r="Z13" s="213" t="str">
        <f>+'5 - Diseño y Valoración Control'!M13</f>
        <v>Manual</v>
      </c>
      <c r="AA13" s="99" t="str">
        <f t="shared" si="1"/>
        <v>40%</v>
      </c>
      <c r="AB13" s="213" t="str">
        <f>+'5 - Diseño y Valoración Control'!O13</f>
        <v>Documentado</v>
      </c>
      <c r="AC13" s="213" t="str">
        <f>+'5 - Diseño y Valoración Control'!P13</f>
        <v>Continua</v>
      </c>
      <c r="AD13" s="213" t="str">
        <f>+'5 - Diseño y Valoración Control'!Q13</f>
        <v>Sin registro</v>
      </c>
      <c r="AE13" s="203">
        <f>+'5 - Diseño y Valoración Control'!R13</f>
        <v>7.1999999999999995E-2</v>
      </c>
      <c r="AF13" s="186" t="str">
        <f>+'5 - Diseño y Valoración Control'!S13</f>
        <v>Muy Baja</v>
      </c>
      <c r="AG13" s="203">
        <f>+'5 - Diseño y Valoración Control'!T13</f>
        <v>1</v>
      </c>
      <c r="AH13" s="186" t="str">
        <f>+'5 - Diseño y Valoración Control'!U13</f>
        <v>Catastrófico</v>
      </c>
      <c r="AI13" s="186" t="str">
        <f>+'5 - Diseño y Valoración Control'!V13</f>
        <v>Extremo</v>
      </c>
      <c r="AJ13" s="186" t="str">
        <f>+'5 - Diseño y Valoración Control'!W13</f>
        <v>Reducir</v>
      </c>
      <c r="AK13" s="248" t="str">
        <f>+'6 - Plan de Acciones Preventiva'!F11</f>
        <v>P 2.2</v>
      </c>
      <c r="AL13" s="212" t="str">
        <f>+'6 - Plan de Acciones Preventiva'!G11</f>
        <v>Desarrollar capacitaciones sobre formulación y evaluación de proyectos dirigidas a funcionarios y colaboradores de las dependencias</v>
      </c>
      <c r="AM13" s="212" t="str">
        <f>+'6 - Plan de Acciones Preventiva'!H11</f>
        <v>OFICINA DE PLANEACIÓN</v>
      </c>
      <c r="AN13" s="212" t="str">
        <f>+'6 - Plan de Acciones Preventiva'!I11</f>
        <v>Listados de asistencia de capacitaciones</v>
      </c>
      <c r="AO13" s="213">
        <f>+'6 - Plan de Acciones Preventiva'!J11</f>
        <v>2</v>
      </c>
      <c r="AP13" s="213">
        <f>+'6 - Plan de Acciones Preventiva'!AI11</f>
        <v>0</v>
      </c>
      <c r="AQ13" s="239">
        <f>+'6 - Plan de Acciones Preventiva'!AJ11</f>
        <v>0</v>
      </c>
      <c r="AR13" s="213" t="str">
        <f>+'6 - Plan de Acciones Preventiva'!AK11</f>
        <v>En curso</v>
      </c>
      <c r="AS13" s="244">
        <f>+'6 - Plan de Acciones Preventiva'!AL11</f>
        <v>0</v>
      </c>
      <c r="AT13" s="244" t="str">
        <f>+'6 - Plan de Acciones Preventiva'!AM11</f>
        <v>Se prevee realizar la primera en el mes de agosto y la segunda en noviembre</v>
      </c>
      <c r="AU13" s="213">
        <f>+'7 - Materialización del Riesgo'!G13</f>
        <v>0</v>
      </c>
      <c r="AV13" s="213">
        <f>+'7 - Materialización del Riesgo'!H13</f>
        <v>0</v>
      </c>
      <c r="AW13" s="213">
        <f>+'7 - Materialización del Riesgo'!I13</f>
        <v>0</v>
      </c>
      <c r="AX13" s="213" t="e">
        <f>+'7 - Materialización del Riesgo'!J13</f>
        <v>#DIV/0!</v>
      </c>
      <c r="AY13" s="213" t="e">
        <f>+'7 - Materialización del Riesgo'!K13</f>
        <v>#DIV/0!</v>
      </c>
      <c r="AZ13" s="213">
        <f>+'7 - Materialización del Riesgo'!L13</f>
        <v>0</v>
      </c>
      <c r="BA13" s="213">
        <f>+'7 - Materialización del Riesgo'!M13</f>
        <v>0</v>
      </c>
      <c r="BB13" s="213">
        <f>+'7 - Materialización del Riesgo'!N13</f>
        <v>0</v>
      </c>
      <c r="BC13" s="213">
        <f>+'7 - Materialización del Riesgo'!O13</f>
        <v>0</v>
      </c>
      <c r="BD13" s="213" t="e">
        <f>+'7 - Materialización del Riesgo'!P13</f>
        <v>#DIV/0!</v>
      </c>
      <c r="BE13" s="239">
        <f>+'7 - Materialización del Riesgo'!Q13</f>
        <v>1</v>
      </c>
    </row>
    <row r="14" spans="2:57" s="115" customFormat="1" ht="75" x14ac:dyDescent="0.25">
      <c r="B14" s="212" t="str">
        <f>+'3 - Identificación del Riesgo'!B13</f>
        <v>DIRECCIONAMIENTO ESTRATÉGICO</v>
      </c>
      <c r="C14" s="212" t="str">
        <f>+'3 - Identificación del Riesgo'!C13</f>
        <v>Establecer los lineamientos estratégicos y el esquema de operación de la Agencia Nacional de Tierras, asegurando la disponibilidad de los recursos necesarios para su aplicación</v>
      </c>
      <c r="D14" s="212" t="str">
        <f>+'3 - Identificación del Riesgo'!D13</f>
        <v>Desde la comprensión del contexto interno y externo, hasta la formulación de Planes, programas y proyectos relacionados con el cumplimiento de las funciones de la entidad</v>
      </c>
      <c r="E14" s="213" t="str">
        <f>+'3 - Identificación del Riesgo'!F13</f>
        <v>OFICINA DE PLANEACIÓN</v>
      </c>
      <c r="F14" s="248" t="str">
        <f>+'3 - Identificación del Riesgo'!G13</f>
        <v>R 2</v>
      </c>
      <c r="G14" s="213" t="str">
        <f>+'3 - Identificación del Riesgo'!H13</f>
        <v>Inscribir proyectos de inversión no adecuados a las necesidades de la entidad</v>
      </c>
      <c r="H14" s="213" t="str">
        <f>+'3 - Identificación del Riesgo'!I13</f>
        <v>Afectación Económica o presupuestal</v>
      </c>
      <c r="I14" s="212" t="str">
        <f>+'3 - Identificación del Riesgo'!J13</f>
        <v>Posibilidad de afectación económica  por multa del ente de control debido al desconocimiento de los cambios en las normas y procesos de Min Hacienda y DNP relacionados con la planeación presupuestal, del MADR relacionados con parámetros sectoriales para la presentación de proyectos, desconocimiento del procedimiento y de los instrumentos establecidos en la ANT para la formulación de proyectos de inversión por parte de las dependencias y desarticulación de las metas e indicadores del proyecto con las metas e indicadores del PND y Plan Marco de Implementación</v>
      </c>
      <c r="J14" s="216">
        <f>+'3 - Identificación del Riesgo'!O13</f>
        <v>44701</v>
      </c>
      <c r="K14" s="216" t="str">
        <f>+'3 - Identificación del Riesgo'!K13</f>
        <v>GERENCIALES</v>
      </c>
      <c r="L14" s="215" t="str">
        <f>+'3 - Identificación del Riesgo'!N13</f>
        <v>Ejecución y administración de procesos</v>
      </c>
      <c r="M14" s="214"/>
      <c r="N14" s="242" t="str">
        <f t="shared" si="2"/>
        <v/>
      </c>
      <c r="O14" s="243" t="str">
        <f t="shared" si="3"/>
        <v/>
      </c>
      <c r="P14" s="214"/>
      <c r="Q14" s="242" t="str">
        <f>IF(OR(P14=[1]Datos!$A$23,P14=[1]Datos!$B$23),"Leve",IF(OR(P14=[1]Datos!$A$24,P14=[1]Datos!$B$24),"Menor",IF(OR(P14=[1]Datos!$A$25,P14=[1]Datos!$B$25),"Moderado",IF(OR(P14=[1]Datos!$A$26,P14=[1]Datos!$B$26),"Mayor",IF(OR(P14=[1]Datos!$A$27,P14=[1]Datos!$B$27),"Catastrófico","")))))</f>
        <v/>
      </c>
      <c r="R14" s="243" t="str">
        <f t="shared" si="4"/>
        <v/>
      </c>
      <c r="S14" s="242" t="str">
        <f t="shared" si="5"/>
        <v/>
      </c>
      <c r="T14" s="242" t="e">
        <f t="shared" si="6"/>
        <v>#N/A</v>
      </c>
      <c r="U14" s="248" t="str">
        <f>+'5 - Diseño y Valoración Control'!H14</f>
        <v>C 2.3</v>
      </c>
      <c r="V14" s="212" t="str">
        <f>+'5 - Diseño y Valoración Control'!I14</f>
        <v>OFICINA DE PLANEACIÓN</v>
      </c>
      <c r="W14" s="212" t="str">
        <f>+'5 - Diseño y Valoración Control'!J14</f>
        <v>La Oficina de Planeación reemplaza los Proyectos Inversión devueltos a través de la formulación actualizada de los Proyectos de Inversión con base a las observaciones presentadas para dar cumplimiento a los criterios consignados en el artículo 12 del Decreto 2844 de 2010 por parte del rol Control de Formulación</v>
      </c>
      <c r="X14" s="213" t="str">
        <f>+'5 - Diseño y Valoración Control'!K14</f>
        <v>Correctivo</v>
      </c>
      <c r="Y14" s="99" t="str">
        <f t="shared" si="0"/>
        <v>Impacto</v>
      </c>
      <c r="Z14" s="213" t="str">
        <f>+'5 - Diseño y Valoración Control'!M14</f>
        <v>Manual</v>
      </c>
      <c r="AA14" s="99" t="str">
        <f t="shared" si="1"/>
        <v>25%</v>
      </c>
      <c r="AB14" s="213" t="str">
        <f>+'5 - Diseño y Valoración Control'!O14</f>
        <v>Documentado</v>
      </c>
      <c r="AC14" s="213" t="str">
        <f>+'5 - Diseño y Valoración Control'!P14</f>
        <v>Continua</v>
      </c>
      <c r="AD14" s="213" t="str">
        <f>+'5 - Diseño y Valoración Control'!Q14</f>
        <v>Con registro</v>
      </c>
      <c r="AE14" s="203">
        <f>+'5 - Diseño y Valoración Control'!R14</f>
        <v>0</v>
      </c>
      <c r="AF14" s="186" t="str">
        <f>+'5 - Diseño y Valoración Control'!S14</f>
        <v/>
      </c>
      <c r="AG14" s="203">
        <f>+'5 - Diseño y Valoración Control'!T14</f>
        <v>0</v>
      </c>
      <c r="AH14" s="186" t="str">
        <f>+'5 - Diseño y Valoración Control'!U14</f>
        <v/>
      </c>
      <c r="AI14" s="186" t="str">
        <f>+'5 - Diseño y Valoración Control'!V14</f>
        <v/>
      </c>
      <c r="AJ14" s="186"/>
      <c r="AK14" s="248" t="str">
        <f>+'6 - Plan de Acciones Preventiva'!F12</f>
        <v>P 2.3</v>
      </c>
      <c r="AL14" s="212">
        <f>+'6 - Plan de Acciones Preventiva'!G12</f>
        <v>0</v>
      </c>
      <c r="AM14" s="212" t="str">
        <f>+'6 - Plan de Acciones Preventiva'!H12</f>
        <v/>
      </c>
      <c r="AN14" s="212">
        <f>+'6 - Plan de Acciones Preventiva'!I12</f>
        <v>0</v>
      </c>
      <c r="AO14" s="213">
        <f>+'6 - Plan de Acciones Preventiva'!J12</f>
        <v>0</v>
      </c>
      <c r="AP14" s="213">
        <f>+'6 - Plan de Acciones Preventiva'!AI12</f>
        <v>0</v>
      </c>
      <c r="AQ14" s="239"/>
      <c r="AR14" s="213" t="str">
        <f>+'6 - Plan de Acciones Preventiva'!AK12</f>
        <v>En curso</v>
      </c>
      <c r="AS14" s="244">
        <f>+'6 - Plan de Acciones Preventiva'!AL12</f>
        <v>0</v>
      </c>
      <c r="AT14" s="244">
        <f>+'6 - Plan de Acciones Preventiva'!AM12</f>
        <v>0</v>
      </c>
      <c r="AU14" s="213">
        <f>+'7 - Materialización del Riesgo'!G14</f>
        <v>0</v>
      </c>
      <c r="AV14" s="213">
        <f>+'7 - Materialización del Riesgo'!H14</f>
        <v>0</v>
      </c>
      <c r="AW14" s="213">
        <f>+'7 - Materialización del Riesgo'!I14</f>
        <v>0</v>
      </c>
      <c r="AX14" s="213" t="e">
        <f>+'7 - Materialización del Riesgo'!J14</f>
        <v>#DIV/0!</v>
      </c>
      <c r="AY14" s="213" t="e">
        <f>+'7 - Materialización del Riesgo'!K14</f>
        <v>#DIV/0!</v>
      </c>
      <c r="AZ14" s="213">
        <f>+'7 - Materialización del Riesgo'!L14</f>
        <v>0</v>
      </c>
      <c r="BA14" s="213">
        <f>+'7 - Materialización del Riesgo'!M14</f>
        <v>0</v>
      </c>
      <c r="BB14" s="213">
        <f>+'7 - Materialización del Riesgo'!N14</f>
        <v>0</v>
      </c>
      <c r="BC14" s="213">
        <f>+'7 - Materialización del Riesgo'!O14</f>
        <v>0</v>
      </c>
      <c r="BD14" s="213" t="e">
        <f>+'7 - Materialización del Riesgo'!P14</f>
        <v>#DIV/0!</v>
      </c>
      <c r="BE14" s="239">
        <f>+'7 - Materialización del Riesgo'!Q14</f>
        <v>1</v>
      </c>
    </row>
    <row r="15" spans="2:57" s="115" customFormat="1" ht="60" x14ac:dyDescent="0.25">
      <c r="B15" s="212" t="str">
        <f>+'3 - Identificación del Riesgo'!B14</f>
        <v>DIRECCIONAMIENTO ESTRATÉGICO</v>
      </c>
      <c r="C15" s="212" t="str">
        <f>+'3 - Identificación del Riesgo'!C14</f>
        <v>Establecer los lineamientos estratégicos y el esquema de operación de la Agencia Nacional de Tierras, asegurando la disponibilidad de los recursos necesarios para su aplicación</v>
      </c>
      <c r="D15" s="212" t="str">
        <f>+'3 - Identificación del Riesgo'!D14</f>
        <v>Desde la comprensión del contexto interno y externo, hasta la formulación de Planes, programas y proyectos relacionados con el cumplimiento de las funciones de la entidad</v>
      </c>
      <c r="E15" s="213" t="str">
        <f>+'3 - Identificación del Riesgo'!F14</f>
        <v>OFICINA DE PLANEACIÓN</v>
      </c>
      <c r="F15" s="248" t="str">
        <f>+'3 - Identificación del Riesgo'!G14</f>
        <v>R 3</v>
      </c>
      <c r="G15" s="213" t="str">
        <f>+'3 - Identificación del Riesgo'!H14</f>
        <v>Planeación inoportuna de cada vigencia</v>
      </c>
      <c r="H15" s="213" t="str">
        <f>+'3 - Identificación del Riesgo'!I14</f>
        <v>Pérdida Reputacional</v>
      </c>
      <c r="I15" s="212" t="str">
        <f>+'3 - Identificación del Riesgo'!J14</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5" s="216">
        <f>+'3 - Identificación del Riesgo'!O14</f>
        <v>44701</v>
      </c>
      <c r="K15" s="216" t="str">
        <f>+'3 - Identificación del Riesgo'!K14</f>
        <v>GERENCIALES</v>
      </c>
      <c r="L15" s="215" t="str">
        <f>+'3 - Identificación del Riesgo'!N14</f>
        <v>Ejecución y administración de procesos</v>
      </c>
      <c r="M15" s="214">
        <v>1</v>
      </c>
      <c r="N15" s="242" t="str">
        <f t="shared" si="2"/>
        <v>Muy Baja</v>
      </c>
      <c r="O15" s="243">
        <f t="shared" si="3"/>
        <v>0.2</v>
      </c>
      <c r="P15" s="214" t="s">
        <v>393</v>
      </c>
      <c r="Q15" s="242" t="str">
        <f>IF(OR(P15=[1]Datos!$A$23,P15=[1]Datos!$B$23),"Leve",IF(OR(P15=[1]Datos!$A$24,P15=[1]Datos!$B$24),"Menor",IF(OR(P15=[1]Datos!$A$25,P15=[1]Datos!$B$25),"Moderado",IF(OR(P15=[1]Datos!$A$26,P15=[1]Datos!$B$26),"Mayor",IF(OR(P15=[1]Datos!$A$27,P15=[1]Datos!$B$27),"Catastrófico","")))))</f>
        <v>Moderado</v>
      </c>
      <c r="R15" s="243">
        <f t="shared" si="4"/>
        <v>0.6</v>
      </c>
      <c r="S15" s="242" t="str">
        <f t="shared" si="5"/>
        <v>Moderado</v>
      </c>
      <c r="T15" s="242" t="str">
        <f t="shared" si="6"/>
        <v>Reducir</v>
      </c>
      <c r="U15" s="248" t="str">
        <f>+'5 - Diseño y Valoración Control'!H15</f>
        <v>C 3.1</v>
      </c>
      <c r="V15" s="212" t="str">
        <f>+'5 - Diseño y Valoración Control'!I15</f>
        <v>OFICINA DE PLANEACIÓN</v>
      </c>
      <c r="W15" s="212" t="str">
        <f>+'5 - Diseño y Valoración Control'!J15</f>
        <v>La Oficina de Planeación revisa el cumplimiento de los lineamientos para la elaboración de los Planes de Acción a través de una lista de verificación para conocer el nivel de cumplimiento con la pertinencia, suficiencia y coherencia en los objetivos, metas institucionales y con el presupuesto asignado basado en el Plan Estratégico Institucional</v>
      </c>
      <c r="X15" s="213" t="str">
        <f>+'5 - Diseño y Valoración Control'!K15</f>
        <v>Preventivo</v>
      </c>
      <c r="Y15" s="99" t="str">
        <f t="shared" si="0"/>
        <v>Probabilidad</v>
      </c>
      <c r="Z15" s="213" t="str">
        <f>+'5 - Diseño y Valoración Control'!M15</f>
        <v>Manual</v>
      </c>
      <c r="AA15" s="99" t="str">
        <f t="shared" si="1"/>
        <v>40%</v>
      </c>
      <c r="AB15" s="213" t="str">
        <f>+'5 - Diseño y Valoración Control'!O15</f>
        <v>Documentado</v>
      </c>
      <c r="AC15" s="213" t="str">
        <f>+'5 - Diseño y Valoración Control'!P15</f>
        <v>Continua</v>
      </c>
      <c r="AD15" s="213" t="str">
        <f>+'5 - Diseño y Valoración Control'!Q15</f>
        <v>Sin registro</v>
      </c>
      <c r="AE15" s="203">
        <f>+'5 - Diseño y Valoración Control'!R15</f>
        <v>0.12</v>
      </c>
      <c r="AF15" s="186" t="str">
        <f>+'5 - Diseño y Valoración Control'!S15</f>
        <v>Muy Baja</v>
      </c>
      <c r="AG15" s="203">
        <f>+'5 - Diseño y Valoración Control'!T15</f>
        <v>0.6</v>
      </c>
      <c r="AH15" s="186" t="str">
        <f>+'5 - Diseño y Valoración Control'!U15</f>
        <v>Moderado</v>
      </c>
      <c r="AI15" s="186" t="str">
        <f>+'5 - Diseño y Valoración Control'!V15</f>
        <v>Moderado</v>
      </c>
      <c r="AJ15" s="186" t="str">
        <f>+'5 - Diseño y Valoración Control'!W15</f>
        <v>Reducir</v>
      </c>
      <c r="AK15" s="248" t="str">
        <f>+'6 - Plan de Acciones Preventiva'!F13</f>
        <v>P 3.1</v>
      </c>
      <c r="AL15" s="212" t="str">
        <f>+'6 - Plan de Acciones Preventiva'!G13</f>
        <v xml:space="preserve">Realizar mesa de trabajo para el acompañamiento y apoyo en la construcción del Plan de Acción institucional </v>
      </c>
      <c r="AM15" s="212" t="str">
        <f>+'6 - Plan de Acciones Preventiva'!H13</f>
        <v>OFICINA DE PLANEACIÓN</v>
      </c>
      <c r="AN15" s="212" t="str">
        <f>+'6 - Plan de Acciones Preventiva'!I13</f>
        <v>Actas de sesión de la mesa de trabajo</v>
      </c>
      <c r="AO15" s="213">
        <f>+'6 - Plan de Acciones Preventiva'!J13</f>
        <v>1</v>
      </c>
      <c r="AP15" s="213">
        <f>+'6 - Plan de Acciones Preventiva'!AI13</f>
        <v>0</v>
      </c>
      <c r="AQ15" s="239">
        <f>+'6 - Plan de Acciones Preventiva'!AJ13</f>
        <v>0</v>
      </c>
      <c r="AR15" s="213" t="str">
        <f>+'6 - Plan de Acciones Preventiva'!AK13</f>
        <v>En curso</v>
      </c>
      <c r="AS15" s="244">
        <f>+'6 - Plan de Acciones Preventiva'!AL13</f>
        <v>0</v>
      </c>
      <c r="AT15" s="244">
        <f>+'6 - Plan de Acciones Preventiva'!AM13</f>
        <v>0</v>
      </c>
      <c r="AU15" s="213">
        <f>+'7 - Materialización del Riesgo'!G15</f>
        <v>0</v>
      </c>
      <c r="AV15" s="213">
        <f>+'7 - Materialización del Riesgo'!H15</f>
        <v>0</v>
      </c>
      <c r="AW15" s="213">
        <f>+'7 - Materialización del Riesgo'!I15</f>
        <v>0</v>
      </c>
      <c r="AX15" s="213" t="e">
        <f>+'7 - Materialización del Riesgo'!J15</f>
        <v>#DIV/0!</v>
      </c>
      <c r="AY15" s="213" t="e">
        <f>+'7 - Materialización del Riesgo'!K15</f>
        <v>#DIV/0!</v>
      </c>
      <c r="AZ15" s="213">
        <f>+'7 - Materialización del Riesgo'!L15</f>
        <v>0</v>
      </c>
      <c r="BA15" s="213">
        <f>+'7 - Materialización del Riesgo'!M15</f>
        <v>0</v>
      </c>
      <c r="BB15" s="213">
        <f>+'7 - Materialización del Riesgo'!N15</f>
        <v>0</v>
      </c>
      <c r="BC15" s="213">
        <f>+'7 - Materialización del Riesgo'!O15</f>
        <v>0</v>
      </c>
      <c r="BD15" s="213" t="e">
        <f>+'7 - Materialización del Riesgo'!P15</f>
        <v>#DIV/0!</v>
      </c>
      <c r="BE15" s="239">
        <f>+'7 - Materialización del Riesgo'!Q15</f>
        <v>1</v>
      </c>
    </row>
    <row r="16" spans="2:57" s="115" customFormat="1" ht="60" x14ac:dyDescent="0.25">
      <c r="B16" s="212" t="str">
        <f>+'3 - Identificación del Riesgo'!B15</f>
        <v>DIRECCIONAMIENTO ESTRATÉGICO</v>
      </c>
      <c r="C16" s="212" t="str">
        <f>+'3 - Identificación del Riesgo'!C15</f>
        <v>Establecer los lineamientos estratégicos y el esquema de operación de la Agencia Nacional de Tierras, asegurando la disponibilidad de los recursos necesarios para su aplicación</v>
      </c>
      <c r="D16" s="212" t="str">
        <f>+'3 - Identificación del Riesgo'!D15</f>
        <v>Desde la comprensión del contexto interno y externo, hasta la formulación de Planes, programas y proyectos relacionados con el cumplimiento de las funciones de la entidad</v>
      </c>
      <c r="E16" s="213" t="str">
        <f>+'3 - Identificación del Riesgo'!F15</f>
        <v>OFICINA DE PLANEACIÓN</v>
      </c>
      <c r="F16" s="248" t="str">
        <f>+'3 - Identificación del Riesgo'!G15</f>
        <v>R 3</v>
      </c>
      <c r="G16" s="213" t="str">
        <f>+'3 - Identificación del Riesgo'!H15</f>
        <v>Planeación inoportuna de cada vigencia</v>
      </c>
      <c r="H16" s="213" t="str">
        <f>+'3 - Identificación del Riesgo'!I15</f>
        <v>Pérdida Reputacional</v>
      </c>
      <c r="I16" s="212" t="str">
        <f>+'3 - Identificación del Riesgo'!J15</f>
        <v>Posibilidad de pérdida reputacional en la imagen institucional por falta de coordinación de la Oficina de Planeación con los responsables de la planeación en cada dependencia, generando documentación de referencia desactualizada, herramientas tecnológicas inadecuadas y diferencia en las interpretaciones de lineamientos; transmitiéndose en el retraso de las metas, compromisos institucionales y la ejecución de los proyectos</v>
      </c>
      <c r="J16" s="216">
        <f>+'3 - Identificación del Riesgo'!O15</f>
        <v>44701</v>
      </c>
      <c r="K16" s="216" t="str">
        <f>+'3 - Identificación del Riesgo'!K15</f>
        <v>GERENCIALES</v>
      </c>
      <c r="L16" s="215" t="str">
        <f>+'3 - Identificación del Riesgo'!N15</f>
        <v>Ejecución y administración de procesos</v>
      </c>
      <c r="M16" s="214"/>
      <c r="N16" s="242" t="str">
        <f t="shared" si="2"/>
        <v/>
      </c>
      <c r="O16" s="243" t="str">
        <f t="shared" si="3"/>
        <v/>
      </c>
      <c r="P16" s="214"/>
      <c r="Q16" s="242" t="str">
        <f>IF(OR(P16=[1]Datos!$A$23,P16=[1]Datos!$B$23),"Leve",IF(OR(P16=[1]Datos!$A$24,P16=[1]Datos!$B$24),"Menor",IF(OR(P16=[1]Datos!$A$25,P16=[1]Datos!$B$25),"Moderado",IF(OR(P16=[1]Datos!$A$26,P16=[1]Datos!$B$26),"Mayor",IF(OR(P16=[1]Datos!$A$27,P16=[1]Datos!$B$27),"Catastrófico","")))))</f>
        <v/>
      </c>
      <c r="R16" s="243" t="str">
        <f t="shared" si="4"/>
        <v/>
      </c>
      <c r="S16" s="242" t="str">
        <f t="shared" si="5"/>
        <v/>
      </c>
      <c r="T16" s="242" t="e">
        <f t="shared" si="6"/>
        <v>#N/A</v>
      </c>
      <c r="U16" s="248" t="str">
        <f>+'5 - Diseño y Valoración Control'!H16</f>
        <v>C 3.2</v>
      </c>
      <c r="V16" s="212" t="str">
        <f>+'5 - Diseño y Valoración Control'!I16</f>
        <v>OFICINA DE PLANEACIÓN</v>
      </c>
      <c r="W16" s="212" t="str">
        <f>+'5 - Diseño y Valoración Control'!J16</f>
        <v>La Oficina de Planeación verifica los Planes de Acción con observaciones a través de los Planes de Acción actualizados donde se da cumplimiento a las observaciones y recomendaciones a los Planes presentados por las dependencias, estén listos para ser pre aprobados por la Dirección General y presentar para aprobación del Consejo Directivo de la ANT</v>
      </c>
      <c r="X16" s="213" t="str">
        <f>+'5 - Diseño y Valoración Control'!K16</f>
        <v>Correctivo</v>
      </c>
      <c r="Y16" s="99" t="str">
        <f t="shared" si="0"/>
        <v>Impacto</v>
      </c>
      <c r="Z16" s="213" t="str">
        <f>+'5 - Diseño y Valoración Control'!M16</f>
        <v>Manual</v>
      </c>
      <c r="AA16" s="99" t="str">
        <f t="shared" si="1"/>
        <v>25%</v>
      </c>
      <c r="AB16" s="213" t="str">
        <f>+'5 - Diseño y Valoración Control'!O16</f>
        <v>Documentado</v>
      </c>
      <c r="AC16" s="213" t="str">
        <f>+'5 - Diseño y Valoración Control'!P16</f>
        <v>Continua</v>
      </c>
      <c r="AD16" s="213" t="str">
        <f>+'5 - Diseño y Valoración Control'!Q16</f>
        <v>Con registro</v>
      </c>
      <c r="AE16" s="203">
        <f>+'5 - Diseño y Valoración Control'!R16</f>
        <v>0</v>
      </c>
      <c r="AF16" s="186" t="str">
        <f>+'5 - Diseño y Valoración Control'!S16</f>
        <v/>
      </c>
      <c r="AG16" s="203">
        <f>+'5 - Diseño y Valoración Control'!T16</f>
        <v>0</v>
      </c>
      <c r="AH16" s="186" t="str">
        <f>+'5 - Diseño y Valoración Control'!U16</f>
        <v/>
      </c>
      <c r="AI16" s="186" t="str">
        <f>+'5 - Diseño y Valoración Control'!V16</f>
        <v/>
      </c>
      <c r="AJ16" s="186"/>
      <c r="AK16" s="248" t="str">
        <f>+'6 - Plan de Acciones Preventiva'!F14</f>
        <v>P 3.2</v>
      </c>
      <c r="AL16" s="212">
        <f>+'6 - Plan de Acciones Preventiva'!G14</f>
        <v>0</v>
      </c>
      <c r="AM16" s="212" t="str">
        <f>+'6 - Plan de Acciones Preventiva'!H14</f>
        <v/>
      </c>
      <c r="AN16" s="212">
        <f>+'6 - Plan de Acciones Preventiva'!I14</f>
        <v>0</v>
      </c>
      <c r="AO16" s="213">
        <f>+'6 - Plan de Acciones Preventiva'!J14</f>
        <v>0</v>
      </c>
      <c r="AP16" s="213">
        <f>+'6 - Plan de Acciones Preventiva'!AI14</f>
        <v>0</v>
      </c>
      <c r="AQ16" s="239"/>
      <c r="AR16" s="213" t="str">
        <f>+'6 - Plan de Acciones Preventiva'!AK14</f>
        <v>En curso</v>
      </c>
      <c r="AS16" s="244">
        <f>+'6 - Plan de Acciones Preventiva'!AL14</f>
        <v>0</v>
      </c>
      <c r="AT16" s="244">
        <f>+'6 - Plan de Acciones Preventiva'!AM14</f>
        <v>0</v>
      </c>
      <c r="AU16" s="213">
        <f>+'7 - Materialización del Riesgo'!G16</f>
        <v>0</v>
      </c>
      <c r="AV16" s="213">
        <f>+'7 - Materialización del Riesgo'!H16</f>
        <v>0</v>
      </c>
      <c r="AW16" s="213">
        <f>+'7 - Materialización del Riesgo'!I16</f>
        <v>0</v>
      </c>
      <c r="AX16" s="213" t="e">
        <f>+'7 - Materialización del Riesgo'!J16</f>
        <v>#DIV/0!</v>
      </c>
      <c r="AY16" s="213" t="e">
        <f>+'7 - Materialización del Riesgo'!K16</f>
        <v>#DIV/0!</v>
      </c>
      <c r="AZ16" s="213">
        <f>+'7 - Materialización del Riesgo'!L16</f>
        <v>0</v>
      </c>
      <c r="BA16" s="213">
        <f>+'7 - Materialización del Riesgo'!M16</f>
        <v>0</v>
      </c>
      <c r="BB16" s="213">
        <f>+'7 - Materialización del Riesgo'!N16</f>
        <v>0</v>
      </c>
      <c r="BC16" s="213">
        <f>+'7 - Materialización del Riesgo'!O16</f>
        <v>0</v>
      </c>
      <c r="BD16" s="213" t="e">
        <f>+'7 - Materialización del Riesgo'!P16</f>
        <v>#DIV/0!</v>
      </c>
      <c r="BE16" s="239">
        <f>+'7 - Materialización del Riesgo'!Q16</f>
        <v>1</v>
      </c>
    </row>
    <row r="17" spans="2:57" s="115" customFormat="1" ht="165" x14ac:dyDescent="0.25">
      <c r="B17" s="212" t="str">
        <f>+'3 - Identificación del Riesgo'!B16</f>
        <v>DIRECCIONAMIENTO ESTRATÉGICO</v>
      </c>
      <c r="C17" s="212" t="str">
        <f>+'3 - Identificación del Riesgo'!C16</f>
        <v>Establecer los lineamientos estratégicos y el esquema de operación de la Agencia Nacional de Tierras, asegurando la disponibilidad de los recursos necesarios para su aplicación</v>
      </c>
      <c r="D17" s="212" t="str">
        <f>+'3 - Identificación del Riesgo'!D16</f>
        <v>Desde la comprensión del contexto interno y externo, hasta la formulación de Planes, programas y proyectos relacionados con el cumplimiento de las funciones de la entidad</v>
      </c>
      <c r="E17" s="213" t="str">
        <f>+'3 - Identificación del Riesgo'!F16</f>
        <v>OFICINA DE PLANEACIÓN</v>
      </c>
      <c r="F17" s="248" t="str">
        <f>+'3 - Identificación del Riesgo'!G16</f>
        <v>R 4</v>
      </c>
      <c r="G17" s="213" t="str">
        <f>+'3 - Identificación del Riesgo'!H16</f>
        <v>Reporte de información no pertinente a las necesidades de la Dirección General</v>
      </c>
      <c r="H17" s="213" t="str">
        <f>+'3 - Identificación del Riesgo'!I16</f>
        <v>Pérdida Reputacional</v>
      </c>
      <c r="I17" s="212" t="str">
        <f>+'3 - Identificación del Riesgo'!J16</f>
        <v>Posibilidad de pérdida reputacional en la imagen institucional debido al desconocimiento de las dependencias en la metodología, roles, responsabilidades y los criterios explícitos para reporte de indicadores, y además tener los Sistemas de información no unificados</v>
      </c>
      <c r="J17" s="216">
        <f>+'3 - Identificación del Riesgo'!O16</f>
        <v>44701</v>
      </c>
      <c r="K17" s="216" t="str">
        <f>+'3 - Identificación del Riesgo'!K16</f>
        <v>GERENCIALES</v>
      </c>
      <c r="L17" s="215" t="str">
        <f>+'3 - Identificación del Riesgo'!N16</f>
        <v>Ejecución y administración de procesos</v>
      </c>
      <c r="M17" s="214">
        <v>365</v>
      </c>
      <c r="N17" s="242" t="str">
        <f t="shared" si="2"/>
        <v>Media</v>
      </c>
      <c r="O17" s="243">
        <f t="shared" si="3"/>
        <v>0.6</v>
      </c>
      <c r="P17" s="214" t="s">
        <v>393</v>
      </c>
      <c r="Q17" s="242" t="str">
        <f>IF(OR(P17=[1]Datos!$A$23,P17=[1]Datos!$B$23),"Leve",IF(OR(P17=[1]Datos!$A$24,P17=[1]Datos!$B$24),"Menor",IF(OR(P17=[1]Datos!$A$25,P17=[1]Datos!$B$25),"Moderado",IF(OR(P17=[1]Datos!$A$26,P17=[1]Datos!$B$26),"Mayor",IF(OR(P17=[1]Datos!$A$27,P17=[1]Datos!$B$27),"Catastrófico","")))))</f>
        <v>Moderado</v>
      </c>
      <c r="R17" s="243">
        <f t="shared" si="4"/>
        <v>0.6</v>
      </c>
      <c r="S17" s="242" t="str">
        <f t="shared" si="5"/>
        <v>Moderado</v>
      </c>
      <c r="T17" s="242" t="str">
        <f t="shared" si="6"/>
        <v>Reducir</v>
      </c>
      <c r="U17" s="248" t="str">
        <f>+'5 - Diseño y Valoración Control'!H17</f>
        <v>C 4.1</v>
      </c>
      <c r="V17" s="212" t="str">
        <f>+'5 - Diseño y Valoración Control'!I17</f>
        <v>OFICINA DE PLANEACIÓN</v>
      </c>
      <c r="W17" s="212" t="str">
        <f>+'5 - Diseño y Valoración Control'!J17</f>
        <v>La Oficina de Planeación verifica los indicadores entregados por las dependencias a través de sus fichas de indicadores donde valida que los datos registrados sean coherentes con la ficha técnica del indicador y de cumplimiento a las necesidades de información de la Entidad</v>
      </c>
      <c r="X17" s="213" t="str">
        <f>+'5 - Diseño y Valoración Control'!K17</f>
        <v>Detectivo</v>
      </c>
      <c r="Y17" s="99" t="str">
        <f t="shared" si="0"/>
        <v>Impacto</v>
      </c>
      <c r="Z17" s="213" t="str">
        <f>+'5 - Diseño y Valoración Control'!M17</f>
        <v>Manual</v>
      </c>
      <c r="AA17" s="99" t="str">
        <f t="shared" si="1"/>
        <v>30%</v>
      </c>
      <c r="AB17" s="213" t="str">
        <f>+'5 - Diseño y Valoración Control'!O17</f>
        <v>Documentado</v>
      </c>
      <c r="AC17" s="213" t="str">
        <f>+'5 - Diseño y Valoración Control'!P17</f>
        <v>Continua</v>
      </c>
      <c r="AD17" s="213" t="str">
        <f>+'5 - Diseño y Valoración Control'!Q17</f>
        <v>Con registro</v>
      </c>
      <c r="AE17" s="203">
        <f>+'5 - Diseño y Valoración Control'!R17</f>
        <v>0.6</v>
      </c>
      <c r="AF17" s="186" t="str">
        <f>+'5 - Diseño y Valoración Control'!S17</f>
        <v>Media</v>
      </c>
      <c r="AG17" s="203">
        <f>+'5 - Diseño y Valoración Control'!T17</f>
        <v>0.42</v>
      </c>
      <c r="AH17" s="186" t="str">
        <f>+'5 - Diseño y Valoración Control'!U17</f>
        <v>Moderado</v>
      </c>
      <c r="AI17" s="186" t="str">
        <f>+'5 - Diseño y Valoración Control'!V17</f>
        <v>Moderado</v>
      </c>
      <c r="AJ17" s="186" t="str">
        <f>+'5 - Diseño y Valoración Control'!W17</f>
        <v>Reducir</v>
      </c>
      <c r="AK17" s="248" t="str">
        <f>+'6 - Plan de Acciones Preventiva'!F15</f>
        <v>P 4.1</v>
      </c>
      <c r="AL17" s="212" t="str">
        <f>+'6 - Plan de Acciones Preventiva'!G15</f>
        <v>Aprobación del esquema de Seguimiento a la implementación para los indicadores estratégicos</v>
      </c>
      <c r="AM17" s="212" t="str">
        <f>+'6 - Plan de Acciones Preventiva'!H15</f>
        <v>OFICINA DE PLANEACIÓN</v>
      </c>
      <c r="AN17" s="212" t="str">
        <f>+'6 - Plan de Acciones Preventiva'!I15</f>
        <v>Esquema de seguimiento aprobado para indicadores estratégicos</v>
      </c>
      <c r="AO17" s="213">
        <f>+'6 - Plan de Acciones Preventiva'!J15</f>
        <v>1</v>
      </c>
      <c r="AP17" s="213">
        <f>+'6 - Plan de Acciones Preventiva'!AI15</f>
        <v>4</v>
      </c>
      <c r="AQ17" s="239">
        <f>+'6 - Plan de Acciones Preventiva'!AJ15</f>
        <v>1</v>
      </c>
      <c r="AR17" s="213" t="str">
        <f>+'6 - Plan de Acciones Preventiva'!AK15</f>
        <v>En curso</v>
      </c>
      <c r="AS17" s="244" t="str">
        <f>+'6 - Plan de Acciones Preventiva'!AL15</f>
        <v>https://agenciadetierras.sharepoint.com/:w:/s/MapadeRiesgosdeGestionANT/EQoLV0LqmWBMtufh5S21rCEB2lWppj4bXlWI9gE0rFzT5Q?e=D7I407
https://agenciadetierras.sharepoint.com/:f:/s/MapadeRiesgosdeGestionANT/Ei5v-M5epmtHmssOhEX20JsBhhNP19VH_zbjO5PSg9x6Fg?e=z2Xnip
https://agenciadetierras.sharepoint.com/:f:/s/MapadeRiesgosdeGestionANT/Ei5v-M5epmtHmssOhEX20JsBhhNP19VH_zbjO5PSg9x6Fg?e=z2Xnip
https://agenciadetierras.sharepoint.com/:f:/s/MapadeRiesgosdeGestionANT/EpGqmI7P5MFCoC-N_wKjJCcBD1Omh38gVK5nY1FDZAtPcw?e=0HYuVZ</v>
      </c>
      <c r="AT17" s="244" t="str">
        <f>+'6 - Plan de Acciones Preventiva'!AM15</f>
        <v>El esquema aprobado, contiene los informes de avance del Plan de Acción Institucional mes vencido y presentaciones en algunos meses con el avance y la proyección</v>
      </c>
      <c r="AU17" s="213">
        <f>+'7 - Materialización del Riesgo'!G17</f>
        <v>0</v>
      </c>
      <c r="AV17" s="213">
        <f>+'7 - Materialización del Riesgo'!H17</f>
        <v>0</v>
      </c>
      <c r="AW17" s="213">
        <f>+'7 - Materialización del Riesgo'!I17</f>
        <v>0</v>
      </c>
      <c r="AX17" s="213" t="e">
        <f>+'7 - Materialización del Riesgo'!J17</f>
        <v>#DIV/0!</v>
      </c>
      <c r="AY17" s="213" t="e">
        <f>+'7 - Materialización del Riesgo'!K17</f>
        <v>#DIV/0!</v>
      </c>
      <c r="AZ17" s="213">
        <f>+'7 - Materialización del Riesgo'!L17</f>
        <v>0</v>
      </c>
      <c r="BA17" s="213">
        <f>+'7 - Materialización del Riesgo'!M17</f>
        <v>0</v>
      </c>
      <c r="BB17" s="213">
        <f>+'7 - Materialización del Riesgo'!N17</f>
        <v>0</v>
      </c>
      <c r="BC17" s="213">
        <f>+'7 - Materialización del Riesgo'!O17</f>
        <v>0</v>
      </c>
      <c r="BD17" s="213" t="e">
        <f>+'7 - Materialización del Riesgo'!P17</f>
        <v>#DIV/0!</v>
      </c>
      <c r="BE17" s="239">
        <f>+'7 - Materialización del Riesgo'!Q17</f>
        <v>1</v>
      </c>
    </row>
    <row r="18" spans="2:57" s="115" customFormat="1" ht="45" x14ac:dyDescent="0.25">
      <c r="B18" s="212" t="str">
        <f>+'3 - Identificación del Riesgo'!B17</f>
        <v>DIRECCIONAMIENTO ESTRATÉGICO</v>
      </c>
      <c r="C18" s="212" t="str">
        <f>+'3 - Identificación del Riesgo'!C17</f>
        <v>Establecer los lineamientos estratégicos y el esquema de operación de la Agencia Nacional de Tierras, asegurando la disponibilidad de los recursos necesarios para su aplicación</v>
      </c>
      <c r="D18" s="212" t="str">
        <f>+'3 - Identificación del Riesgo'!D17</f>
        <v>Desde la comprensión del contexto interno y externo, hasta la formulación de Planes, programas y proyectos relacionados con el cumplimiento de las funciones de la entidad</v>
      </c>
      <c r="E18" s="213" t="str">
        <f>+'3 - Identificación del Riesgo'!F17</f>
        <v>OFICINA DE PLANEACIÓN</v>
      </c>
      <c r="F18" s="248" t="str">
        <f>+'3 - Identificación del Riesgo'!G17</f>
        <v>R 4</v>
      </c>
      <c r="G18" s="213" t="str">
        <f>+'3 - Identificación del Riesgo'!H17</f>
        <v>Reporte de información no pertinente a las necesidades de la Dirección General</v>
      </c>
      <c r="H18" s="213" t="str">
        <f>+'3 - Identificación del Riesgo'!I17</f>
        <v>Pérdida Reputacional</v>
      </c>
      <c r="I18" s="212" t="str">
        <f>+'3 - Identificación del Riesgo'!J17</f>
        <v>Posibilidad de pérdida reputacional en la imagen institucional debido al desconocimiento de las dependencias en la metodología, roles, responsabilidades y los criterios explícitos para reporte de indicadores, y además tener los Sistemas de información no unificados</v>
      </c>
      <c r="J18" s="216">
        <f>+'3 - Identificación del Riesgo'!O17</f>
        <v>44701</v>
      </c>
      <c r="K18" s="216" t="str">
        <f>+'3 - Identificación del Riesgo'!K17</f>
        <v>GERENCIALES</v>
      </c>
      <c r="L18" s="215" t="str">
        <f>+'3 - Identificación del Riesgo'!N17</f>
        <v>Ejecución y administración de procesos</v>
      </c>
      <c r="M18" s="214"/>
      <c r="N18" s="242" t="str">
        <f t="shared" si="2"/>
        <v/>
      </c>
      <c r="O18" s="243" t="str">
        <f t="shared" si="3"/>
        <v/>
      </c>
      <c r="P18" s="214"/>
      <c r="Q18" s="242" t="str">
        <f>IF(OR(P18=[1]Datos!$A$23,P18=[1]Datos!$B$23),"Leve",IF(OR(P18=[1]Datos!$A$24,P18=[1]Datos!$B$24),"Menor",IF(OR(P18=[1]Datos!$A$25,P18=[1]Datos!$B$25),"Moderado",IF(OR(P18=[1]Datos!$A$26,P18=[1]Datos!$B$26),"Mayor",IF(OR(P18=[1]Datos!$A$27,P18=[1]Datos!$B$27),"Catastrófico","")))))</f>
        <v/>
      </c>
      <c r="R18" s="243" t="str">
        <f t="shared" si="4"/>
        <v/>
      </c>
      <c r="S18" s="242" t="str">
        <f t="shared" si="5"/>
        <v/>
      </c>
      <c r="T18" s="242" t="e">
        <f t="shared" si="6"/>
        <v>#N/A</v>
      </c>
      <c r="U18" s="248" t="str">
        <f>+'5 - Diseño y Valoración Control'!H18</f>
        <v>C 4.2</v>
      </c>
      <c r="V18" s="212" t="str">
        <f>+'5 - Diseño y Valoración Control'!I18</f>
        <v>OFICINA DE PLANEACIÓN</v>
      </c>
      <c r="W18" s="212" t="str">
        <f>+'5 - Diseño y Valoración Control'!J18</f>
        <v>La Oficina de Planeación realiza acompañamiento a la(s) dependencia(s) para generar la información veraz a través de la ficha técnica del indicador donde se actualiza la información que presenta observaciones y que debe ser reportada a la Dirección General</v>
      </c>
      <c r="X18" s="213" t="str">
        <f>+'5 - Diseño y Valoración Control'!K18</f>
        <v>Correctivo</v>
      </c>
      <c r="Y18" s="99" t="str">
        <f t="shared" si="0"/>
        <v>Impacto</v>
      </c>
      <c r="Z18" s="213" t="str">
        <f>+'5 - Diseño y Valoración Control'!M18</f>
        <v>Manual</v>
      </c>
      <c r="AA18" s="99" t="str">
        <f t="shared" si="1"/>
        <v>25%</v>
      </c>
      <c r="AB18" s="213" t="str">
        <f>+'5 - Diseño y Valoración Control'!O18</f>
        <v>Documentado</v>
      </c>
      <c r="AC18" s="213" t="str">
        <f>+'5 - Diseño y Valoración Control'!P18</f>
        <v>Continua</v>
      </c>
      <c r="AD18" s="213" t="str">
        <f>+'5 - Diseño y Valoración Control'!Q18</f>
        <v>Sin registro</v>
      </c>
      <c r="AE18" s="203">
        <f>+'5 - Diseño y Valoración Control'!R18</f>
        <v>0</v>
      </c>
      <c r="AF18" s="186" t="str">
        <f>+'5 - Diseño y Valoración Control'!S18</f>
        <v/>
      </c>
      <c r="AG18" s="203">
        <f>+'5 - Diseño y Valoración Control'!T18</f>
        <v>0</v>
      </c>
      <c r="AH18" s="186" t="str">
        <f>+'5 - Diseño y Valoración Control'!U18</f>
        <v/>
      </c>
      <c r="AI18" s="186" t="str">
        <f>+'5 - Diseño y Valoración Control'!V18</f>
        <v/>
      </c>
      <c r="AJ18" s="186"/>
      <c r="AK18" s="248" t="str">
        <f>+'6 - Plan de Acciones Preventiva'!F16</f>
        <v>P 4.2</v>
      </c>
      <c r="AL18" s="212">
        <f>+'6 - Plan de Acciones Preventiva'!G16</f>
        <v>0</v>
      </c>
      <c r="AM18" s="212" t="str">
        <f>+'6 - Plan de Acciones Preventiva'!H16</f>
        <v/>
      </c>
      <c r="AN18" s="212">
        <f>+'6 - Plan de Acciones Preventiva'!I16</f>
        <v>0</v>
      </c>
      <c r="AO18" s="213">
        <f>+'6 - Plan de Acciones Preventiva'!J16</f>
        <v>0</v>
      </c>
      <c r="AP18" s="213">
        <f>+'6 - Plan de Acciones Preventiva'!AI16</f>
        <v>0</v>
      </c>
      <c r="AQ18" s="239"/>
      <c r="AR18" s="213" t="str">
        <f>+'6 - Plan de Acciones Preventiva'!AK16</f>
        <v>En curso</v>
      </c>
      <c r="AS18" s="244">
        <f>+'6 - Plan de Acciones Preventiva'!AL16</f>
        <v>0</v>
      </c>
      <c r="AT18" s="244">
        <f>+'6 - Plan de Acciones Preventiva'!AM16</f>
        <v>0</v>
      </c>
      <c r="AU18" s="213">
        <f>+'7 - Materialización del Riesgo'!G18</f>
        <v>0</v>
      </c>
      <c r="AV18" s="213">
        <f>+'7 - Materialización del Riesgo'!H18</f>
        <v>0</v>
      </c>
      <c r="AW18" s="213">
        <f>+'7 - Materialización del Riesgo'!I18</f>
        <v>0</v>
      </c>
      <c r="AX18" s="213" t="e">
        <f>+'7 - Materialización del Riesgo'!J18</f>
        <v>#DIV/0!</v>
      </c>
      <c r="AY18" s="213" t="e">
        <f>+'7 - Materialización del Riesgo'!K18</f>
        <v>#DIV/0!</v>
      </c>
      <c r="AZ18" s="213">
        <f>+'7 - Materialización del Riesgo'!L18</f>
        <v>0</v>
      </c>
      <c r="BA18" s="213">
        <f>+'7 - Materialización del Riesgo'!M18</f>
        <v>0</v>
      </c>
      <c r="BB18" s="213">
        <f>+'7 - Materialización del Riesgo'!N18</f>
        <v>0</v>
      </c>
      <c r="BC18" s="213">
        <f>+'7 - Materialización del Riesgo'!O18</f>
        <v>0</v>
      </c>
      <c r="BD18" s="213" t="e">
        <f>+'7 - Materialización del Riesgo'!P18</f>
        <v>#DIV/0!</v>
      </c>
      <c r="BE18" s="239">
        <f>+'7 - Materialización del Riesgo'!Q18</f>
        <v>1</v>
      </c>
    </row>
    <row r="19" spans="2:57" s="115" customFormat="1" ht="60" x14ac:dyDescent="0.25">
      <c r="B19" s="212" t="str">
        <f>+'3 - Identificación del Riesgo'!B18</f>
        <v>DIRECCIONAMIENTO ESTRATÉGICO</v>
      </c>
      <c r="C19" s="212" t="str">
        <f>+'3 - Identificación del Riesgo'!C18</f>
        <v>Establecer los lineamientos estratégicos y el esquema de operación de la Agencia Nacional de Tierras, asegurando la disponibilidad de los recursos necesarios para su aplicación</v>
      </c>
      <c r="D19" s="212" t="str">
        <f>+'3 - Identificación del Riesgo'!D18</f>
        <v>Desde la comprensión del contexto interno y externo, hasta la formulación de Planes, programas y proyectos relacionados con el cumplimiento de las funciones de la entidad</v>
      </c>
      <c r="E19" s="213" t="str">
        <f>+'3 - Identificación del Riesgo'!F18</f>
        <v>OFICINA DE PLANEACIÓN</v>
      </c>
      <c r="F19" s="248" t="str">
        <f>+'3 - Identificación del Riesgo'!G18</f>
        <v>R 5</v>
      </c>
      <c r="G19" s="213" t="str">
        <f>+'3 - Identificación del Riesgo'!H18</f>
        <v>Planeación y gestión de procesos con inadecuada valoración de riesgos y oportunidades</v>
      </c>
      <c r="H19" s="213" t="str">
        <f>+'3 - Identificación del Riesgo'!I18</f>
        <v>Pérdida Reputacional</v>
      </c>
      <c r="I19" s="212" t="str">
        <f>+'3 - Identificación del Riesgo'!J18</f>
        <v>Posibilidad de pérdida reputacional en la imagen institucional por la inadecuada identificación y control de riesgos que afectan los procesos de la entidad</v>
      </c>
      <c r="J19" s="216">
        <f>+'3 - Identificación del Riesgo'!O18</f>
        <v>44701</v>
      </c>
      <c r="K19" s="216" t="str">
        <f>+'3 - Identificación del Riesgo'!K18</f>
        <v>GERENCIALES</v>
      </c>
      <c r="L19" s="215" t="str">
        <f>+'3 - Identificación del Riesgo'!N18</f>
        <v>Ejecución y administración de procesos</v>
      </c>
      <c r="M19" s="214">
        <v>365</v>
      </c>
      <c r="N19" s="242" t="str">
        <f t="shared" si="2"/>
        <v>Media</v>
      </c>
      <c r="O19" s="243">
        <f t="shared" si="3"/>
        <v>0.6</v>
      </c>
      <c r="P19" s="214" t="s">
        <v>393</v>
      </c>
      <c r="Q19" s="242" t="str">
        <f>IF(OR(P19=[1]Datos!$A$23,P19=[1]Datos!$B$23),"Leve",IF(OR(P19=[1]Datos!$A$24,P19=[1]Datos!$B$24),"Menor",IF(OR(P19=[1]Datos!$A$25,P19=[1]Datos!$B$25),"Moderado",IF(OR(P19=[1]Datos!$A$26,P19=[1]Datos!$B$26),"Mayor",IF(OR(P19=[1]Datos!$A$27,P19=[1]Datos!$B$27),"Catastrófico","")))))</f>
        <v>Moderado</v>
      </c>
      <c r="R19" s="243">
        <f t="shared" si="4"/>
        <v>0.6</v>
      </c>
      <c r="S19" s="242" t="str">
        <f t="shared" si="5"/>
        <v>Moderado</v>
      </c>
      <c r="T19" s="242" t="str">
        <f t="shared" si="6"/>
        <v>Reducir</v>
      </c>
      <c r="U19" s="248" t="str">
        <f>+'5 - Diseño y Valoración Control'!H19</f>
        <v>C 5.1</v>
      </c>
      <c r="V19" s="212" t="str">
        <f>+'5 - Diseño y Valoración Control'!I19</f>
        <v>OFICINA DE PLANEACIÓN</v>
      </c>
      <c r="W19" s="212" t="str">
        <f>+'5 - Diseño y Valoración Control'!J19</f>
        <v>La Oficina de Planeación revisa la pertinencia de los riesgos a los procesos a través de la forma MAPA DE RIESGOS DE GESTIÓN DEST-F001 donde se evidencia que los responsables de los riesgos, han realizado un identificación correcta y su evaluación al mismo, para reconocer el nivel de exposición que tiene este frente al proceso</v>
      </c>
      <c r="X19" s="213" t="str">
        <f>+'5 - Diseño y Valoración Control'!K19</f>
        <v>Detectivo</v>
      </c>
      <c r="Y19" s="99" t="str">
        <f t="shared" si="0"/>
        <v>Impacto</v>
      </c>
      <c r="Z19" s="213" t="str">
        <f>+'5 - Diseño y Valoración Control'!M19</f>
        <v>Manual</v>
      </c>
      <c r="AA19" s="99" t="str">
        <f t="shared" si="1"/>
        <v>30%</v>
      </c>
      <c r="AB19" s="213" t="str">
        <f>+'5 - Diseño y Valoración Control'!O19</f>
        <v>Documentado</v>
      </c>
      <c r="AC19" s="213" t="str">
        <f>+'5 - Diseño y Valoración Control'!P19</f>
        <v>Continua</v>
      </c>
      <c r="AD19" s="213" t="str">
        <f>+'5 - Diseño y Valoración Control'!Q19</f>
        <v>Con registro</v>
      </c>
      <c r="AE19" s="203">
        <f>+'5 - Diseño y Valoración Control'!R19</f>
        <v>0.6</v>
      </c>
      <c r="AF19" s="186" t="str">
        <f>+'5 - Diseño y Valoración Control'!S19</f>
        <v>Media</v>
      </c>
      <c r="AG19" s="203">
        <f>+'5 - Diseño y Valoración Control'!T19</f>
        <v>0.42</v>
      </c>
      <c r="AH19" s="186" t="str">
        <f>+'5 - Diseño y Valoración Control'!U19</f>
        <v>Moderado</v>
      </c>
      <c r="AI19" s="186" t="str">
        <f>+'5 - Diseño y Valoración Control'!V19</f>
        <v>Moderado</v>
      </c>
      <c r="AJ19" s="186" t="str">
        <f>+'5 - Diseño y Valoración Control'!W19</f>
        <v>Reducir</v>
      </c>
      <c r="AK19" s="248" t="str">
        <f>+'6 - Plan de Acciones Preventiva'!F17</f>
        <v>P 5.1</v>
      </c>
      <c r="AL19" s="212" t="str">
        <f>+'6 - Plan de Acciones Preventiva'!G17</f>
        <v>Capacitar a la entidad en el procedimiento de Administración de Riesgos de Gestión DEST-P-001</v>
      </c>
      <c r="AM19" s="212" t="str">
        <f>+'6 - Plan de Acciones Preventiva'!H17</f>
        <v>OFICINA DE PLANEACIÓN</v>
      </c>
      <c r="AN19" s="212" t="str">
        <f>+'6 - Plan de Acciones Preventiva'!I17</f>
        <v>Listado de asistencia a capacitación</v>
      </c>
      <c r="AO19" s="213">
        <f>+'6 - Plan de Acciones Preventiva'!J17</f>
        <v>1</v>
      </c>
      <c r="AP19" s="213">
        <f>+'6 - Plan de Acciones Preventiva'!AI17</f>
        <v>0</v>
      </c>
      <c r="AQ19" s="239">
        <f>+'6 - Plan de Acciones Preventiva'!AJ17</f>
        <v>0</v>
      </c>
      <c r="AR19" s="213" t="str">
        <f>+'6 - Plan de Acciones Preventiva'!AK17</f>
        <v>En curso</v>
      </c>
      <c r="AS19" s="244">
        <f>+'6 - Plan de Acciones Preventiva'!AL17</f>
        <v>0</v>
      </c>
      <c r="AT19" s="244">
        <f>+'6 - Plan de Acciones Preventiva'!AM17</f>
        <v>0</v>
      </c>
      <c r="AU19" s="213">
        <f>+'7 - Materialización del Riesgo'!G19</f>
        <v>0</v>
      </c>
      <c r="AV19" s="213">
        <f>+'7 - Materialización del Riesgo'!H19</f>
        <v>0</v>
      </c>
      <c r="AW19" s="213">
        <f>+'7 - Materialización del Riesgo'!I19</f>
        <v>0</v>
      </c>
      <c r="AX19" s="213" t="e">
        <f>+'7 - Materialización del Riesgo'!J19</f>
        <v>#DIV/0!</v>
      </c>
      <c r="AY19" s="213" t="e">
        <f>+'7 - Materialización del Riesgo'!K19</f>
        <v>#DIV/0!</v>
      </c>
      <c r="AZ19" s="213">
        <f>+'7 - Materialización del Riesgo'!L19</f>
        <v>0</v>
      </c>
      <c r="BA19" s="213">
        <f>+'7 - Materialización del Riesgo'!M19</f>
        <v>0</v>
      </c>
      <c r="BB19" s="213">
        <f>+'7 - Materialización del Riesgo'!N19</f>
        <v>0</v>
      </c>
      <c r="BC19" s="213">
        <f>+'7 - Materialización del Riesgo'!O19</f>
        <v>0</v>
      </c>
      <c r="BD19" s="213" t="e">
        <f>+'7 - Materialización del Riesgo'!P19</f>
        <v>#DIV/0!</v>
      </c>
      <c r="BE19" s="239">
        <f>+'7 - Materialización del Riesgo'!Q19</f>
        <v>1</v>
      </c>
    </row>
    <row r="20" spans="2:57" s="115" customFormat="1" ht="60" x14ac:dyDescent="0.25">
      <c r="B20" s="212" t="str">
        <f>+'3 - Identificación del Riesgo'!B19</f>
        <v>DIRECCIONAMIENTO ESTRATÉGICO</v>
      </c>
      <c r="C20" s="212" t="str">
        <f>+'3 - Identificación del Riesgo'!C19</f>
        <v>Establecer los lineamientos estratégicos y el esquema de operación de la Agencia Nacional de Tierras, asegurando la disponibilidad de los recursos necesarios para su aplicación</v>
      </c>
      <c r="D20" s="212" t="str">
        <f>+'3 - Identificación del Riesgo'!D19</f>
        <v>Desde la comprensión del contexto interno y externo, hasta la formulación de Planes, programas y proyectos relacionados con el cumplimiento de las funciones de la entidad</v>
      </c>
      <c r="E20" s="213" t="str">
        <f>+'3 - Identificación del Riesgo'!F19</f>
        <v>OFICINA DE PLANEACIÓN</v>
      </c>
      <c r="F20" s="248" t="str">
        <f>+'3 - Identificación del Riesgo'!G19</f>
        <v>R 5</v>
      </c>
      <c r="G20" s="213" t="str">
        <f>+'3 - Identificación del Riesgo'!H19</f>
        <v>Planeación y gestión de procesos con inadecuada valoración de riesgos y oportunidades</v>
      </c>
      <c r="H20" s="213" t="str">
        <f>+'3 - Identificación del Riesgo'!I19</f>
        <v>Pérdida Reputacional</v>
      </c>
      <c r="I20" s="212" t="str">
        <f>+'3 - Identificación del Riesgo'!J19</f>
        <v>Posibilidad de pérdida reputacional en la imagen institucional por la inadecuada identificación y control de riesgos que afectan los procesos de la entidad</v>
      </c>
      <c r="J20" s="216">
        <f>+'3 - Identificación del Riesgo'!O19</f>
        <v>44701</v>
      </c>
      <c r="K20" s="216" t="str">
        <f>+'3 - Identificación del Riesgo'!K19</f>
        <v>GERENCIALES</v>
      </c>
      <c r="L20" s="215" t="str">
        <f>+'3 - Identificación del Riesgo'!N19</f>
        <v>Ejecución y administración de procesos</v>
      </c>
      <c r="M20" s="214"/>
      <c r="N20" s="242" t="str">
        <f t="shared" si="2"/>
        <v/>
      </c>
      <c r="O20" s="243" t="str">
        <f t="shared" si="3"/>
        <v/>
      </c>
      <c r="P20" s="214"/>
      <c r="Q20" s="242" t="str">
        <f>IF(OR(P20=[1]Datos!$A$23,P20=[1]Datos!$B$23),"Leve",IF(OR(P20=[1]Datos!$A$24,P20=[1]Datos!$B$24),"Menor",IF(OR(P20=[1]Datos!$A$25,P20=[1]Datos!$B$25),"Moderado",IF(OR(P20=[1]Datos!$A$26,P20=[1]Datos!$B$26),"Mayor",IF(OR(P20=[1]Datos!$A$27,P20=[1]Datos!$B$27),"Catastrófico","")))))</f>
        <v/>
      </c>
      <c r="R20" s="243" t="str">
        <f t="shared" si="4"/>
        <v/>
      </c>
      <c r="S20" s="242" t="str">
        <f t="shared" si="5"/>
        <v/>
      </c>
      <c r="T20" s="242" t="e">
        <f t="shared" si="6"/>
        <v>#N/A</v>
      </c>
      <c r="U20" s="248" t="str">
        <f>+'5 - Diseño y Valoración Control'!H20</f>
        <v>C 5.2</v>
      </c>
      <c r="V20" s="212" t="str">
        <f>+'5 - Diseño y Valoración Control'!I20</f>
        <v>OFICINA DE PLANEACIÓN</v>
      </c>
      <c r="W20" s="212" t="str">
        <f>+'5 - Diseño y Valoración Control'!J20</f>
        <v>La Oficina de Planeación realiza los ajustes que hayan a lugar en compañía de los responsables de los riesgos a través del anexo de modificaciones a la forma MAPA DE RIESGOS DE GESTIÓN DEST-F001 para actualizar las actividades de control y/o plan de acciones preventivas que deben ejecutar los responsables de los riesgos y así procurar por la no materialización del riesgo en el proceso</v>
      </c>
      <c r="X20" s="213" t="str">
        <f>+'5 - Diseño y Valoración Control'!K20</f>
        <v>Correctivo</v>
      </c>
      <c r="Y20" s="99" t="str">
        <f t="shared" si="0"/>
        <v>Impacto</v>
      </c>
      <c r="Z20" s="213" t="str">
        <f>+'5 - Diseño y Valoración Control'!M20</f>
        <v>Manual</v>
      </c>
      <c r="AA20" s="99" t="str">
        <f t="shared" si="1"/>
        <v>25%</v>
      </c>
      <c r="AB20" s="213" t="str">
        <f>+'5 - Diseño y Valoración Control'!O20</f>
        <v>Documentado</v>
      </c>
      <c r="AC20" s="213" t="str">
        <f>+'5 - Diseño y Valoración Control'!P20</f>
        <v>Continua</v>
      </c>
      <c r="AD20" s="213" t="str">
        <f>+'5 - Diseño y Valoración Control'!Q20</f>
        <v>Con registro</v>
      </c>
      <c r="AE20" s="203">
        <f>+'5 - Diseño y Valoración Control'!R20</f>
        <v>0</v>
      </c>
      <c r="AF20" s="186" t="str">
        <f>+'5 - Diseño y Valoración Control'!S20</f>
        <v/>
      </c>
      <c r="AG20" s="203">
        <f>+'5 - Diseño y Valoración Control'!T20</f>
        <v>0</v>
      </c>
      <c r="AH20" s="186" t="str">
        <f>+'5 - Diseño y Valoración Control'!U20</f>
        <v/>
      </c>
      <c r="AI20" s="186" t="str">
        <f>+'5 - Diseño y Valoración Control'!V20</f>
        <v/>
      </c>
      <c r="AJ20" s="186"/>
      <c r="AK20" s="248" t="str">
        <f>+'6 - Plan de Acciones Preventiva'!F18</f>
        <v>P 5.2</v>
      </c>
      <c r="AL20" s="212" t="str">
        <f>+'6 - Plan de Acciones Preventiva'!G18</f>
        <v>Realizar seguimiento a la gestión del Plan de Acción (acciones preventivas) del Mapa de Riesgos de Gestión DEST-F-001</v>
      </c>
      <c r="AM20" s="212" t="str">
        <f>+'6 - Plan de Acciones Preventiva'!H18</f>
        <v>OFICINA DE PLANEACIÓN</v>
      </c>
      <c r="AN20" s="212" t="str">
        <f>+'6 - Plan de Acciones Preventiva'!I18</f>
        <v>Informe de seguimiento al Mapa de Riesgos de Gestión DEST-F-001</v>
      </c>
      <c r="AO20" s="213">
        <f>+'6 - Plan de Acciones Preventiva'!J18</f>
        <v>4</v>
      </c>
      <c r="AP20" s="213">
        <f>+'6 - Plan de Acciones Preventiva'!AI18</f>
        <v>1</v>
      </c>
      <c r="AQ20" s="239">
        <f>+'6 - Plan de Acciones Preventiva'!AJ18</f>
        <v>0.25</v>
      </c>
      <c r="AR20" s="213" t="str">
        <f>+'6 - Plan de Acciones Preventiva'!AK18</f>
        <v>En curso</v>
      </c>
      <c r="AS20" s="244" t="str">
        <f>+'6 - Plan de Acciones Preventiva'!AL18</f>
        <v>https://agenciadetierras.sharepoint.com/:b:/s/MapadeRiesgosdeGestionANT/EQ61sim1hARHlThoiv5SzxUBHZk4_VqZQVgiMsUYSRwbTg?e=qdETck</v>
      </c>
      <c r="AT20" s="244" t="str">
        <f>+'6 - Plan de Acciones Preventiva'!AM18</f>
        <v>Se presenta informe en el mes de mayo a la implemetación de los riesgos para el año 2022 y formulación al Plan de Acciones preventivas de los Riesgos de Gestión de la ANT</v>
      </c>
      <c r="AU20" s="213">
        <f>+'7 - Materialización del Riesgo'!G20</f>
        <v>0</v>
      </c>
      <c r="AV20" s="213">
        <f>+'7 - Materialización del Riesgo'!H20</f>
        <v>0</v>
      </c>
      <c r="AW20" s="213">
        <f>+'7 - Materialización del Riesgo'!I20</f>
        <v>0</v>
      </c>
      <c r="AX20" s="213" t="e">
        <f>+'7 - Materialización del Riesgo'!J20</f>
        <v>#DIV/0!</v>
      </c>
      <c r="AY20" s="213" t="e">
        <f>+'7 - Materialización del Riesgo'!K20</f>
        <v>#DIV/0!</v>
      </c>
      <c r="AZ20" s="213">
        <f>+'7 - Materialización del Riesgo'!L20</f>
        <v>0</v>
      </c>
      <c r="BA20" s="213">
        <f>+'7 - Materialización del Riesgo'!M20</f>
        <v>0</v>
      </c>
      <c r="BB20" s="213">
        <f>+'7 - Materialización del Riesgo'!N20</f>
        <v>0</v>
      </c>
      <c r="BC20" s="213">
        <f>+'7 - Materialización del Riesgo'!O20</f>
        <v>0</v>
      </c>
      <c r="BD20" s="213" t="e">
        <f>+'7 - Materialización del Riesgo'!P20</f>
        <v>#DIV/0!</v>
      </c>
      <c r="BE20" s="239">
        <f>+'7 - Materialización del Riesgo'!Q20</f>
        <v>1</v>
      </c>
    </row>
    <row r="21" spans="2:57" s="115" customFormat="1" ht="240" x14ac:dyDescent="0.25">
      <c r="B21" s="212" t="str">
        <f>+'3 - Identificación del Riesgo'!B20</f>
        <v>COMUNICACIÓN Y GESTIÓN CON GRUPOS DE INTERÉS</v>
      </c>
      <c r="C21" s="212" t="str">
        <f>+'3 - Identificación del Riesgo'!C20</f>
        <v>Establecer lineamientos para la comunicación y coordinación intra e interinstitucional, que proporcione a los grupos de interés información veraz, objetiva y oportuna de la misión, s y gestión de la Agencia Nacional de Tierras</v>
      </c>
      <c r="D21" s="212" t="str">
        <f>+'3 - Identificación del Riesgo'!D20</f>
        <v>Desde la formulación de lineamientos de comunicación interna y externa, hasta la articulación con los grupos de interés y organismos de control</v>
      </c>
      <c r="E21" s="213" t="str">
        <f>+'3 - Identificación del Riesgo'!F20</f>
        <v>DIRECCIÓN GENERAL (EQUIPO DE COMUNICACIONES)</v>
      </c>
      <c r="F21" s="248" t="str">
        <f>+'3 - Identificación del Riesgo'!G20</f>
        <v>R 6</v>
      </c>
      <c r="G21" s="213" t="str">
        <f>+'3 - Identificación del Riesgo'!H20</f>
        <v>Dar información imprecisa o errónea a la ciudadanía a través de cualquier medio de comunicación por parte de  personas autorizadas y NO autorizadas</v>
      </c>
      <c r="H21" s="213" t="str">
        <f>+'3 - Identificación del Riesgo'!I20</f>
        <v>Pérdida Reputacional</v>
      </c>
      <c r="I21" s="212" t="str">
        <f>+'3 - Identificación del Riesgo'!J20</f>
        <v>Posibilidad de pérdida reputacional en la credibilidad y mala imagen institucional por deficiencia en la información interna y externa de la entidad</v>
      </c>
      <c r="J21" s="216">
        <f>+'3 - Identificación del Riesgo'!O20</f>
        <v>44701</v>
      </c>
      <c r="K21" s="216" t="str">
        <f>+'3 - Identificación del Riesgo'!K20</f>
        <v>DE IMAGEN O REPUTACIONAL</v>
      </c>
      <c r="L21" s="215" t="str">
        <f>+'3 - Identificación del Riesgo'!N20</f>
        <v>Usuarios, productos y prácticas</v>
      </c>
      <c r="M21" s="214">
        <v>8760</v>
      </c>
      <c r="N21" s="242" t="str">
        <f t="shared" si="2"/>
        <v>Muy Alta</v>
      </c>
      <c r="O21" s="243">
        <f t="shared" si="3"/>
        <v>1</v>
      </c>
      <c r="P21" s="214" t="s">
        <v>394</v>
      </c>
      <c r="Q21" s="242" t="str">
        <f>IF(OR(P21=[1]Datos!$A$23,P21=[1]Datos!$B$23),"Leve",IF(OR(P21=[1]Datos!$A$24,P21=[1]Datos!$B$24),"Menor",IF(OR(P21=[1]Datos!$A$25,P21=[1]Datos!$B$25),"Moderado",IF(OR(P21=[1]Datos!$A$26,P21=[1]Datos!$B$26),"Mayor",IF(OR(P21=[1]Datos!$A$27,P21=[1]Datos!$B$27),"Catastrófico","")))))</f>
        <v>Catastrófico</v>
      </c>
      <c r="R21" s="243">
        <f t="shared" si="4"/>
        <v>1</v>
      </c>
      <c r="S21" s="242" t="str">
        <f t="shared" si="5"/>
        <v>Extremo</v>
      </c>
      <c r="T21" s="242" t="str">
        <f t="shared" si="6"/>
        <v>Reducir</v>
      </c>
      <c r="U21" s="248" t="str">
        <f>+'5 - Diseño y Valoración Control'!H21</f>
        <v>C 6.1</v>
      </c>
      <c r="V21" s="212" t="str">
        <f>+'5 - Diseño y Valoración Control'!I21</f>
        <v>EQUIPO DE COMUNICACIONES</v>
      </c>
      <c r="W21" s="212" t="str">
        <f>+'5 - Diseño y Valoración Control'!J21</f>
        <v>Equipo de comunicaciones revisa para aprobar los mensajes y boletines de prensa a través de un modelismo de comunicación (cualquier forma de comunicación) en el cual verifica el tipo de información, alcance y usuario final para determinar si cumple con los lineamientos en comunicación interna y externa</v>
      </c>
      <c r="X21" s="213" t="str">
        <f>+'5 - Diseño y Valoración Control'!K21</f>
        <v>Preventivo</v>
      </c>
      <c r="Y21" s="99" t="str">
        <f t="shared" si="0"/>
        <v>Probabilidad</v>
      </c>
      <c r="Z21" s="213" t="str">
        <f>+'5 - Diseño y Valoración Control'!M21</f>
        <v>Manual</v>
      </c>
      <c r="AA21" s="99" t="str">
        <f t="shared" si="1"/>
        <v>40%</v>
      </c>
      <c r="AB21" s="213" t="str">
        <f>+'5 - Diseño y Valoración Control'!O21</f>
        <v>Sin documentar</v>
      </c>
      <c r="AC21" s="213" t="str">
        <f>+'5 - Diseño y Valoración Control'!P21</f>
        <v>Aleatoria</v>
      </c>
      <c r="AD21" s="213" t="str">
        <f>+'5 - Diseño y Valoración Control'!Q21</f>
        <v>Con registro</v>
      </c>
      <c r="AE21" s="203">
        <f>+'5 - Diseño y Valoración Control'!R21</f>
        <v>0.6</v>
      </c>
      <c r="AF21" s="186" t="str">
        <f>+'5 - Diseño y Valoración Control'!S21</f>
        <v>Media</v>
      </c>
      <c r="AG21" s="203">
        <f>+'5 - Diseño y Valoración Control'!T21</f>
        <v>1</v>
      </c>
      <c r="AH21" s="186" t="str">
        <f>+'5 - Diseño y Valoración Control'!U21</f>
        <v>Catastrófico</v>
      </c>
      <c r="AI21" s="186" t="str">
        <f>+'5 - Diseño y Valoración Control'!V21</f>
        <v>Extremo</v>
      </c>
      <c r="AJ21" s="186" t="str">
        <f>+'5 - Diseño y Valoración Control'!W21</f>
        <v>Reducir</v>
      </c>
      <c r="AK21" s="248" t="str">
        <f>+'6 - Plan de Acciones Preventiva'!F19</f>
        <v>P 6.1</v>
      </c>
      <c r="AL21" s="212" t="str">
        <f>+'6 - Plan de Acciones Preventiva'!G19</f>
        <v>Validación de mensajes y boletines de prensa</v>
      </c>
      <c r="AM21" s="212" t="str">
        <f>+'6 - Plan de Acciones Preventiva'!H19</f>
        <v>DIRECCIÓN GENERAL - EQUIPO DE COMUNICACIONES</v>
      </c>
      <c r="AN21" s="212" t="str">
        <f>+'6 - Plan de Acciones Preventiva'!I19</f>
        <v>Solicitud de comunicación de mensajes o boletines generados por las dependencias de la ANT</v>
      </c>
      <c r="AO21" s="213">
        <f>+'6 - Plan de Acciones Preventiva'!J19</f>
        <v>48</v>
      </c>
      <c r="AP21" s="213">
        <f>+'6 - Plan de Acciones Preventiva'!AI19</f>
        <v>31</v>
      </c>
      <c r="AQ21" s="239">
        <f>+'6 - Plan de Acciones Preventiva'!AJ19</f>
        <v>0.64583333333333337</v>
      </c>
      <c r="AR21" s="213" t="str">
        <f>+'6 - Plan de Acciones Preventiva'!AK19</f>
        <v>En curso</v>
      </c>
      <c r="AS21" s="244" t="str">
        <f>+'6 - Plan de Acciones Preventiva'!AL19</f>
        <v xml:space="preserve">https://agenciadetierras.sharepoint.com/:f:/s/MapadeRiesgosdeGestionANT/EjrL81kn1jZBrzUgOQk7a8cBabYdLFd9DbrvXDz5XgJYbg?e=6Hv2md
https://agenciadetierras.sharepoint.com/:f:/s/MapadeRiesgosdeGestionANT/En5QTt4gs8ZOkNu0TN0yMpkBp6Rw4H-scXqjeuLFSOpgjA?e=gniSN3
https://agenciadetierras.sharepoint.com/:f:/s/MapadeRiesgosdeGestionANT/EnndBoW_vfNFqyd9bpTArrgB9GYRRKeT_pYjuchIiqOimw?e=SBb1tl
https://agenciadetierras.sharepoint.com/:f:/s/MapadeRiesgosdeGestionANT/EurtoJzoXn5NqG_b7gYb1ukBwZAFCmJnLT6LF0YQYKJqwQ?e=5o3O1R
https://agenciadetierras.sharepoint.com/:b:/s/MapadeRiesgosdeGestionANT/EQFTvk5eXWZAvjFfATJXiV8BbnrpMHDxS5FzRzKo8D8iYg?e=3X97S8
</v>
      </c>
      <c r="AT21" s="244">
        <f>+'6 - Plan de Acciones Preventiva'!AM19</f>
        <v>0</v>
      </c>
      <c r="AU21" s="213">
        <f>+'7 - Materialización del Riesgo'!G21</f>
        <v>0</v>
      </c>
      <c r="AV21" s="213">
        <f>+'7 - Materialización del Riesgo'!H21</f>
        <v>0</v>
      </c>
      <c r="AW21" s="213">
        <f>+'7 - Materialización del Riesgo'!I21</f>
        <v>0</v>
      </c>
      <c r="AX21" s="213" t="e">
        <f>+'7 - Materialización del Riesgo'!J21</f>
        <v>#DIV/0!</v>
      </c>
      <c r="AY21" s="213" t="e">
        <f>+'7 - Materialización del Riesgo'!K21</f>
        <v>#DIV/0!</v>
      </c>
      <c r="AZ21" s="213">
        <f>+'7 - Materialización del Riesgo'!L21</f>
        <v>0</v>
      </c>
      <c r="BA21" s="213">
        <f>+'7 - Materialización del Riesgo'!M21</f>
        <v>0</v>
      </c>
      <c r="BB21" s="213">
        <f>+'7 - Materialización del Riesgo'!N21</f>
        <v>0</v>
      </c>
      <c r="BC21" s="213">
        <f>+'7 - Materialización del Riesgo'!O21</f>
        <v>0</v>
      </c>
      <c r="BD21" s="213" t="e">
        <f>+'7 - Materialización del Riesgo'!P21</f>
        <v>#DIV/0!</v>
      </c>
      <c r="BE21" s="239">
        <f>+'7 - Materialización del Riesgo'!Q21</f>
        <v>1</v>
      </c>
    </row>
    <row r="22" spans="2:57" s="115" customFormat="1" ht="60" x14ac:dyDescent="0.25">
      <c r="B22" s="212" t="str">
        <f>+'3 - Identificación del Riesgo'!B21</f>
        <v>COMUNICACIÓN Y GESTIÓN CON GRUPOS DE INTERÉS</v>
      </c>
      <c r="C22" s="212" t="str">
        <f>+'3 - Identificación del Riesgo'!C21</f>
        <v>Establecer lineamientos para la comunicación y coordinación intra e interinstitucional, que proporcione a los grupos de interés información veraz, objetiva y oportuna de la misión, s y gestión de la Agencia Nacional de Tierras</v>
      </c>
      <c r="D22" s="212" t="str">
        <f>+'3 - Identificación del Riesgo'!D21</f>
        <v>Desde la formulación de lineamientos de comunicación interna y externa, hasta la articulación con los grupos de interés y organismos de control</v>
      </c>
      <c r="E22" s="213" t="str">
        <f>+'3 - Identificación del Riesgo'!F21</f>
        <v>DIRECCIÓN GENERAL (EQUIPO DE COMUNICACIONES)</v>
      </c>
      <c r="F22" s="248" t="str">
        <f>+'3 - Identificación del Riesgo'!G21</f>
        <v>R 6</v>
      </c>
      <c r="G22" s="213" t="str">
        <f>+'3 - Identificación del Riesgo'!H21</f>
        <v>Dar información imprecisa o errónea a la ciudadanía a través de cualquier medio de comunicación por parte de  personas autorizadas y NO autorizadas</v>
      </c>
      <c r="H22" s="213" t="str">
        <f>+'3 - Identificación del Riesgo'!I21</f>
        <v>Pérdida Reputacional</v>
      </c>
      <c r="I22" s="212" t="str">
        <f>+'3 - Identificación del Riesgo'!J21</f>
        <v>Posibilidad de pérdida reputacional en la credibilidad y mala imagen institucional por deficiencia en la información interna y externa de la entidad</v>
      </c>
      <c r="J22" s="216">
        <f>+'3 - Identificación del Riesgo'!O21</f>
        <v>44701</v>
      </c>
      <c r="K22" s="216" t="str">
        <f>+'3 - Identificación del Riesgo'!K21</f>
        <v>DE IMAGEN O REPUTACIONAL</v>
      </c>
      <c r="L22" s="215" t="str">
        <f>+'3 - Identificación del Riesgo'!N21</f>
        <v>Usuarios, productos y prácticas</v>
      </c>
      <c r="M22" s="214"/>
      <c r="N22" s="242" t="str">
        <f t="shared" si="2"/>
        <v/>
      </c>
      <c r="O22" s="243" t="str">
        <f t="shared" si="3"/>
        <v/>
      </c>
      <c r="P22" s="214"/>
      <c r="Q22" s="242" t="str">
        <f>IF(OR(P22=[1]Datos!$A$23,P22=[1]Datos!$B$23),"Leve",IF(OR(P22=[1]Datos!$A$24,P22=[1]Datos!$B$24),"Menor",IF(OR(P22=[1]Datos!$A$25,P22=[1]Datos!$B$25),"Moderado",IF(OR(P22=[1]Datos!$A$26,P22=[1]Datos!$B$26),"Mayor",IF(OR(P22=[1]Datos!$A$27,P22=[1]Datos!$B$27),"Catastrófico","")))))</f>
        <v/>
      </c>
      <c r="R22" s="243" t="str">
        <f t="shared" si="4"/>
        <v/>
      </c>
      <c r="S22" s="242" t="str">
        <f t="shared" si="5"/>
        <v/>
      </c>
      <c r="T22" s="242" t="e">
        <f t="shared" si="6"/>
        <v>#N/A</v>
      </c>
      <c r="U22" s="248" t="str">
        <f>+'5 - Diseño y Valoración Control'!H22</f>
        <v>C 6.2</v>
      </c>
      <c r="V22" s="212" t="str">
        <f>+'5 - Diseño y Valoración Control'!I22</f>
        <v>EQUIPO DE COMUNICACIONES</v>
      </c>
      <c r="W22" s="212" t="str">
        <f>+'5 - Diseño y Valoración Control'!J22</f>
        <v>Equipo de comunicaciones emite nuevo mensaje a través de los diferentes medios de comunicación con aclaraciones por parte del Director General o jefe de oficina correspondiente</v>
      </c>
      <c r="X22" s="213" t="str">
        <f>+'5 - Diseño y Valoración Control'!K22</f>
        <v>Correctivo</v>
      </c>
      <c r="Y22" s="99" t="str">
        <f t="shared" si="0"/>
        <v>Impacto</v>
      </c>
      <c r="Z22" s="213" t="str">
        <f>+'5 - Diseño y Valoración Control'!M22</f>
        <v>Manual</v>
      </c>
      <c r="AA22" s="99" t="str">
        <f t="shared" si="1"/>
        <v>25%</v>
      </c>
      <c r="AB22" s="213" t="str">
        <f>+'5 - Diseño y Valoración Control'!O22</f>
        <v>Sin documentar</v>
      </c>
      <c r="AC22" s="213" t="str">
        <f>+'5 - Diseño y Valoración Control'!P22</f>
        <v>Continua</v>
      </c>
      <c r="AD22" s="213" t="str">
        <f>+'5 - Diseño y Valoración Control'!Q22</f>
        <v>Con registro</v>
      </c>
      <c r="AE22" s="203">
        <f>+'5 - Diseño y Valoración Control'!R22</f>
        <v>0</v>
      </c>
      <c r="AF22" s="186" t="str">
        <f>+'5 - Diseño y Valoración Control'!S22</f>
        <v/>
      </c>
      <c r="AG22" s="203">
        <f>+'5 - Diseño y Valoración Control'!T22</f>
        <v>0</v>
      </c>
      <c r="AH22" s="186" t="str">
        <f>+'5 - Diseño y Valoración Control'!U22</f>
        <v/>
      </c>
      <c r="AI22" s="186" t="str">
        <f>+'5 - Diseño y Valoración Control'!V22</f>
        <v/>
      </c>
      <c r="AJ22" s="186"/>
      <c r="AK22" s="248" t="str">
        <f>+'6 - Plan de Acciones Preventiva'!F20</f>
        <v>P 6.2</v>
      </c>
      <c r="AL22" s="212" t="str">
        <f>+'6 - Plan de Acciones Preventiva'!G20</f>
        <v>Socialización de la Política de Comunicación Interna y Externa con el fin dar lineamientos específicos a los canales de comunicación autorizados por la Entidad</v>
      </c>
      <c r="AM22" s="212" t="str">
        <f>+'6 - Plan de Acciones Preventiva'!H20</f>
        <v>DIRECCIÓN GENERAL - EQUIPO DE COMUNICACIONES</v>
      </c>
      <c r="AN22" s="212" t="str">
        <f>+'6 - Plan de Acciones Preventiva'!I20</f>
        <v>Socialización de la política de comunicaciones</v>
      </c>
      <c r="AO22" s="213">
        <f>+'6 - Plan de Acciones Preventiva'!J20</f>
        <v>1</v>
      </c>
      <c r="AP22" s="213">
        <f>+'6 - Plan de Acciones Preventiva'!AI20</f>
        <v>0</v>
      </c>
      <c r="AQ22" s="239">
        <f>+'6 - Plan de Acciones Preventiva'!AJ20</f>
        <v>0</v>
      </c>
      <c r="AR22" s="213" t="str">
        <f>+'6 - Plan de Acciones Preventiva'!AK20</f>
        <v>En curso</v>
      </c>
      <c r="AS22" s="244">
        <f>+'6 - Plan de Acciones Preventiva'!AL20</f>
        <v>0</v>
      </c>
      <c r="AT22" s="244">
        <f>+'6 - Plan de Acciones Preventiva'!AM20</f>
        <v>0</v>
      </c>
      <c r="AU22" s="213">
        <f>+'7 - Materialización del Riesgo'!G22</f>
        <v>0</v>
      </c>
      <c r="AV22" s="213">
        <f>+'7 - Materialización del Riesgo'!H22</f>
        <v>0</v>
      </c>
      <c r="AW22" s="213">
        <f>+'7 - Materialización del Riesgo'!I22</f>
        <v>0</v>
      </c>
      <c r="AX22" s="213" t="e">
        <f>+'7 - Materialización del Riesgo'!J22</f>
        <v>#DIV/0!</v>
      </c>
      <c r="AY22" s="213" t="e">
        <f>+'7 - Materialización del Riesgo'!K22</f>
        <v>#DIV/0!</v>
      </c>
      <c r="AZ22" s="213">
        <f>+'7 - Materialización del Riesgo'!L22</f>
        <v>0</v>
      </c>
      <c r="BA22" s="213">
        <f>+'7 - Materialización del Riesgo'!M22</f>
        <v>0</v>
      </c>
      <c r="BB22" s="213">
        <f>+'7 - Materialización del Riesgo'!N22</f>
        <v>0</v>
      </c>
      <c r="BC22" s="213">
        <f>+'7 - Materialización del Riesgo'!O22</f>
        <v>0</v>
      </c>
      <c r="BD22" s="213" t="e">
        <f>+'7 - Materialización del Riesgo'!P22</f>
        <v>#DIV/0!</v>
      </c>
      <c r="BE22" s="239">
        <f>+'7 - Materialización del Riesgo'!Q22</f>
        <v>1</v>
      </c>
    </row>
    <row r="23" spans="2:57" s="115" customFormat="1" ht="60" x14ac:dyDescent="0.25">
      <c r="B23" s="212" t="str">
        <f>+'3 - Identificación del Riesgo'!B22</f>
        <v>COMUNICACIÓN Y GESTIÓN CON GRUPOS DE INTERÉS</v>
      </c>
      <c r="C23" s="212" t="str">
        <f>+'3 - Identificación del Riesgo'!C22</f>
        <v>Establecer lineamientos para la comunicación y coordinación intra e interinstitucional, que proporcione a los grupos de interés información veraz, objetiva y oportuna de la misión, s y gestión de la Agencia Nacional de Tierras</v>
      </c>
      <c r="D23" s="212" t="str">
        <f>+'3 - Identificación del Riesgo'!D22</f>
        <v>Desde la formulación de lineamientos de comunicación interna y externa, hasta la articulación con los grupos de interés y organismos de control</v>
      </c>
      <c r="E23" s="213" t="str">
        <f>+'3 - Identificación del Riesgo'!F22</f>
        <v>DIRECCIÓN GENERAL (EQUIPO DE COMUNICACIONES)</v>
      </c>
      <c r="F23" s="248" t="str">
        <f>+'3 - Identificación del Riesgo'!G22</f>
        <v>R 6</v>
      </c>
      <c r="G23" s="213" t="str">
        <f>+'3 - Identificación del Riesgo'!H22</f>
        <v>Dar información imprecisa o errónea a la ciudadanía a través de cualquier medio de comunicación por parte de  personas autorizadas y NO autorizadas</v>
      </c>
      <c r="H23" s="213" t="str">
        <f>+'3 - Identificación del Riesgo'!I22</f>
        <v>Pérdida Reputacional</v>
      </c>
      <c r="I23" s="212" t="str">
        <f>+'3 - Identificación del Riesgo'!J22</f>
        <v>Posibilidad de pérdida reputacional en la credibilidad y mala imagen institucional por deficiencia en la información interna y externa de la entidad</v>
      </c>
      <c r="J23" s="216">
        <f>+'3 - Identificación del Riesgo'!O22</f>
        <v>44701</v>
      </c>
      <c r="K23" s="216" t="str">
        <f>+'3 - Identificación del Riesgo'!K22</f>
        <v>DE IMAGEN O REPUTACIONAL</v>
      </c>
      <c r="L23" s="215" t="str">
        <f>+'3 - Identificación del Riesgo'!N22</f>
        <v>Usuarios, productos y prácticas</v>
      </c>
      <c r="M23" s="214">
        <v>8760</v>
      </c>
      <c r="N23" s="242" t="str">
        <f t="shared" si="2"/>
        <v>Muy Alta</v>
      </c>
      <c r="O23" s="243">
        <f t="shared" si="3"/>
        <v>1</v>
      </c>
      <c r="P23" s="214" t="s">
        <v>394</v>
      </c>
      <c r="Q23" s="242" t="str">
        <f>IF(OR(P23=[1]Datos!$A$23,P23=[1]Datos!$B$23),"Leve",IF(OR(P23=[1]Datos!$A$24,P23=[1]Datos!$B$24),"Menor",IF(OR(P23=[1]Datos!$A$25,P23=[1]Datos!$B$25),"Moderado",IF(OR(P23=[1]Datos!$A$26,P23=[1]Datos!$B$26),"Mayor",IF(OR(P23=[1]Datos!$A$27,P23=[1]Datos!$B$27),"Catastrófico","")))))</f>
        <v>Catastrófico</v>
      </c>
      <c r="R23" s="243">
        <f t="shared" si="4"/>
        <v>1</v>
      </c>
      <c r="S23" s="242" t="str">
        <f t="shared" si="5"/>
        <v>Extremo</v>
      </c>
      <c r="T23" s="242" t="str">
        <f t="shared" si="6"/>
        <v>Reducir</v>
      </c>
      <c r="U23" s="248" t="str">
        <f>+'5 - Diseño y Valoración Control'!H23</f>
        <v>C 6.3</v>
      </c>
      <c r="V23" s="212"/>
      <c r="W23" s="212"/>
      <c r="X23" s="213"/>
      <c r="Y23" s="51" t="str">
        <f t="shared" si="0"/>
        <v/>
      </c>
      <c r="Z23" s="213"/>
      <c r="AA23" s="51" t="str">
        <f t="shared" si="1"/>
        <v/>
      </c>
      <c r="AB23" s="213"/>
      <c r="AC23" s="213"/>
      <c r="AD23" s="213"/>
      <c r="AE23" s="203" t="str">
        <f>+'5 - Diseño y Valoración Control'!R23</f>
        <v/>
      </c>
      <c r="AF23" s="186" t="str">
        <f>+'5 - Diseño y Valoración Control'!S23</f>
        <v/>
      </c>
      <c r="AG23" s="203" t="str">
        <f>+'5 - Diseño y Valoración Control'!T23</f>
        <v/>
      </c>
      <c r="AH23" s="186" t="str">
        <f>+'5 - Diseño y Valoración Control'!U23</f>
        <v/>
      </c>
      <c r="AI23" s="186" t="str">
        <f>+'5 - Diseño y Valoración Control'!V23</f>
        <v/>
      </c>
      <c r="AJ23" s="186"/>
      <c r="AK23" s="248" t="str">
        <f>+'6 - Plan de Acciones Preventiva'!F21</f>
        <v>P 6.3</v>
      </c>
      <c r="AL23" s="212" t="str">
        <f>+'6 - Plan de Acciones Preventiva'!G21</f>
        <v>Socialización de la estrategia de comunicaciones donde se encuentra contenida la información de los voceros autorizados por la Entidad</v>
      </c>
      <c r="AM23" s="212" t="str">
        <f>+'6 - Plan de Acciones Preventiva'!H21</f>
        <v>DIRECCIÓN GENERAL - EQUIPO DE COMUNICACIONES</v>
      </c>
      <c r="AN23" s="212" t="str">
        <f>+'6 - Plan de Acciones Preventiva'!I21</f>
        <v>Socialización de la estrategia de comunicaciones</v>
      </c>
      <c r="AO23" s="213">
        <f>+'6 - Plan de Acciones Preventiva'!J21</f>
        <v>1</v>
      </c>
      <c r="AP23" s="213">
        <f>+'6 - Plan de Acciones Preventiva'!AI21</f>
        <v>0</v>
      </c>
      <c r="AQ23" s="239">
        <f>+'6 - Plan de Acciones Preventiva'!AJ21</f>
        <v>0</v>
      </c>
      <c r="AR23" s="213" t="str">
        <f>+'6 - Plan de Acciones Preventiva'!AK21</f>
        <v>En curso</v>
      </c>
      <c r="AS23" s="244">
        <f>+'6 - Plan de Acciones Preventiva'!AL21</f>
        <v>0</v>
      </c>
      <c r="AT23" s="244">
        <f>+'6 - Plan de Acciones Preventiva'!AM21</f>
        <v>0</v>
      </c>
      <c r="AU23" s="213">
        <f>+'7 - Materialización del Riesgo'!G23</f>
        <v>0</v>
      </c>
      <c r="AV23" s="213">
        <f>+'7 - Materialización del Riesgo'!H23</f>
        <v>0</v>
      </c>
      <c r="AW23" s="213">
        <f>+'7 - Materialización del Riesgo'!I23</f>
        <v>0</v>
      </c>
      <c r="AX23" s="213" t="e">
        <f>+'7 - Materialización del Riesgo'!J23</f>
        <v>#DIV/0!</v>
      </c>
      <c r="AY23" s="213" t="e">
        <f>+'7 - Materialización del Riesgo'!K23</f>
        <v>#DIV/0!</v>
      </c>
      <c r="AZ23" s="213">
        <f>+'7 - Materialización del Riesgo'!L23</f>
        <v>0</v>
      </c>
      <c r="BA23" s="213">
        <f>+'7 - Materialización del Riesgo'!M23</f>
        <v>0</v>
      </c>
      <c r="BB23" s="213">
        <f>+'7 - Materialización del Riesgo'!N23</f>
        <v>0</v>
      </c>
      <c r="BC23" s="213">
        <f>+'7 - Materialización del Riesgo'!O23</f>
        <v>0</v>
      </c>
      <c r="BD23" s="213" t="e">
        <f>+'7 - Materialización del Riesgo'!P23</f>
        <v>#DIV/0!</v>
      </c>
      <c r="BE23" s="239">
        <f>+'7 - Materialización del Riesgo'!Q23</f>
        <v>1</v>
      </c>
    </row>
    <row r="24" spans="2:57" s="115" customFormat="1" ht="60" x14ac:dyDescent="0.25">
      <c r="B24" s="212" t="str">
        <f>+'3 - Identificación del Riesgo'!B23</f>
        <v>COMUNICACIÓN Y GESTIÓN CON GRUPOS DE INTERÉS</v>
      </c>
      <c r="C24" s="212" t="str">
        <f>+'3 - Identificación del Riesgo'!C23</f>
        <v>Establecer lineamientos para la comunicación y coordinación intra e interinstitucional, que proporcione a los grupos de interés información veraz, objetiva y oportuna de la misión, s y gestión de la Agencia Nacional de Tierras</v>
      </c>
      <c r="D24" s="212" t="str">
        <f>+'3 - Identificación del Riesgo'!D23</f>
        <v>Desde la formulación de lineamientos de comunicación interna y externa, hasta la articulación con los grupos de interés y organismos de control</v>
      </c>
      <c r="E24" s="213" t="str">
        <f>+'3 - Identificación del Riesgo'!F23</f>
        <v>DIRECCIÓN GENERAL (EQUIPO DE COMUNICACIONES)</v>
      </c>
      <c r="F24" s="248" t="str">
        <f>+'3 - Identificación del Riesgo'!G23</f>
        <v>R 7</v>
      </c>
      <c r="G24" s="213" t="str">
        <f>+'3 - Identificación del Riesgo'!H23</f>
        <v>Inadecuada utilización de la imagen institucional</v>
      </c>
      <c r="H24" s="213" t="str">
        <f>+'3 - Identificación del Riesgo'!I23</f>
        <v>Pérdida Reputacional</v>
      </c>
      <c r="I24" s="212" t="str">
        <f>+'3 - Identificación del Riesgo'!J23</f>
        <v>Posibilidad de pérdida reputacional en la imagen institucional por el manejo inadecuado de la imagen institucional (símbolos, nombre, colores, manual de imagen, entre otros)</v>
      </c>
      <c r="J24" s="216">
        <f>+'3 - Identificación del Riesgo'!O23</f>
        <v>44701</v>
      </c>
      <c r="K24" s="216" t="str">
        <f>+'3 - Identificación del Riesgo'!K23</f>
        <v>DE IMAGEN O REPUTACIONAL</v>
      </c>
      <c r="L24" s="215" t="str">
        <f>+'3 - Identificación del Riesgo'!N23</f>
        <v>Usuarios, productos y prácticas</v>
      </c>
      <c r="M24" s="214">
        <v>8760</v>
      </c>
      <c r="N24" s="242" t="str">
        <f t="shared" si="2"/>
        <v>Muy Alta</v>
      </c>
      <c r="O24" s="243">
        <f t="shared" si="3"/>
        <v>1</v>
      </c>
      <c r="P24" s="214" t="s">
        <v>393</v>
      </c>
      <c r="Q24" s="242" t="str">
        <f>IF(OR(P24=[1]Datos!$A$23,P24=[1]Datos!$B$23),"Leve",IF(OR(P24=[1]Datos!$A$24,P24=[1]Datos!$B$24),"Menor",IF(OR(P24=[1]Datos!$A$25,P24=[1]Datos!$B$25),"Moderado",IF(OR(P24=[1]Datos!$A$26,P24=[1]Datos!$B$26),"Mayor",IF(OR(P24=[1]Datos!$A$27,P24=[1]Datos!$B$27),"Catastrófico","")))))</f>
        <v>Moderado</v>
      </c>
      <c r="R24" s="243">
        <f t="shared" si="4"/>
        <v>0.6</v>
      </c>
      <c r="S24" s="242" t="str">
        <f t="shared" si="5"/>
        <v>Alto</v>
      </c>
      <c r="T24" s="242" t="str">
        <f t="shared" si="6"/>
        <v>Reducir</v>
      </c>
      <c r="U24" s="248" t="str">
        <f>+'5 - Diseño y Valoración Control'!H24</f>
        <v>C 7.1</v>
      </c>
      <c r="V24" s="212" t="str">
        <f>+'5 - Diseño y Valoración Control'!I24</f>
        <v>EQUIPO DE COMUNICACIONES</v>
      </c>
      <c r="W24" s="212" t="str">
        <f>+'5 - Diseño y Valoración Control'!J24</f>
        <v>Equipo de comunicaciones verifica el uso de la imagen institucional a través de los instrumentos que se generan para el utilizarse en los diferentes medios, eventos e implementos que requiera la ANT</v>
      </c>
      <c r="X24" s="213" t="str">
        <f>+'5 - Diseño y Valoración Control'!K24</f>
        <v>Preventivo</v>
      </c>
      <c r="Y24" s="99" t="str">
        <f t="shared" si="0"/>
        <v>Probabilidad</v>
      </c>
      <c r="Z24" s="213" t="str">
        <f>+'5 - Diseño y Valoración Control'!M24</f>
        <v>Manual</v>
      </c>
      <c r="AA24" s="99" t="str">
        <f t="shared" si="1"/>
        <v>40%</v>
      </c>
      <c r="AB24" s="213" t="str">
        <f>+'5 - Diseño y Valoración Control'!O24</f>
        <v>Documentado</v>
      </c>
      <c r="AC24" s="213" t="s">
        <v>421</v>
      </c>
      <c r="AD24" s="213" t="str">
        <f>+'5 - Diseño y Valoración Control'!Q24</f>
        <v>Con registro</v>
      </c>
      <c r="AE24" s="203">
        <f>+'5 - Diseño y Valoración Control'!R24</f>
        <v>0.6</v>
      </c>
      <c r="AF24" s="186" t="str">
        <f>+'5 - Diseño y Valoración Control'!S24</f>
        <v>Media</v>
      </c>
      <c r="AG24" s="203">
        <f>+'5 - Diseño y Valoración Control'!T24</f>
        <v>0.6</v>
      </c>
      <c r="AH24" s="186" t="str">
        <f>+'5 - Diseño y Valoración Control'!U24</f>
        <v>Moderado</v>
      </c>
      <c r="AI24" s="186" t="str">
        <f>+'5 - Diseño y Valoración Control'!V24</f>
        <v>Moderado</v>
      </c>
      <c r="AJ24" s="186" t="str">
        <f>+'5 - Diseño y Valoración Control'!W24</f>
        <v>Reducir</v>
      </c>
      <c r="AK24" s="248" t="str">
        <f>+'6 - Plan de Acciones Preventiva'!F22</f>
        <v>P 7.1</v>
      </c>
      <c r="AL24" s="212" t="str">
        <f>+'6 - Plan de Acciones Preventiva'!G22</f>
        <v>Revisión del manual de imagen de la Entidad</v>
      </c>
      <c r="AM24" s="212" t="str">
        <f>+'6 - Plan de Acciones Preventiva'!H22</f>
        <v>DIRECCIÓN GENERAL - EQUIPO DE COMUNICACIONES</v>
      </c>
      <c r="AN24" s="212" t="str">
        <f>+'6 - Plan de Acciones Preventiva'!I22</f>
        <v>Manual de imagen revisado</v>
      </c>
      <c r="AO24" s="213">
        <f>+'6 - Plan de Acciones Preventiva'!J22</f>
        <v>1</v>
      </c>
      <c r="AP24" s="213">
        <f>+'6 - Plan de Acciones Preventiva'!AI22</f>
        <v>0</v>
      </c>
      <c r="AQ24" s="239">
        <f>+'6 - Plan de Acciones Preventiva'!AJ22</f>
        <v>0</v>
      </c>
      <c r="AR24" s="213" t="str">
        <f>+'6 - Plan de Acciones Preventiva'!AK22</f>
        <v>En curso</v>
      </c>
      <c r="AS24" s="244">
        <f>+'6 - Plan de Acciones Preventiva'!AL22</f>
        <v>0</v>
      </c>
      <c r="AT24" s="244">
        <f>+'6 - Plan de Acciones Preventiva'!AM22</f>
        <v>0</v>
      </c>
      <c r="AU24" s="213">
        <f>+'7 - Materialización del Riesgo'!G24</f>
        <v>0</v>
      </c>
      <c r="AV24" s="213">
        <f>+'7 - Materialización del Riesgo'!H24</f>
        <v>0</v>
      </c>
      <c r="AW24" s="213">
        <f>+'7 - Materialización del Riesgo'!I24</f>
        <v>0</v>
      </c>
      <c r="AX24" s="213" t="e">
        <f>+'7 - Materialización del Riesgo'!J24</f>
        <v>#DIV/0!</v>
      </c>
      <c r="AY24" s="213" t="e">
        <f>+'7 - Materialización del Riesgo'!K24</f>
        <v>#DIV/0!</v>
      </c>
      <c r="AZ24" s="213">
        <f>+'7 - Materialización del Riesgo'!L24</f>
        <v>0</v>
      </c>
      <c r="BA24" s="213">
        <f>+'7 - Materialización del Riesgo'!M24</f>
        <v>0</v>
      </c>
      <c r="BB24" s="213">
        <f>+'7 - Materialización del Riesgo'!N24</f>
        <v>0</v>
      </c>
      <c r="BC24" s="213">
        <f>+'7 - Materialización del Riesgo'!O24</f>
        <v>0</v>
      </c>
      <c r="BD24" s="213" t="e">
        <f>+'7 - Materialización del Riesgo'!P24</f>
        <v>#DIV/0!</v>
      </c>
      <c r="BE24" s="239">
        <f>+'7 - Materialización del Riesgo'!Q24</f>
        <v>1</v>
      </c>
    </row>
    <row r="25" spans="2:57" s="115" customFormat="1" ht="60" x14ac:dyDescent="0.25">
      <c r="B25" s="212" t="str">
        <f>+'3 - Identificación del Riesgo'!B24</f>
        <v>COMUNICACIÓN Y GESTIÓN CON GRUPOS DE INTERÉS</v>
      </c>
      <c r="C25" s="212" t="str">
        <f>+'3 - Identificación del Riesgo'!C24</f>
        <v>Establecer lineamientos para la comunicación y coordinación intra e interinstitucional, que proporcione a los grupos de interés información veraz, objetiva y oportuna de la misión, s y gestión de la Agencia Nacional de Tierras</v>
      </c>
      <c r="D25" s="212" t="str">
        <f>+'3 - Identificación del Riesgo'!D24</f>
        <v>Desde la formulación de lineamientos de comunicación interna y externa, hasta la articulación con los grupos de interés y organismos de control</v>
      </c>
      <c r="E25" s="213" t="str">
        <f>+'3 - Identificación del Riesgo'!F24</f>
        <v>DIRECCIÓN GENERAL (EQUIPO DE COMUNICACIONES)</v>
      </c>
      <c r="F25" s="248" t="str">
        <f>+'3 - Identificación del Riesgo'!G24</f>
        <v>R 7</v>
      </c>
      <c r="G25" s="213" t="str">
        <f>+'3 - Identificación del Riesgo'!H24</f>
        <v>Inadecuada utilización de la imagen institucional</v>
      </c>
      <c r="H25" s="213" t="str">
        <f>+'3 - Identificación del Riesgo'!I24</f>
        <v>Pérdida Reputacional</v>
      </c>
      <c r="I25" s="212" t="str">
        <f>+'3 - Identificación del Riesgo'!J24</f>
        <v>Posibilidad de pérdida reputacional en la imagen institucional por el manejo inadecuado de la imagen institucional (símbolos, nombre, colores, manual de imagen, entre otros)</v>
      </c>
      <c r="J25" s="216">
        <f>+'3 - Identificación del Riesgo'!O24</f>
        <v>44701</v>
      </c>
      <c r="K25" s="216" t="str">
        <f>+'3 - Identificación del Riesgo'!K24</f>
        <v>DE IMAGEN O REPUTACIONAL</v>
      </c>
      <c r="L25" s="215" t="str">
        <f>+'3 - Identificación del Riesgo'!N24</f>
        <v>Usuarios, productos y prácticas</v>
      </c>
      <c r="M25" s="214"/>
      <c r="N25" s="242" t="str">
        <f t="shared" si="2"/>
        <v/>
      </c>
      <c r="O25" s="243" t="str">
        <f t="shared" si="3"/>
        <v/>
      </c>
      <c r="P25" s="214"/>
      <c r="Q25" s="242" t="str">
        <f>IF(OR(P25=[1]Datos!$A$23,P25=[1]Datos!$B$23),"Leve",IF(OR(P25=[1]Datos!$A$24,P25=[1]Datos!$B$24),"Menor",IF(OR(P25=[1]Datos!$A$25,P25=[1]Datos!$B$25),"Moderado",IF(OR(P25=[1]Datos!$A$26,P25=[1]Datos!$B$26),"Mayor",IF(OR(P25=[1]Datos!$A$27,P25=[1]Datos!$B$27),"Catastrófico","")))))</f>
        <v/>
      </c>
      <c r="R25" s="243" t="str">
        <f t="shared" si="4"/>
        <v/>
      </c>
      <c r="S25" s="242" t="str">
        <f t="shared" si="5"/>
        <v/>
      </c>
      <c r="T25" s="242" t="e">
        <f t="shared" si="6"/>
        <v>#N/A</v>
      </c>
      <c r="U25" s="248" t="str">
        <f>+'5 - Diseño y Valoración Control'!H25</f>
        <v>C 7.2</v>
      </c>
      <c r="V25" s="212" t="str">
        <f>+'5 - Diseño y Valoración Control'!I25</f>
        <v>EQUIPO DE COMUNICACIONES</v>
      </c>
      <c r="W25" s="212" t="str">
        <f>+'5 - Diseño y Valoración Control'!J25</f>
        <v>Equipo de comunicaciones rediseñar a través de la actualización de los diseños en los instrumentos que se utilizan en los diferentes medios, eventos e implementos que requiera la ANT</v>
      </c>
      <c r="X25" s="213" t="str">
        <f>+'5 - Diseño y Valoración Control'!K25</f>
        <v>Correctivo</v>
      </c>
      <c r="Y25" s="99" t="str">
        <f t="shared" si="0"/>
        <v>Impacto</v>
      </c>
      <c r="Z25" s="213" t="str">
        <f>+'5 - Diseño y Valoración Control'!M25</f>
        <v>Manual</v>
      </c>
      <c r="AA25" s="99" t="str">
        <f t="shared" si="1"/>
        <v>25%</v>
      </c>
      <c r="AB25" s="213" t="str">
        <f>+'5 - Diseño y Valoración Control'!O25</f>
        <v>Sin documentar</v>
      </c>
      <c r="AC25" s="213" t="s">
        <v>421</v>
      </c>
      <c r="AD25" s="213" t="str">
        <f>+'5 - Diseño y Valoración Control'!Q25</f>
        <v>Con registro</v>
      </c>
      <c r="AE25" s="203">
        <f>+'5 - Diseño y Valoración Control'!R25</f>
        <v>0</v>
      </c>
      <c r="AF25" s="186" t="str">
        <f>+'5 - Diseño y Valoración Control'!S25</f>
        <v/>
      </c>
      <c r="AG25" s="203">
        <f>+'5 - Diseño y Valoración Control'!T25</f>
        <v>0</v>
      </c>
      <c r="AH25" s="186" t="str">
        <f>+'5 - Diseño y Valoración Control'!U25</f>
        <v/>
      </c>
      <c r="AI25" s="186" t="str">
        <f>+'5 - Diseño y Valoración Control'!V25</f>
        <v/>
      </c>
      <c r="AJ25" s="186"/>
      <c r="AK25" s="248" t="str">
        <f>+'6 - Plan de Acciones Preventiva'!F23</f>
        <v>P 7.2</v>
      </c>
      <c r="AL25" s="212" t="str">
        <f>+'6 - Plan de Acciones Preventiva'!G23</f>
        <v>Socialización del manual de imagen de la Entidad</v>
      </c>
      <c r="AM25" s="212" t="str">
        <f>+'6 - Plan de Acciones Preventiva'!H23</f>
        <v>DIRECCIÓN GENERAL - EQUIPO DE COMUNICACIONES</v>
      </c>
      <c r="AN25" s="212" t="str">
        <f>+'6 - Plan de Acciones Preventiva'!I23</f>
        <v>Socialización del manual de imagen mediante mailings.</v>
      </c>
      <c r="AO25" s="213">
        <f>+'6 - Plan de Acciones Preventiva'!J23</f>
        <v>1</v>
      </c>
      <c r="AP25" s="213">
        <f>+'6 - Plan de Acciones Preventiva'!AI23</f>
        <v>0</v>
      </c>
      <c r="AQ25" s="239">
        <f>+'6 - Plan de Acciones Preventiva'!AJ23</f>
        <v>0</v>
      </c>
      <c r="AR25" s="213" t="str">
        <f>+'6 - Plan de Acciones Preventiva'!AK23</f>
        <v>En curso</v>
      </c>
      <c r="AS25" s="244">
        <f>+'6 - Plan de Acciones Preventiva'!AL23</f>
        <v>0</v>
      </c>
      <c r="AT25" s="244">
        <f>+'6 - Plan de Acciones Preventiva'!AM23</f>
        <v>0</v>
      </c>
      <c r="AU25" s="213">
        <f>+'7 - Materialización del Riesgo'!G25</f>
        <v>0</v>
      </c>
      <c r="AV25" s="213">
        <f>+'7 - Materialización del Riesgo'!H25</f>
        <v>0</v>
      </c>
      <c r="AW25" s="213">
        <f>+'7 - Materialización del Riesgo'!I25</f>
        <v>0</v>
      </c>
      <c r="AX25" s="213" t="e">
        <f>+'7 - Materialización del Riesgo'!J25</f>
        <v>#DIV/0!</v>
      </c>
      <c r="AY25" s="213" t="e">
        <f>+'7 - Materialización del Riesgo'!K25</f>
        <v>#DIV/0!</v>
      </c>
      <c r="AZ25" s="213">
        <f>+'7 - Materialización del Riesgo'!L25</f>
        <v>0</v>
      </c>
      <c r="BA25" s="213">
        <f>+'7 - Materialización del Riesgo'!M25</f>
        <v>0</v>
      </c>
      <c r="BB25" s="213">
        <f>+'7 - Materialización del Riesgo'!N25</f>
        <v>0</v>
      </c>
      <c r="BC25" s="213">
        <f>+'7 - Materialización del Riesgo'!O25</f>
        <v>0</v>
      </c>
      <c r="BD25" s="213" t="e">
        <f>+'7 - Materialización del Riesgo'!P25</f>
        <v>#DIV/0!</v>
      </c>
      <c r="BE25" s="239">
        <f>+'7 - Materialización del Riesgo'!Q25</f>
        <v>1</v>
      </c>
    </row>
    <row r="26" spans="2:57" s="115" customFormat="1" ht="240" x14ac:dyDescent="0.25">
      <c r="B26" s="212" t="str">
        <f>+'3 - Identificación del Riesgo'!B25</f>
        <v>COMUNICACIÓN Y GESTIÓN CON GRUPOS DE INTERÉS</v>
      </c>
      <c r="C26" s="212" t="str">
        <f>+'3 - Identificación del Riesgo'!C25</f>
        <v>Los canales de comunicación no son efectivos
La población campesina y de los grupos étnicos no tiene acceso a la información de la agencia por medios electrónicos</v>
      </c>
      <c r="D26" s="212" t="str">
        <f>+'3 - Identificación del Riesgo'!D25</f>
        <v>Desde la formulación de lineamientos de comunicación interna y externa, hasta la articulación con los grupos de interés y organismos de control</v>
      </c>
      <c r="E26" s="213" t="str">
        <f>+'3 - Identificación del Riesgo'!F25</f>
        <v>DIRECCIÓN GENERAL (EQUIPO DE COMUNICACIONES)</v>
      </c>
      <c r="F26" s="248" t="str">
        <f>+'3 - Identificación del Riesgo'!G25</f>
        <v>R 8</v>
      </c>
      <c r="G26" s="213" t="str">
        <f>+'3 - Identificación del Riesgo'!H25</f>
        <v>Información de la ANT no llega al público objetivo</v>
      </c>
      <c r="H26" s="213" t="str">
        <f>+'3 - Identificación del Riesgo'!I25</f>
        <v>Pérdida Reputacional</v>
      </c>
      <c r="I26" s="212" t="str">
        <f>+'3 - Identificación del Riesgo'!J25</f>
        <v>Posibilidad de pérdida reputacional en la imagen institucional en los grupo de interés por que los canales de comunicación no son efectivos y su es limitado</v>
      </c>
      <c r="J26" s="216">
        <f>+'3 - Identificación del Riesgo'!O25</f>
        <v>44701</v>
      </c>
      <c r="K26" s="216" t="str">
        <f>+'3 - Identificación del Riesgo'!K25</f>
        <v>DE IMAGEN O REPUTACIONAL</v>
      </c>
      <c r="L26" s="215" t="str">
        <f>+'3 - Identificación del Riesgo'!N25</f>
        <v>Usuarios, productos y prácticas</v>
      </c>
      <c r="M26" s="214">
        <v>8760</v>
      </c>
      <c r="N26" s="242" t="str">
        <f t="shared" si="2"/>
        <v>Muy Alta</v>
      </c>
      <c r="O26" s="243">
        <f t="shared" si="3"/>
        <v>1</v>
      </c>
      <c r="P26" s="214" t="s">
        <v>394</v>
      </c>
      <c r="Q26" s="242" t="str">
        <f>IF(OR(P26=[1]Datos!$A$23,P26=[1]Datos!$B$23),"Leve",IF(OR(P26=[1]Datos!$A$24,P26=[1]Datos!$B$24),"Menor",IF(OR(P26=[1]Datos!$A$25,P26=[1]Datos!$B$25),"Moderado",IF(OR(P26=[1]Datos!$A$26,P26=[1]Datos!$B$26),"Mayor",IF(OR(P26=[1]Datos!$A$27,P26=[1]Datos!$B$27),"Catastrófico","")))))</f>
        <v>Catastrófico</v>
      </c>
      <c r="R26" s="243">
        <f t="shared" si="4"/>
        <v>1</v>
      </c>
      <c r="S26" s="242" t="str">
        <f t="shared" si="5"/>
        <v>Extremo</v>
      </c>
      <c r="T26" s="242" t="str">
        <f t="shared" si="6"/>
        <v>Reducir</v>
      </c>
      <c r="U26" s="248" t="str">
        <f>+'5 - Diseño y Valoración Control'!H26</f>
        <v>C 8.1</v>
      </c>
      <c r="V26" s="212" t="str">
        <f>+'5 - Diseño y Valoración Control'!I26</f>
        <v>DIRECCIÓN GENERAL</v>
      </c>
      <c r="W26" s="212" t="str">
        <f>+'5 - Diseño y Valoración Control'!J26</f>
        <v>Dirección General revisa y aprueba la estrategia de comunicaciones a través de un oficio de aprobación donde verifica el cumplimiento de los lineamientos para desarrollar la estrategia de comunicación de la entidad</v>
      </c>
      <c r="X26" s="213" t="str">
        <f>+'5 - Diseño y Valoración Control'!K26</f>
        <v>Preventivo</v>
      </c>
      <c r="Y26" s="99" t="str">
        <f t="shared" si="0"/>
        <v>Probabilidad</v>
      </c>
      <c r="Z26" s="213" t="str">
        <f>+'5 - Diseño y Valoración Control'!M26</f>
        <v>Manual</v>
      </c>
      <c r="AA26" s="99" t="str">
        <f t="shared" si="1"/>
        <v>40%</v>
      </c>
      <c r="AB26" s="213" t="str">
        <f>+'5 - Diseño y Valoración Control'!O26</f>
        <v>Documentado</v>
      </c>
      <c r="AC26" s="213" t="s">
        <v>421</v>
      </c>
      <c r="AD26" s="213" t="str">
        <f>+'5 - Diseño y Valoración Control'!Q26</f>
        <v>Con registro</v>
      </c>
      <c r="AE26" s="203">
        <f>+'5 - Diseño y Valoración Control'!R26</f>
        <v>0.6</v>
      </c>
      <c r="AF26" s="186" t="str">
        <f>+'5 - Diseño y Valoración Control'!S26</f>
        <v>Media</v>
      </c>
      <c r="AG26" s="203">
        <f>+'5 - Diseño y Valoración Control'!T26</f>
        <v>1</v>
      </c>
      <c r="AH26" s="186" t="str">
        <f>+'5 - Diseño y Valoración Control'!U26</f>
        <v>Catastrófico</v>
      </c>
      <c r="AI26" s="186" t="str">
        <f>+'5 - Diseño y Valoración Control'!V26</f>
        <v>Extremo</v>
      </c>
      <c r="AJ26" s="186" t="str">
        <f>+'5 - Diseño y Valoración Control'!W26</f>
        <v>Reducir</v>
      </c>
      <c r="AK26" s="248" t="str">
        <f>+'6 - Plan de Acciones Preventiva'!F24</f>
        <v>P 8.1</v>
      </c>
      <c r="AL26" s="212" t="str">
        <f>+'6 - Plan de Acciones Preventiva'!G24</f>
        <v>Divulgación de Boletines (comunicados de prensa, audios y fotografías a nivel nacional y regional)</v>
      </c>
      <c r="AM26" s="212" t="str">
        <f>+'6 - Plan de Acciones Preventiva'!H24</f>
        <v>DIRECCIÓN GENERAL - EQUIPO DE COMUNICACIONES</v>
      </c>
      <c r="AN26" s="212" t="str">
        <f>+'6 - Plan de Acciones Preventiva'!I24</f>
        <v>Envío de Boletines</v>
      </c>
      <c r="AO26" s="213">
        <f>+'6 - Plan de Acciones Preventiva'!J24</f>
        <v>12</v>
      </c>
      <c r="AP26" s="213">
        <f>+'6 - Plan de Acciones Preventiva'!AI24</f>
        <v>115</v>
      </c>
      <c r="AQ26" s="239">
        <f>+'6 - Plan de Acciones Preventiva'!AJ24</f>
        <v>1</v>
      </c>
      <c r="AR26" s="213" t="str">
        <f>+'6 - Plan de Acciones Preventiva'!AK24</f>
        <v>En curso</v>
      </c>
      <c r="AS26" s="244" t="str">
        <f>+'6 - Plan de Acciones Preventiva'!AL24</f>
        <v xml:space="preserve">https://agenciadetierras.sharepoint.com/:b:/s/MapadeRiesgosdeGestionANT/EV0WYjUmet5Ps-OU30nG5ckB9ewmWOJk3-QMZwCXElqGCA?e=WcWA5O
https://agenciadetierras.sharepoint.com/:b:/s/MapadeRiesgosdeGestionANT/ESwD0dW1gTVIna2QUzNlSxYB-JPEE-YC3UUvBVaXj2H4Dw?e=tmthzS
https://agenciadetierras.sharepoint.com/:b:/s/MapadeRiesgosdeGestionANT/EcM7g6UyYq5HvaJe09tuOE0BgZDXv_RsE03jqlKqlqiDXQ?e=cmGxO5
https://agenciadetierras.sharepoint.com/:b:/s/MapadeRiesgosdeGestionANT/EXM0Xn5evmZOtu9k3x6Ypd0BGDJu_9n5R8Rz94ZXtnpHCg?e=0J07YY
https://agenciadetierras.sharepoint.com/:b:/s/MapadeRiesgosdeGestionANT/EURu02smF3tDs4jIJI0Zxe0B3UpB4dOAJ14O7KK-0R2H8Q?e=eH6oQ2
</v>
      </c>
      <c r="AT26" s="244">
        <f>+'6 - Plan de Acciones Preventiva'!AM24</f>
        <v>0</v>
      </c>
      <c r="AU26" s="213">
        <f>+'7 - Materialización del Riesgo'!G26</f>
        <v>0</v>
      </c>
      <c r="AV26" s="213">
        <f>+'7 - Materialización del Riesgo'!H26</f>
        <v>0</v>
      </c>
      <c r="AW26" s="213">
        <f>+'7 - Materialización del Riesgo'!I26</f>
        <v>0</v>
      </c>
      <c r="AX26" s="213" t="e">
        <f>+'7 - Materialización del Riesgo'!J26</f>
        <v>#DIV/0!</v>
      </c>
      <c r="AY26" s="213" t="e">
        <f>+'7 - Materialización del Riesgo'!K26</f>
        <v>#DIV/0!</v>
      </c>
      <c r="AZ26" s="213">
        <f>+'7 - Materialización del Riesgo'!L26</f>
        <v>0</v>
      </c>
      <c r="BA26" s="213">
        <f>+'7 - Materialización del Riesgo'!M26</f>
        <v>0</v>
      </c>
      <c r="BB26" s="213">
        <f>+'7 - Materialización del Riesgo'!N26</f>
        <v>0</v>
      </c>
      <c r="BC26" s="213">
        <f>+'7 - Materialización del Riesgo'!O26</f>
        <v>0</v>
      </c>
      <c r="BD26" s="213" t="e">
        <f>+'7 - Materialización del Riesgo'!P26</f>
        <v>#DIV/0!</v>
      </c>
      <c r="BE26" s="239">
        <f>+'7 - Materialización del Riesgo'!Q26</f>
        <v>1</v>
      </c>
    </row>
    <row r="27" spans="2:57" s="115" customFormat="1" ht="150" x14ac:dyDescent="0.25">
      <c r="B27" s="212" t="str">
        <f>+'3 - Identificación del Riesgo'!B26</f>
        <v>COMUNICACIÓN Y GESTIÓN CON GRUPOS DE INTERÉS</v>
      </c>
      <c r="C27" s="212" t="str">
        <f>+'3 - Identificación del Riesgo'!C26</f>
        <v>Los canales de comunicación no son efectivos
La población campesina y de los grupos étnicos no tiene acceso a la información de la agencia por medios electrónicos</v>
      </c>
      <c r="D27" s="212" t="str">
        <f>+'3 - Identificación del Riesgo'!D26</f>
        <v>Desde la formulación de lineamientos de comunicación interna y externa, hasta la articulación con los grupos de interés y organismos de control</v>
      </c>
      <c r="E27" s="213" t="str">
        <f>+'3 - Identificación del Riesgo'!F26</f>
        <v>DIRECCIÓN GENERAL (EQUIPO DE COMUNICACIONES)</v>
      </c>
      <c r="F27" s="248" t="str">
        <f>+'3 - Identificación del Riesgo'!G26</f>
        <v>R 8</v>
      </c>
      <c r="G27" s="213" t="str">
        <f>+'3 - Identificación del Riesgo'!H26</f>
        <v>Información de la ANT no llega al público objetivo</v>
      </c>
      <c r="H27" s="213" t="str">
        <f>+'3 - Identificación del Riesgo'!I26</f>
        <v>Pérdida Reputacional</v>
      </c>
      <c r="I27" s="212" t="str">
        <f>+'3 - Identificación del Riesgo'!J26</f>
        <v>Posibilidad de pérdida reputacional en la imagen institucional en los grupo de interés por que los canales de comunicación no son efectivos y su es limitado</v>
      </c>
      <c r="J27" s="216">
        <f>+'3 - Identificación del Riesgo'!O26</f>
        <v>44701</v>
      </c>
      <c r="K27" s="216" t="str">
        <f>+'3 - Identificación del Riesgo'!K26</f>
        <v>DE IMAGEN O REPUTACIONAL</v>
      </c>
      <c r="L27" s="215" t="str">
        <f>+'3 - Identificación del Riesgo'!N26</f>
        <v>Usuarios, productos y prácticas</v>
      </c>
      <c r="M27" s="214">
        <v>8760</v>
      </c>
      <c r="N27" s="242" t="str">
        <f t="shared" si="2"/>
        <v>Muy Alta</v>
      </c>
      <c r="O27" s="243">
        <f t="shared" si="3"/>
        <v>1</v>
      </c>
      <c r="P27" s="214" t="s">
        <v>394</v>
      </c>
      <c r="Q27" s="242" t="str">
        <f>IF(OR(P27=[1]Datos!$A$23,P27=[1]Datos!$B$23),"Leve",IF(OR(P27=[1]Datos!$A$24,P27=[1]Datos!$B$24),"Menor",IF(OR(P27=[1]Datos!$A$25,P27=[1]Datos!$B$25),"Moderado",IF(OR(P27=[1]Datos!$A$26,P27=[1]Datos!$B$26),"Mayor",IF(OR(P27=[1]Datos!$A$27,P27=[1]Datos!$B$27),"Catastrófico","")))))</f>
        <v>Catastrófico</v>
      </c>
      <c r="R27" s="243">
        <f t="shared" si="4"/>
        <v>1</v>
      </c>
      <c r="S27" s="242" t="str">
        <f t="shared" si="5"/>
        <v>Extremo</v>
      </c>
      <c r="T27" s="242" t="str">
        <f t="shared" si="6"/>
        <v>Reducir</v>
      </c>
      <c r="U27" s="248" t="str">
        <f>+'5 - Diseño y Valoración Control'!H27</f>
        <v>C 8.2</v>
      </c>
      <c r="V27" s="212" t="str">
        <f>+'5 - Diseño y Valoración Control'!I27</f>
        <v>EQUIPO DE COMUNICACIONES</v>
      </c>
      <c r="W27" s="212" t="str">
        <f>+'5 - Diseño y Valoración Control'!J27</f>
        <v>Equipo de comunicaciones realiza monitoreo de la estrategia de comunicación a través de la recolección de información que se presenta en los diferentes medios de comunicación, validando que cumpla con los lineamientos</v>
      </c>
      <c r="X27" s="213" t="str">
        <f>+'5 - Diseño y Valoración Control'!K27</f>
        <v>Detectivo</v>
      </c>
      <c r="Y27" s="99" t="str">
        <f t="shared" si="0"/>
        <v>Impacto</v>
      </c>
      <c r="Z27" s="213" t="str">
        <f>+'5 - Diseño y Valoración Control'!M27</f>
        <v>Manual</v>
      </c>
      <c r="AA27" s="99" t="str">
        <f t="shared" si="1"/>
        <v>30%</v>
      </c>
      <c r="AB27" s="213" t="str">
        <f>+'5 - Diseño y Valoración Control'!O27</f>
        <v>Sin documentar</v>
      </c>
      <c r="AC27" s="213" t="s">
        <v>422</v>
      </c>
      <c r="AD27" s="213" t="str">
        <f>+'5 - Diseño y Valoración Control'!Q27</f>
        <v>Sin registro</v>
      </c>
      <c r="AE27" s="203">
        <f>+'5 - Diseño y Valoración Control'!R27</f>
        <v>0.6</v>
      </c>
      <c r="AF27" s="186" t="str">
        <f>+'5 - Diseño y Valoración Control'!S27</f>
        <v>Media</v>
      </c>
      <c r="AG27" s="203">
        <f>+'5 - Diseño y Valoración Control'!T27</f>
        <v>0.7</v>
      </c>
      <c r="AH27" s="186" t="str">
        <f>+'5 - Diseño y Valoración Control'!U27</f>
        <v>Mayor</v>
      </c>
      <c r="AI27" s="186" t="str">
        <f>+'5 - Diseño y Valoración Control'!V27</f>
        <v>Alto</v>
      </c>
      <c r="AJ27" s="186" t="str">
        <f>+'5 - Diseño y Valoración Control'!W27</f>
        <v>Reducir</v>
      </c>
      <c r="AK27" s="248" t="str">
        <f>+'6 - Plan de Acciones Preventiva'!F25</f>
        <v>P 8.2</v>
      </c>
      <c r="AL27" s="212" t="str">
        <f>+'6 - Plan de Acciones Preventiva'!G25</f>
        <v>Envío de información relevante a todos los colaboradores de la ANT mediante "El Vocero"</v>
      </c>
      <c r="AM27" s="212" t="str">
        <f>+'6 - Plan de Acciones Preventiva'!H25</f>
        <v>DIRECCIÓN GENERAL - EQUIPO DE COMUNICACIONES</v>
      </c>
      <c r="AN27" s="212" t="str">
        <f>+'6 - Plan de Acciones Preventiva'!I25</f>
        <v>Envío de "El Vocero"</v>
      </c>
      <c r="AO27" s="213">
        <f>+'6 - Plan de Acciones Preventiva'!J25</f>
        <v>12</v>
      </c>
      <c r="AP27" s="213">
        <f>+'6 - Plan de Acciones Preventiva'!AI25</f>
        <v>3</v>
      </c>
      <c r="AQ27" s="239">
        <f>+'6 - Plan de Acciones Preventiva'!AJ25</f>
        <v>0.25</v>
      </c>
      <c r="AR27" s="213" t="str">
        <f>+'6 - Plan de Acciones Preventiva'!AK25</f>
        <v>En curso</v>
      </c>
      <c r="AS27" s="244" t="str">
        <f>+'6 - Plan de Acciones Preventiva'!AL25</f>
        <v xml:space="preserve">https://agenciadetierras.sharepoint.com/:b:/s/MapadeRiesgosdeGestionANT/Edqr2Wkj_KNFsOYBx6jHiuwBewbqaz6_kHXQ_VuewEuhGg?e=DMXHx6
https://agenciadetierras.sharepoint.com/:b:/s/MapadeRiesgosdeGestionANT/EejRPZoAlxtHjLSXzgdN498BySUwKMh0llApmt5bTT5v6g?e=UwyOC6
https://agenciadetierras.sharepoint.com/:b:/s/MapadeRiesgosdeGestionANT/EfElWMjotQNOoGcI416YUHkBRj5SrBJsRpN1Unb31bK9VA?e=79W30S
</v>
      </c>
      <c r="AT27" s="244">
        <f>+'6 - Plan de Acciones Preventiva'!AM25</f>
        <v>0</v>
      </c>
      <c r="AU27" s="213">
        <f>+'7 - Materialización del Riesgo'!G27</f>
        <v>0</v>
      </c>
      <c r="AV27" s="213">
        <f>+'7 - Materialización del Riesgo'!H27</f>
        <v>0</v>
      </c>
      <c r="AW27" s="213">
        <f>+'7 - Materialización del Riesgo'!I27</f>
        <v>0</v>
      </c>
      <c r="AX27" s="213" t="e">
        <f>+'7 - Materialización del Riesgo'!J27</f>
        <v>#DIV/0!</v>
      </c>
      <c r="AY27" s="213" t="e">
        <f>+'7 - Materialización del Riesgo'!K27</f>
        <v>#DIV/0!</v>
      </c>
      <c r="AZ27" s="213">
        <f>+'7 - Materialización del Riesgo'!L27</f>
        <v>0</v>
      </c>
      <c r="BA27" s="213">
        <f>+'7 - Materialización del Riesgo'!M27</f>
        <v>0</v>
      </c>
      <c r="BB27" s="213">
        <f>+'7 - Materialización del Riesgo'!N27</f>
        <v>0</v>
      </c>
      <c r="BC27" s="213">
        <f>+'7 - Materialización del Riesgo'!O27</f>
        <v>0</v>
      </c>
      <c r="BD27" s="213" t="e">
        <f>+'7 - Materialización del Riesgo'!P27</f>
        <v>#DIV/0!</v>
      </c>
      <c r="BE27" s="239">
        <f>+'7 - Materialización del Riesgo'!Q27</f>
        <v>1</v>
      </c>
    </row>
    <row r="28" spans="2:57" s="115" customFormat="1" ht="255" x14ac:dyDescent="0.25">
      <c r="B28" s="212" t="str">
        <f>+'3 - Identificación del Riesgo'!B27</f>
        <v>COMUNICACIÓN Y GESTIÓN CON GRUPOS DE INTERÉS</v>
      </c>
      <c r="C28" s="212" t="str">
        <f>+'3 - Identificación del Riesgo'!C27</f>
        <v>Los canales de comunicación no son efectivos
La población campesina y de los grupos étnicos no tiene acceso a la información de la agencia por medios electrónicos</v>
      </c>
      <c r="D28" s="212" t="str">
        <f>+'3 - Identificación del Riesgo'!D27</f>
        <v>Desde la formulación de lineamientos de comunicación interna y externa, hasta la articulación con los grupos de interés y organismos de control</v>
      </c>
      <c r="E28" s="213" t="str">
        <f>+'3 - Identificación del Riesgo'!F27</f>
        <v>DIRECCIÓN GENERAL (EQUIPO DE COMUNICACIONES)</v>
      </c>
      <c r="F28" s="248" t="str">
        <f>+'3 - Identificación del Riesgo'!G27</f>
        <v>R 8</v>
      </c>
      <c r="G28" s="213" t="str">
        <f>+'3 - Identificación del Riesgo'!H27</f>
        <v>Información de la ANT no llega al público objetivo</v>
      </c>
      <c r="H28" s="213" t="str">
        <f>+'3 - Identificación del Riesgo'!I27</f>
        <v>Pérdida Reputacional</v>
      </c>
      <c r="I28" s="212" t="str">
        <f>+'3 - Identificación del Riesgo'!J27</f>
        <v>Posibilidad de pérdida reputacional en la imagen institucional en los grupo de interés por que los canales de comunicación no son efectivos y su es limitado</v>
      </c>
      <c r="J28" s="216">
        <f>+'3 - Identificación del Riesgo'!O27</f>
        <v>44701</v>
      </c>
      <c r="K28" s="216" t="str">
        <f>+'3 - Identificación del Riesgo'!K27</f>
        <v>DE IMAGEN O REPUTACIONAL</v>
      </c>
      <c r="L28" s="215" t="str">
        <f>+'3 - Identificación del Riesgo'!N27</f>
        <v>Usuarios, productos y prácticas</v>
      </c>
      <c r="M28" s="214"/>
      <c r="N28" s="242" t="str">
        <f t="shared" si="2"/>
        <v/>
      </c>
      <c r="O28" s="243" t="str">
        <f t="shared" si="3"/>
        <v/>
      </c>
      <c r="P28" s="214"/>
      <c r="Q28" s="242" t="str">
        <f>IF(OR(P28=[1]Datos!$A$23,P28=[1]Datos!$B$23),"Leve",IF(OR(P28=[1]Datos!$A$24,P28=[1]Datos!$B$24),"Menor",IF(OR(P28=[1]Datos!$A$25,P28=[1]Datos!$B$25),"Moderado",IF(OR(P28=[1]Datos!$A$26,P28=[1]Datos!$B$26),"Mayor",IF(OR(P28=[1]Datos!$A$27,P28=[1]Datos!$B$27),"Catastrófico","")))))</f>
        <v/>
      </c>
      <c r="R28" s="243" t="str">
        <f t="shared" si="4"/>
        <v/>
      </c>
      <c r="S28" s="242" t="str">
        <f t="shared" si="5"/>
        <v/>
      </c>
      <c r="T28" s="242" t="e">
        <f t="shared" si="6"/>
        <v>#N/A</v>
      </c>
      <c r="U28" s="248" t="str">
        <f>+'5 - Diseño y Valoración Control'!H28</f>
        <v>C 8.3</v>
      </c>
      <c r="V28" s="212" t="str">
        <f>+'5 - Diseño y Valoración Control'!I28</f>
        <v>EQUIPO DE COMUNICACIONES</v>
      </c>
      <c r="W28" s="212" t="str">
        <f>+'5 - Diseño y Valoración Control'!J28</f>
        <v>Equipo de comunicaciones reformular la estrategia de comunicación a través de la actualización del Plan de Comunicación para generar un mayor alcance a los grupos de interés a los cuales la información no les llega</v>
      </c>
      <c r="X28" s="213" t="str">
        <f>+'5 - Diseño y Valoración Control'!K28</f>
        <v>Correctivo</v>
      </c>
      <c r="Y28" s="99" t="str">
        <f t="shared" si="0"/>
        <v>Impacto</v>
      </c>
      <c r="Z28" s="213" t="str">
        <f>+'5 - Diseño y Valoración Control'!M28</f>
        <v>Manual</v>
      </c>
      <c r="AA28" s="99" t="str">
        <f t="shared" si="1"/>
        <v>25%</v>
      </c>
      <c r="AB28" s="213" t="str">
        <f>+'5 - Diseño y Valoración Control'!O28</f>
        <v>Documentado</v>
      </c>
      <c r="AC28" s="213" t="s">
        <v>421</v>
      </c>
      <c r="AD28" s="213" t="str">
        <f>+'5 - Diseño y Valoración Control'!Q28</f>
        <v>Con registro</v>
      </c>
      <c r="AE28" s="203">
        <f>+'5 - Diseño y Valoración Control'!R28</f>
        <v>0</v>
      </c>
      <c r="AF28" s="186" t="str">
        <f>+'5 - Diseño y Valoración Control'!S28</f>
        <v/>
      </c>
      <c r="AG28" s="203">
        <f>+'5 - Diseño y Valoración Control'!T28</f>
        <v>0</v>
      </c>
      <c r="AH28" s="186" t="str">
        <f>+'5 - Diseño y Valoración Control'!U28</f>
        <v/>
      </c>
      <c r="AI28" s="186" t="str">
        <f>+'5 - Diseño y Valoración Control'!V28</f>
        <v/>
      </c>
      <c r="AJ28" s="186"/>
      <c r="AK28" s="248" t="str">
        <f>+'6 - Plan de Acciones Preventiva'!F26</f>
        <v>P 8.3</v>
      </c>
      <c r="AL28" s="212" t="str">
        <f>+'6 - Plan de Acciones Preventiva'!G26</f>
        <v>Divulgación de contenido a través de campañas en redes sociales</v>
      </c>
      <c r="AM28" s="212" t="str">
        <f>+'6 - Plan de Acciones Preventiva'!H26</f>
        <v>DIRECCIÓN GENERAL - EQUIPO DE COMUNICACIONES</v>
      </c>
      <c r="AN28" s="212" t="str">
        <f>+'6 - Plan de Acciones Preventiva'!I26</f>
        <v>Campañas en redes sociales</v>
      </c>
      <c r="AO28" s="213">
        <f>+'6 - Plan de Acciones Preventiva'!J26</f>
        <v>12</v>
      </c>
      <c r="AP28" s="213">
        <f>+'6 - Plan de Acciones Preventiva'!AI26</f>
        <v>28</v>
      </c>
      <c r="AQ28" s="239">
        <f>+'6 - Plan de Acciones Preventiva'!AJ26</f>
        <v>1</v>
      </c>
      <c r="AR28" s="213" t="str">
        <f>+'6 - Plan de Acciones Preventiva'!AK26</f>
        <v>En curso</v>
      </c>
      <c r="AS28" s="244" t="str">
        <f>+'6 - Plan de Acciones Preventiva'!AL26</f>
        <v>https://agenciadetierras.sharepoint.com/:b:/s/MapadeRiesgosdeGestionANT/ERUJIWvVeCBOpR3i9p4JEeYBfteWGXc29iQJC75maL5hzw?e=yokuxG
https://agenciadetierras.sharepoint.com/:b:/s/MapadeRiesgosdeGestionANT/EQcpLi00zFxIoxyALEJaXecBWSVG121TjfFjFhAvhCwxAA?e=GOCHc4
https://agenciadetierras.sharepoint.com/:b:/s/MapadeRiesgosdeGestionANT/EamA_7rH0P5HtofNmQEyUjYB5W8gUZNb_hU8S0GXn1J57A?e=3Ocud7
https://agenciadetierras.sharepoint.com/:b:/s/MapadeRiesgosdeGestionANT/EffeTTswp9dAs5kvoGivUPoBxh4uxGREpq1Dxf6CWGcPPA?e=h20YVR
https://agenciadetierras.sharepoint.com/:b:/s/MapadeRiesgosdeGestionANT/EVRWLN5x0q9AmrX8cF66vtcBG9s3BIr9AlxsThgrzknkqQ?e=kf4KK4
https://agenciadetierras.sharepoint.com/:b:/s/MapadeRiesgosdeGestionANT/EZ_GwTofWFNGoL2ITEDD4eABDK6LEp9RUM7ezkXWtJZtZg?e=ALSkUw</v>
      </c>
      <c r="AT28" s="244">
        <f>+'6 - Plan de Acciones Preventiva'!AM26</f>
        <v>0</v>
      </c>
      <c r="AU28" s="213">
        <f>+'7 - Materialización del Riesgo'!G28</f>
        <v>0</v>
      </c>
      <c r="AV28" s="213">
        <f>+'7 - Materialización del Riesgo'!H28</f>
        <v>0</v>
      </c>
      <c r="AW28" s="213">
        <f>+'7 - Materialización del Riesgo'!I28</f>
        <v>0</v>
      </c>
      <c r="AX28" s="213" t="e">
        <f>+'7 - Materialización del Riesgo'!J28</f>
        <v>#DIV/0!</v>
      </c>
      <c r="AY28" s="213" t="e">
        <f>+'7 - Materialización del Riesgo'!K28</f>
        <v>#DIV/0!</v>
      </c>
      <c r="AZ28" s="213">
        <f>+'7 - Materialización del Riesgo'!L28</f>
        <v>0</v>
      </c>
      <c r="BA28" s="213">
        <f>+'7 - Materialización del Riesgo'!M28</f>
        <v>0</v>
      </c>
      <c r="BB28" s="213">
        <f>+'7 - Materialización del Riesgo'!N28</f>
        <v>0</v>
      </c>
      <c r="BC28" s="213">
        <f>+'7 - Materialización del Riesgo'!O28</f>
        <v>0</v>
      </c>
      <c r="BD28" s="213" t="e">
        <f>+'7 - Materialización del Riesgo'!P28</f>
        <v>#DIV/0!</v>
      </c>
      <c r="BE28" s="239">
        <f>+'7 - Materialización del Riesgo'!Q28</f>
        <v>1</v>
      </c>
    </row>
    <row r="29" spans="2:57" s="115" customFormat="1" ht="255" x14ac:dyDescent="0.25">
      <c r="B29" s="212" t="str">
        <f>+'3 - Identificación del Riesgo'!B28</f>
        <v>COMUNICACIÓN Y GESTIÓN CON GRUPOS DE INTERÉS</v>
      </c>
      <c r="C29" s="212" t="str">
        <f>+'3 - Identificación del Riesgo'!C28</f>
        <v>Establecer lineamientos para la comunicación y coordinación intra e interinstitucional, que proporcione a los grupos de interés información veraz, objetiva y oportuna de la misión, s y gestión de la Agencia Nacional de Tierras</v>
      </c>
      <c r="D29" s="212" t="str">
        <f>+'3 - Identificación del Riesgo'!D28</f>
        <v>Desde la formulación de lineamientos de comunicación interna y externa, hasta la articulación con los grupos de interés y organismos de control</v>
      </c>
      <c r="E29" s="213" t="str">
        <f>+'3 - Identificación del Riesgo'!F28</f>
        <v>OFICINA DEL INSPECTOR DE LA GESTIÓN DE TIERRAS</v>
      </c>
      <c r="F29" s="248" t="str">
        <f>+'3 - Identificación del Riesgo'!G28</f>
        <v>R 9</v>
      </c>
      <c r="G29" s="213" t="str">
        <f>+'3 - Identificación del Riesgo'!H28</f>
        <v>Omitir la gestión y/o respuesta  a las denuncias por posibles hechos de corrupción</v>
      </c>
      <c r="H29" s="213" t="str">
        <f>+'3 - Identificación del Riesgo'!I28</f>
        <v>Pérdida Reputacional</v>
      </c>
      <c r="I29" s="212" t="str">
        <f>+'3 - Identificación del Riesgo'!J28</f>
        <v>Posibilidad de pérdida reputacional en la imagen institucional por el desconocimiento en el registro, gestión y tramite de denuncias</v>
      </c>
      <c r="J29" s="216">
        <f>+'3 - Identificación del Riesgo'!O28</f>
        <v>44701</v>
      </c>
      <c r="K29" s="216" t="str">
        <f>+'3 - Identificación del Riesgo'!K28</f>
        <v>OPERATIVOS</v>
      </c>
      <c r="L29" s="215" t="str">
        <f>+'3 - Identificación del Riesgo'!N28</f>
        <v>Usuarios, productos y prácticas</v>
      </c>
      <c r="M29" s="214">
        <v>637</v>
      </c>
      <c r="N29" s="242" t="str">
        <f t="shared" si="2"/>
        <v>Alta</v>
      </c>
      <c r="O29" s="243">
        <f t="shared" si="3"/>
        <v>0.8</v>
      </c>
      <c r="P29" s="214" t="s">
        <v>394</v>
      </c>
      <c r="Q29" s="242" t="str">
        <f>IF(OR(P29=[1]Datos!$A$23,P29=[1]Datos!$B$23),"Leve",IF(OR(P29=[1]Datos!$A$24,P29=[1]Datos!$B$24),"Menor",IF(OR(P29=[1]Datos!$A$25,P29=[1]Datos!$B$25),"Moderado",IF(OR(P29=[1]Datos!$A$26,P29=[1]Datos!$B$26),"Mayor",IF(OR(P29=[1]Datos!$A$27,P29=[1]Datos!$B$27),"Catastrófico","")))))</f>
        <v>Catastrófico</v>
      </c>
      <c r="R29" s="243">
        <f t="shared" si="4"/>
        <v>1</v>
      </c>
      <c r="S29" s="242" t="str">
        <f t="shared" si="5"/>
        <v>Extremo</v>
      </c>
      <c r="T29" s="242" t="str">
        <f t="shared" si="6"/>
        <v>Reducir</v>
      </c>
      <c r="U29" s="248" t="str">
        <f>+'5 - Diseño y Valoración Control'!H29</f>
        <v>C 9.1</v>
      </c>
      <c r="V29" s="212" t="str">
        <f>+'5 - Diseño y Valoración Control'!I29</f>
        <v>COLABORADOR DE LA OFICINA DEL INSPECTOR DE LA GESTIÓN DE TIERRAS</v>
      </c>
      <c r="W29" s="212" t="str">
        <f>+'5 - Diseño y Valoración Control'!J29</f>
        <v>Colaborador de la Oficina del Inspector de la Gestión de Tierras comunica cuatrimestralmente el diagnóstico y análisis de las denuncias recibidas en la entidad  a través de la publicación del informe de denuncias en la página web de la entidad detallando el número de denuncias recibidas en el periodo de análisis, así como la relación de la gestión realizada y la clasificación de las denuncias.</v>
      </c>
      <c r="X29" s="213" t="str">
        <f>+'5 - Diseño y Valoración Control'!K29</f>
        <v>Preventivo</v>
      </c>
      <c r="Y29" s="99" t="str">
        <f t="shared" si="0"/>
        <v>Probabilidad</v>
      </c>
      <c r="Z29" s="213" t="str">
        <f>+'5 - Diseño y Valoración Control'!M29</f>
        <v>Manual</v>
      </c>
      <c r="AA29" s="99" t="str">
        <f t="shared" si="1"/>
        <v>40%</v>
      </c>
      <c r="AB29" s="213" t="str">
        <f>+'5 - Diseño y Valoración Control'!O29</f>
        <v>Documentado</v>
      </c>
      <c r="AC29" s="213" t="s">
        <v>421</v>
      </c>
      <c r="AD29" s="213" t="str">
        <f>+'5 - Diseño y Valoración Control'!Q29</f>
        <v>Con registro</v>
      </c>
      <c r="AE29" s="203">
        <f>+'5 - Diseño y Valoración Control'!R29</f>
        <v>0.48</v>
      </c>
      <c r="AF29" s="186" t="str">
        <f>+'5 - Diseño y Valoración Control'!S29</f>
        <v>Media</v>
      </c>
      <c r="AG29" s="203">
        <f>+'5 - Diseño y Valoración Control'!T29</f>
        <v>1</v>
      </c>
      <c r="AH29" s="186" t="str">
        <f>+'5 - Diseño y Valoración Control'!U29</f>
        <v>Catastrófico</v>
      </c>
      <c r="AI29" s="186" t="str">
        <f>+'5 - Diseño y Valoración Control'!V29</f>
        <v>Extremo</v>
      </c>
      <c r="AJ29" s="186" t="str">
        <f>+'5 - Diseño y Valoración Control'!W29</f>
        <v>Reducir</v>
      </c>
      <c r="AK29" s="248" t="str">
        <f>+'6 - Plan de Acciones Preventiva'!F27</f>
        <v>P 9.1</v>
      </c>
      <c r="AL29" s="212" t="str">
        <f>+'6 - Plan de Acciones Preventiva'!G27</f>
        <v>Identificar mensualmente el estado del tramite y gestión de las denuncias de corrupción asignadas en Orfeo, reportándolo como parte de las metas del plan de acción de la Oficina. En caso que se identifiquen denuncias sin tramitar se enviará correo electrónico al colaborador responsable para avanzar en la gestión de la denuncia y actualización de la información. La información se consolidará en un archivo Excel de relación de denuncias.</v>
      </c>
      <c r="AM29" s="212" t="str">
        <f>+'6 - Plan de Acciones Preventiva'!H27</f>
        <v>PROFESIONAL DESIGNADO, OFICINA DEL INSPECTOR DE LA GESTIÓN DE TIERRAS</v>
      </c>
      <c r="AN29" s="212" t="str">
        <f>+'6 - Plan de Acciones Preventiva'!I27</f>
        <v>Reportes mensuales de gestión de denuncias en Plan de Acción de la Oficina del Inspector de la Gestión de Tierras</v>
      </c>
      <c r="AO29" s="213">
        <f>+'6 - Plan de Acciones Preventiva'!J27</f>
        <v>12</v>
      </c>
      <c r="AP29" s="213">
        <f>+'6 - Plan de Acciones Preventiva'!AI27</f>
        <v>6</v>
      </c>
      <c r="AQ29" s="239">
        <f>+'6 - Plan de Acciones Preventiva'!AJ27</f>
        <v>0.5</v>
      </c>
      <c r="AR29" s="213" t="str">
        <f>+'6 - Plan de Acciones Preventiva'!AK27</f>
        <v>En curso</v>
      </c>
      <c r="AS29" s="244" t="str">
        <f>+'6 - Plan de Acciones Preventiva'!AL27</f>
        <v>https://agenciadetierras.sharepoint.com/:f:/s/MapadeRiesgosdeGestionANT/EjMHuTiyp_xBiO6mhUPDwJ4BnQ-orAwpNlz4Edb5M_kL6w?e=xeTEbz
https://agenciadetierras.sharepoint.com/:f:/s/MapadeRiesgosdeGestionANT/Em7Kn2gDg4NKnzitDrYKcmsBqKA5EyWhXBfRcJfwa_Uqrw?e=b1e1e4
https://agenciadetierras.sharepoint.com/:f:/s/MapadeRiesgosdeGestionANT/EnRA1Sxul9hFiD9oeNQj3NsB_kDr_M_hqR6qhVkjuGZ6tw?e=avnris
https://agenciadetierras.sharepoint.com/:f:/s/MapadeRiesgosdeGestionANT/EugjxilOov9Mnf9TOaxdJyUBoP3VYX3gMOEmUu5RkniupQ?e=6ZiSkI
https://agenciadetierras.sharepoint.com/:f:/s/MapadeRiesgosdeGestionANT/Ep00EnyhFYZLiAb4eHePhaABNKxKgsOwuWmAmgkFpW483Q?e=NKzXxw
https://agenciadetierras.sharepoint.com/:f:/s/MapadeRiesgosdeGestionANT/EsdoXlUiMjRIlYmZ0SXgYQUBElX6E-cVbah_3e8A_1F8Xw?e=hI9rge</v>
      </c>
      <c r="AT29" s="244">
        <f>+'6 - Plan de Acciones Preventiva'!AM27</f>
        <v>0</v>
      </c>
      <c r="AU29" s="213">
        <f>+'7 - Materialización del Riesgo'!G29</f>
        <v>0</v>
      </c>
      <c r="AV29" s="213">
        <f>+'7 - Materialización del Riesgo'!H29</f>
        <v>0</v>
      </c>
      <c r="AW29" s="213">
        <f>+'7 - Materialización del Riesgo'!I29</f>
        <v>0</v>
      </c>
      <c r="AX29" s="213" t="e">
        <f>+'7 - Materialización del Riesgo'!J29</f>
        <v>#DIV/0!</v>
      </c>
      <c r="AY29" s="213" t="e">
        <f>+'7 - Materialización del Riesgo'!K29</f>
        <v>#DIV/0!</v>
      </c>
      <c r="AZ29" s="213">
        <f>+'7 - Materialización del Riesgo'!L29</f>
        <v>0</v>
      </c>
      <c r="BA29" s="213">
        <f>+'7 - Materialización del Riesgo'!M29</f>
        <v>0</v>
      </c>
      <c r="BB29" s="213">
        <f>+'7 - Materialización del Riesgo'!N29</f>
        <v>0</v>
      </c>
      <c r="BC29" s="213">
        <f>+'7 - Materialización del Riesgo'!O29</f>
        <v>0</v>
      </c>
      <c r="BD29" s="213" t="e">
        <f>+'7 - Materialización del Riesgo'!P29</f>
        <v>#DIV/0!</v>
      </c>
      <c r="BE29" s="239">
        <f>+'7 - Materialización del Riesgo'!Q29</f>
        <v>1</v>
      </c>
    </row>
    <row r="30" spans="2:57" s="115" customFormat="1" ht="60" x14ac:dyDescent="0.25">
      <c r="B30" s="212" t="str">
        <f>+'3 - Identificación del Riesgo'!B29</f>
        <v>COMUNICACIÓN Y GESTIÓN CON GRUPOS DE INTERÉS</v>
      </c>
      <c r="C30" s="212" t="str">
        <f>+'3 - Identificación del Riesgo'!C29</f>
        <v>Establecer lineamientos para la comunicación y coordinación intra e interinstitucional, que proporcione a los grupos de interés información veraz, objetiva y oportuna de la misión, s y gestión de la Agencia Nacional de Tierras</v>
      </c>
      <c r="D30" s="212" t="str">
        <f>+'3 - Identificación del Riesgo'!D29</f>
        <v>Desde la formulación de lineamientos de comunicación interna y externa, hasta la articulación con los grupos de interés y organismos de control</v>
      </c>
      <c r="E30" s="213" t="str">
        <f>+'3 - Identificación del Riesgo'!F29</f>
        <v>OFICINA DEL INSPECTOR DE LA GESTIÓN DE TIERRAS</v>
      </c>
      <c r="F30" s="248" t="str">
        <f>+'3 - Identificación del Riesgo'!G29</f>
        <v>R 9</v>
      </c>
      <c r="G30" s="213" t="str">
        <f>+'3 - Identificación del Riesgo'!H29</f>
        <v>Omitir la gestión y/o respuesta  a las denuncias por posibles hechos de corrupción</v>
      </c>
      <c r="H30" s="213" t="str">
        <f>+'3 - Identificación del Riesgo'!I29</f>
        <v>Pérdida Reputacional</v>
      </c>
      <c r="I30" s="212" t="str">
        <f>+'3 - Identificación del Riesgo'!J29</f>
        <v>Posibilidad de pérdida reputacional en la imagen institucional por el desconocimiento en el registro, gestión y tramite de denuncias</v>
      </c>
      <c r="J30" s="216">
        <f>+'3 - Identificación del Riesgo'!O29</f>
        <v>44701</v>
      </c>
      <c r="K30" s="216" t="str">
        <f>+'3 - Identificación del Riesgo'!K29</f>
        <v>OPERATIVOS</v>
      </c>
      <c r="L30" s="215" t="str">
        <f>+'3 - Identificación del Riesgo'!N29</f>
        <v>Usuarios, productos y prácticas</v>
      </c>
      <c r="M30" s="214"/>
      <c r="N30" s="242" t="str">
        <f t="shared" si="2"/>
        <v/>
      </c>
      <c r="O30" s="243" t="str">
        <f t="shared" si="3"/>
        <v/>
      </c>
      <c r="P30" s="214"/>
      <c r="Q30" s="242" t="str">
        <f>IF(OR(P30=[1]Datos!$A$23,P30=[1]Datos!$B$23),"Leve",IF(OR(P30=[1]Datos!$A$24,P30=[1]Datos!$B$24),"Menor",IF(OR(P30=[1]Datos!$A$25,P30=[1]Datos!$B$25),"Moderado",IF(OR(P30=[1]Datos!$A$26,P30=[1]Datos!$B$26),"Mayor",IF(OR(P30=[1]Datos!$A$27,P30=[1]Datos!$B$27),"Catastrófico","")))))</f>
        <v/>
      </c>
      <c r="R30" s="243" t="str">
        <f t="shared" si="4"/>
        <v/>
      </c>
      <c r="S30" s="242" t="str">
        <f t="shared" si="5"/>
        <v/>
      </c>
      <c r="T30" s="242" t="e">
        <f t="shared" si="6"/>
        <v>#N/A</v>
      </c>
      <c r="U30" s="248" t="str">
        <f>+'5 - Diseño y Valoración Control'!H30</f>
        <v>C 9.2</v>
      </c>
      <c r="V30" s="212" t="str">
        <f>+'5 - Diseño y Valoración Control'!I30</f>
        <v>COLABORADOR DE LA OFICINA DEL INSPECTOR DE LA GESTIÓN DE TIERRAS</v>
      </c>
      <c r="W30" s="212" t="str">
        <f>+'5 - Diseño y Valoración Control'!J30</f>
        <v>Colaborador de la Oficina del Inspector de la Gestión de Tierras prioriza el tramite a través del Gestor Documental ORFEO para la subsanación y respuesta inmediata de la denuncia</v>
      </c>
      <c r="X30" s="213" t="str">
        <f>+'5 - Diseño y Valoración Control'!K30</f>
        <v>Correctivo</v>
      </c>
      <c r="Y30" s="99" t="str">
        <f t="shared" si="0"/>
        <v>Impacto</v>
      </c>
      <c r="Z30" s="213" t="str">
        <f>+'5 - Diseño y Valoración Control'!M30</f>
        <v>Manual</v>
      </c>
      <c r="AA30" s="99" t="str">
        <f t="shared" si="1"/>
        <v>25%</v>
      </c>
      <c r="AB30" s="213" t="str">
        <f>+'5 - Diseño y Valoración Control'!O30</f>
        <v>Documentado</v>
      </c>
      <c r="AC30" s="213" t="s">
        <v>421</v>
      </c>
      <c r="AD30" s="213" t="str">
        <f>+'5 - Diseño y Valoración Control'!Q30</f>
        <v>Con registro</v>
      </c>
      <c r="AE30" s="203">
        <f>+'5 - Diseño y Valoración Control'!R30</f>
        <v>0</v>
      </c>
      <c r="AF30" s="186" t="str">
        <f>+'5 - Diseño y Valoración Control'!S30</f>
        <v/>
      </c>
      <c r="AG30" s="203">
        <f>+'5 - Diseño y Valoración Control'!T30</f>
        <v>0</v>
      </c>
      <c r="AH30" s="186" t="str">
        <f>+'5 - Diseño y Valoración Control'!U30</f>
        <v/>
      </c>
      <c r="AI30" s="186" t="str">
        <f>+'5 - Diseño y Valoración Control'!V30</f>
        <v/>
      </c>
      <c r="AJ30" s="186"/>
      <c r="AK30" s="248" t="str">
        <f>+'6 - Plan de Acciones Preventiva'!F28</f>
        <v>P 9.2</v>
      </c>
      <c r="AL30" s="212">
        <f>+'6 - Plan de Acciones Preventiva'!G28</f>
        <v>0</v>
      </c>
      <c r="AM30" s="212" t="str">
        <f>+'6 - Plan de Acciones Preventiva'!H28</f>
        <v/>
      </c>
      <c r="AN30" s="212">
        <f>+'6 - Plan de Acciones Preventiva'!I28</f>
        <v>0</v>
      </c>
      <c r="AO30" s="213">
        <f>+'6 - Plan de Acciones Preventiva'!J28</f>
        <v>0</v>
      </c>
      <c r="AP30" s="213">
        <f>+'6 - Plan de Acciones Preventiva'!AI28</f>
        <v>0</v>
      </c>
      <c r="AQ30" s="239"/>
      <c r="AR30" s="213" t="str">
        <f>+'6 - Plan de Acciones Preventiva'!AK28</f>
        <v>En curso</v>
      </c>
      <c r="AS30" s="244">
        <f>+'6 - Plan de Acciones Preventiva'!AL28</f>
        <v>0</v>
      </c>
      <c r="AT30" s="244">
        <f>+'6 - Plan de Acciones Preventiva'!AM28</f>
        <v>0</v>
      </c>
      <c r="AU30" s="213">
        <f>+'7 - Materialización del Riesgo'!G30</f>
        <v>0</v>
      </c>
      <c r="AV30" s="213">
        <f>+'7 - Materialización del Riesgo'!H30</f>
        <v>0</v>
      </c>
      <c r="AW30" s="213">
        <f>+'7 - Materialización del Riesgo'!I30</f>
        <v>0</v>
      </c>
      <c r="AX30" s="213" t="e">
        <f>+'7 - Materialización del Riesgo'!J30</f>
        <v>#DIV/0!</v>
      </c>
      <c r="AY30" s="213" t="e">
        <f>+'7 - Materialización del Riesgo'!K30</f>
        <v>#DIV/0!</v>
      </c>
      <c r="AZ30" s="213">
        <f>+'7 - Materialización del Riesgo'!L30</f>
        <v>0</v>
      </c>
      <c r="BA30" s="213">
        <f>+'7 - Materialización del Riesgo'!M30</f>
        <v>0</v>
      </c>
      <c r="BB30" s="213">
        <f>+'7 - Materialización del Riesgo'!N30</f>
        <v>0</v>
      </c>
      <c r="BC30" s="213">
        <f>+'7 - Materialización del Riesgo'!O30</f>
        <v>0</v>
      </c>
      <c r="BD30" s="213" t="e">
        <f>+'7 - Materialización del Riesgo'!P30</f>
        <v>#DIV/0!</v>
      </c>
      <c r="BE30" s="239">
        <f>+'7 - Materialización del Riesgo'!Q30</f>
        <v>1</v>
      </c>
    </row>
    <row r="31" spans="2:57" s="115" customFormat="1" ht="105" x14ac:dyDescent="0.25">
      <c r="B31" s="212" t="str">
        <f>+'3 - Identificación del Riesgo'!B30</f>
        <v>INTELIGENCIA DE LA INFORMACIÓN</v>
      </c>
      <c r="C31" s="212" t="str">
        <f>+'3 - Identificación del Riesgo'!C30</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1" s="212" t="str">
        <f>+'3 - Identificación del Riesgo'!D30</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1" s="213" t="str">
        <f>+'3 - Identificación del Riesgo'!F30</f>
        <v>OFICINA DE PLANEACIÓN</v>
      </c>
      <c r="F31" s="248" t="str">
        <f>+'3 - Identificación del Riesgo'!G30</f>
        <v>R 10</v>
      </c>
      <c r="G31" s="213" t="str">
        <f>+'3 - Identificación del Riesgo'!H30</f>
        <v>Aprobación y publicación de información documentada no pertinente a los Procesos de la entidad</v>
      </c>
      <c r="H31" s="213" t="str">
        <f>+'3 - Identificación del Riesgo'!I30</f>
        <v>Pérdida Reputacional</v>
      </c>
      <c r="I31" s="212" t="str">
        <f>+'3 - Identificación del Riesgo'!J30</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1" s="216">
        <f>+'3 - Identificación del Riesgo'!O30</f>
        <v>44701</v>
      </c>
      <c r="K31" s="216" t="str">
        <f>+'3 - Identificación del Riesgo'!K30</f>
        <v>GERENCIALES</v>
      </c>
      <c r="L31" s="215" t="str">
        <f>+'3 - Identificación del Riesgo'!N30</f>
        <v>Ejecución y administración de procesos</v>
      </c>
      <c r="M31" s="214">
        <v>365</v>
      </c>
      <c r="N31" s="242" t="str">
        <f t="shared" si="2"/>
        <v>Media</v>
      </c>
      <c r="O31" s="243">
        <f t="shared" si="3"/>
        <v>0.6</v>
      </c>
      <c r="P31" s="214" t="s">
        <v>393</v>
      </c>
      <c r="Q31" s="242" t="str">
        <f>IF(OR(P31=[1]Datos!$A$23,P31=[1]Datos!$B$23),"Leve",IF(OR(P31=[1]Datos!$A$24,P31=[1]Datos!$B$24),"Menor",IF(OR(P31=[1]Datos!$A$25,P31=[1]Datos!$B$25),"Moderado",IF(OR(P31=[1]Datos!$A$26,P31=[1]Datos!$B$26),"Mayor",IF(OR(P31=[1]Datos!$A$27,P31=[1]Datos!$B$27),"Catastrófico","")))))</f>
        <v>Moderado</v>
      </c>
      <c r="R31" s="243">
        <f t="shared" si="4"/>
        <v>0.6</v>
      </c>
      <c r="S31" s="242" t="str">
        <f t="shared" si="5"/>
        <v>Moderado</v>
      </c>
      <c r="T31" s="242" t="str">
        <f t="shared" si="6"/>
        <v>Reducir</v>
      </c>
      <c r="U31" s="248" t="str">
        <f>+'5 - Diseño y Valoración Control'!H31</f>
        <v>C 10.1</v>
      </c>
      <c r="V31" s="212" t="str">
        <f>+'5 - Diseño y Valoración Control'!I31</f>
        <v>OFICINA DE PLANEACIÓN</v>
      </c>
      <c r="W31" s="212" t="str">
        <f>+'5 - Diseño y Valoración Control'!J31</f>
        <v xml:space="preserve">La Oficina de Planeación Evalúa la pertinencia de la solicitud de elaboración o actualización de información documentada a través de la forma SOLICITUD DE ELABORACIÓN O MODIFICACIÓN DE DOCUMENTOS INTI-F-007 donde se verifica el tipo de solicitud, el criterio de la solicitud y si es pertinente con base a la necesidad y el cumplimiento del Sistema Integrado de Gestión </v>
      </c>
      <c r="X31" s="213" t="str">
        <f>+'5 - Diseño y Valoración Control'!K31</f>
        <v>Preventivo</v>
      </c>
      <c r="Y31" s="99" t="str">
        <f t="shared" si="0"/>
        <v>Probabilidad</v>
      </c>
      <c r="Z31" s="213" t="str">
        <f>+'5 - Diseño y Valoración Control'!M31</f>
        <v>Manual</v>
      </c>
      <c r="AA31" s="99" t="str">
        <f t="shared" si="1"/>
        <v>40%</v>
      </c>
      <c r="AB31" s="213" t="str">
        <f>+'5 - Diseño y Valoración Control'!O31</f>
        <v>Documentado</v>
      </c>
      <c r="AC31" s="213" t="s">
        <v>421</v>
      </c>
      <c r="AD31" s="213" t="str">
        <f>+'5 - Diseño y Valoración Control'!Q31</f>
        <v>Con registro</v>
      </c>
      <c r="AE31" s="203">
        <f>+'5 - Diseño y Valoración Control'!R31</f>
        <v>0.36</v>
      </c>
      <c r="AF31" s="186" t="str">
        <f>+'5 - Diseño y Valoración Control'!S31</f>
        <v>Baja</v>
      </c>
      <c r="AG31" s="203">
        <f>+'5 - Diseño y Valoración Control'!T31</f>
        <v>0.6</v>
      </c>
      <c r="AH31" s="186" t="str">
        <f>+'5 - Diseño y Valoración Control'!U31</f>
        <v>Moderado</v>
      </c>
      <c r="AI31" s="186" t="str">
        <f>+'5 - Diseño y Valoración Control'!V31</f>
        <v>Moderado</v>
      </c>
      <c r="AJ31" s="186" t="str">
        <f>+'5 - Diseño y Valoración Control'!W31</f>
        <v>Reducir</v>
      </c>
      <c r="AK31" s="248" t="str">
        <f>+'6 - Plan de Acciones Preventiva'!F29</f>
        <v>P 10.1</v>
      </c>
      <c r="AL31" s="212" t="str">
        <f>+'6 - Plan de Acciones Preventiva'!G29</f>
        <v>Actualización del procedimiento CONTROL DE INFORMACIÓN DOCUMENTADA INTI-P-001</v>
      </c>
      <c r="AM31" s="212" t="str">
        <f>+'6 - Plan de Acciones Preventiva'!H29</f>
        <v>OFICINA DE PLANEACIÓN</v>
      </c>
      <c r="AN31" s="212" t="str">
        <f>+'6 - Plan de Acciones Preventiva'!I29</f>
        <v>Procedimiento actualizado INTI-P-001</v>
      </c>
      <c r="AO31" s="213">
        <f>+'6 - Plan de Acciones Preventiva'!J29</f>
        <v>1</v>
      </c>
      <c r="AP31" s="213">
        <f>+'6 - Plan de Acciones Preventiva'!AI29</f>
        <v>1</v>
      </c>
      <c r="AQ31" s="239">
        <f>+'6 - Plan de Acciones Preventiva'!AJ29</f>
        <v>1</v>
      </c>
      <c r="AR31" s="213" t="str">
        <f>+'6 - Plan de Acciones Preventiva'!AK29</f>
        <v>En curso</v>
      </c>
      <c r="AS31" s="244">
        <f>+'6 - Plan de Acciones Preventiva'!AL29</f>
        <v>0</v>
      </c>
      <c r="AT31" s="244" t="str">
        <f>+'6 - Plan de Acciones Preventiva'!AM29</f>
        <v>Se actualizo el procedimiento Control de la Información Documentada INTI-P-001</v>
      </c>
      <c r="AU31" s="213">
        <f>+'7 - Materialización del Riesgo'!G31</f>
        <v>0</v>
      </c>
      <c r="AV31" s="213">
        <f>+'7 - Materialización del Riesgo'!H31</f>
        <v>0</v>
      </c>
      <c r="AW31" s="213">
        <f>+'7 - Materialización del Riesgo'!I31</f>
        <v>0</v>
      </c>
      <c r="AX31" s="213" t="e">
        <f>+'7 - Materialización del Riesgo'!J31</f>
        <v>#DIV/0!</v>
      </c>
      <c r="AY31" s="213" t="e">
        <f>+'7 - Materialización del Riesgo'!K31</f>
        <v>#DIV/0!</v>
      </c>
      <c r="AZ31" s="213">
        <f>+'7 - Materialización del Riesgo'!L31</f>
        <v>0</v>
      </c>
      <c r="BA31" s="213">
        <f>+'7 - Materialización del Riesgo'!M31</f>
        <v>0</v>
      </c>
      <c r="BB31" s="213">
        <f>+'7 - Materialización del Riesgo'!N31</f>
        <v>0</v>
      </c>
      <c r="BC31" s="213">
        <f>+'7 - Materialización del Riesgo'!O31</f>
        <v>0</v>
      </c>
      <c r="BD31" s="213" t="e">
        <f>+'7 - Materialización del Riesgo'!P31</f>
        <v>#DIV/0!</v>
      </c>
      <c r="BE31" s="239">
        <f>+'7 - Materialización del Riesgo'!Q31</f>
        <v>1</v>
      </c>
    </row>
    <row r="32" spans="2:57" s="115" customFormat="1" ht="105" x14ac:dyDescent="0.25">
      <c r="B32" s="212" t="str">
        <f>+'3 - Identificación del Riesgo'!B31</f>
        <v>INTELIGENCIA DE LA INFORMACIÓN</v>
      </c>
      <c r="C32" s="212" t="str">
        <f>+'3 - Identificación del Riesgo'!C31</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2" s="212" t="str">
        <f>+'3 - Identificación del Riesgo'!D31</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2" s="213" t="str">
        <f>+'3 - Identificación del Riesgo'!F31</f>
        <v>OFICINA DE PLANEACIÓN</v>
      </c>
      <c r="F32" s="248" t="str">
        <f>+'3 - Identificación del Riesgo'!G31</f>
        <v>R 10</v>
      </c>
      <c r="G32" s="213" t="str">
        <f>+'3 - Identificación del Riesgo'!H31</f>
        <v>Aprobación y publicación de información documentada no pertinente a los Procesos de la entidad</v>
      </c>
      <c r="H32" s="213" t="str">
        <f>+'3 - Identificación del Riesgo'!I31</f>
        <v>Pérdida Reputacional</v>
      </c>
      <c r="I32" s="212" t="str">
        <f>+'3 - Identificación del Riesgo'!J31</f>
        <v>Posibilidad de pérdida reputacional en la imagen institucional debido al desconocimiento del procedimiento establecido para controlar la aprobación, actualización y publicación de la información documentada oficial de la entidad, dispuesta para apoyar la operación de los procesos</v>
      </c>
      <c r="J32" s="216">
        <f>+'3 - Identificación del Riesgo'!O31</f>
        <v>44701</v>
      </c>
      <c r="K32" s="216" t="str">
        <f>+'3 - Identificación del Riesgo'!K31</f>
        <v>GERENCIALES</v>
      </c>
      <c r="L32" s="215" t="str">
        <f>+'3 - Identificación del Riesgo'!N31</f>
        <v>Ejecución y administración de procesos</v>
      </c>
      <c r="M32" s="214"/>
      <c r="N32" s="242" t="str">
        <f t="shared" si="2"/>
        <v/>
      </c>
      <c r="O32" s="243" t="str">
        <f t="shared" si="3"/>
        <v/>
      </c>
      <c r="P32" s="214"/>
      <c r="Q32" s="242" t="str">
        <f>IF(OR(P32=[1]Datos!$A$23,P32=[1]Datos!$B$23),"Leve",IF(OR(P32=[1]Datos!$A$24,P32=[1]Datos!$B$24),"Menor",IF(OR(P32=[1]Datos!$A$25,P32=[1]Datos!$B$25),"Moderado",IF(OR(P32=[1]Datos!$A$26,P32=[1]Datos!$B$26),"Mayor",IF(OR(P32=[1]Datos!$A$27,P32=[1]Datos!$B$27),"Catastrófico","")))))</f>
        <v/>
      </c>
      <c r="R32" s="243" t="str">
        <f t="shared" si="4"/>
        <v/>
      </c>
      <c r="S32" s="242" t="str">
        <f t="shared" si="5"/>
        <v/>
      </c>
      <c r="T32" s="242" t="e">
        <f t="shared" si="6"/>
        <v>#N/A</v>
      </c>
      <c r="U32" s="248" t="str">
        <f>+'5 - Diseño y Valoración Control'!H32</f>
        <v>C 10.2</v>
      </c>
      <c r="V32" s="212" t="str">
        <f>+'5 - Diseño y Valoración Control'!I32</f>
        <v>OFICINA DE PLANEACIÓN</v>
      </c>
      <c r="W32" s="212" t="str">
        <f>+'5 - Diseño y Valoración Control'!J32</f>
        <v>La Oficina de Planeación informa a la dependencia responsable del documento a través de una comunicación por correo electrónico las observaciones encontradas y solicitando la actualización inmediata de este, creando una solicitud de elaboración o modificación del documento</v>
      </c>
      <c r="X32" s="213" t="str">
        <f>+'5 - Diseño y Valoración Control'!K32</f>
        <v>Correctivo</v>
      </c>
      <c r="Y32" s="99" t="str">
        <f t="shared" si="0"/>
        <v>Impacto</v>
      </c>
      <c r="Z32" s="213" t="str">
        <f>+'5 - Diseño y Valoración Control'!M32</f>
        <v>Manual</v>
      </c>
      <c r="AA32" s="99" t="str">
        <f t="shared" si="1"/>
        <v>25%</v>
      </c>
      <c r="AB32" s="213" t="str">
        <f>+'5 - Diseño y Valoración Control'!O32</f>
        <v>Documentado</v>
      </c>
      <c r="AC32" s="213" t="s">
        <v>421</v>
      </c>
      <c r="AD32" s="213" t="str">
        <f>+'5 - Diseño y Valoración Control'!Q32</f>
        <v>Con registro</v>
      </c>
      <c r="AE32" s="203">
        <f>+'5 - Diseño y Valoración Control'!R32</f>
        <v>0</v>
      </c>
      <c r="AF32" s="186" t="str">
        <f>+'5 - Diseño y Valoración Control'!S32</f>
        <v/>
      </c>
      <c r="AG32" s="203">
        <f>+'5 - Diseño y Valoración Control'!T32</f>
        <v>0</v>
      </c>
      <c r="AH32" s="186" t="str">
        <f>+'5 - Diseño y Valoración Control'!U32</f>
        <v/>
      </c>
      <c r="AI32" s="186" t="str">
        <f>+'5 - Diseño y Valoración Control'!V32</f>
        <v/>
      </c>
      <c r="AJ32" s="186"/>
      <c r="AK32" s="248" t="str">
        <f>+'6 - Plan de Acciones Preventiva'!F30</f>
        <v>P 10.2</v>
      </c>
      <c r="AL32" s="212">
        <f>+'6 - Plan de Acciones Preventiva'!G30</f>
        <v>0</v>
      </c>
      <c r="AM32" s="212" t="str">
        <f>+'6 - Plan de Acciones Preventiva'!H30</f>
        <v/>
      </c>
      <c r="AN32" s="212">
        <f>+'6 - Plan de Acciones Preventiva'!I30</f>
        <v>0</v>
      </c>
      <c r="AO32" s="213">
        <f>+'6 - Plan de Acciones Preventiva'!J30</f>
        <v>0</v>
      </c>
      <c r="AP32" s="213">
        <f>+'6 - Plan de Acciones Preventiva'!AI30</f>
        <v>0</v>
      </c>
      <c r="AQ32" s="239"/>
      <c r="AR32" s="213" t="str">
        <f>+'6 - Plan de Acciones Preventiva'!AK30</f>
        <v>En curso</v>
      </c>
      <c r="AS32" s="244">
        <f>+'6 - Plan de Acciones Preventiva'!AL30</f>
        <v>0</v>
      </c>
      <c r="AT32" s="244">
        <f>+'6 - Plan de Acciones Preventiva'!AM30</f>
        <v>0</v>
      </c>
      <c r="AU32" s="213">
        <f>+'7 - Materialización del Riesgo'!G32</f>
        <v>0</v>
      </c>
      <c r="AV32" s="213">
        <f>+'7 - Materialización del Riesgo'!H32</f>
        <v>0</v>
      </c>
      <c r="AW32" s="213">
        <f>+'7 - Materialización del Riesgo'!I32</f>
        <v>0</v>
      </c>
      <c r="AX32" s="213" t="e">
        <f>+'7 - Materialización del Riesgo'!J32</f>
        <v>#DIV/0!</v>
      </c>
      <c r="AY32" s="213" t="e">
        <f>+'7 - Materialización del Riesgo'!K32</f>
        <v>#DIV/0!</v>
      </c>
      <c r="AZ32" s="213">
        <f>+'7 - Materialización del Riesgo'!L32</f>
        <v>0</v>
      </c>
      <c r="BA32" s="213">
        <f>+'7 - Materialización del Riesgo'!M32</f>
        <v>0</v>
      </c>
      <c r="BB32" s="213">
        <f>+'7 - Materialización del Riesgo'!N32</f>
        <v>0</v>
      </c>
      <c r="BC32" s="213">
        <f>+'7 - Materialización del Riesgo'!O32</f>
        <v>0</v>
      </c>
      <c r="BD32" s="213" t="e">
        <f>+'7 - Materialización del Riesgo'!P32</f>
        <v>#DIV/0!</v>
      </c>
      <c r="BE32" s="239">
        <f>+'7 - Materialización del Riesgo'!Q32</f>
        <v>1</v>
      </c>
    </row>
    <row r="33" spans="2:57" s="115" customFormat="1" ht="195" x14ac:dyDescent="0.25">
      <c r="B33" s="212" t="str">
        <f>+'3 - Identificación del Riesgo'!B32</f>
        <v>INTELIGENCIA DE LA INFORMACIÓN</v>
      </c>
      <c r="C33" s="212" t="str">
        <f>+'3 - Identificación del Riesgo'!C32</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3" s="212" t="str">
        <f>+'3 - Identificación del Riesgo'!D32</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3" s="213" t="str">
        <f>+'3 - Identificación del Riesgo'!F32</f>
        <v>DIRECCIÓN GENERAL / GESTIÓN DEL CONOCIMIENTO</v>
      </c>
      <c r="F33" s="248" t="str">
        <f>+'3 - Identificación del Riesgo'!G32</f>
        <v>R 11</v>
      </c>
      <c r="G33" s="213" t="str">
        <f>+'3 - Identificación del Riesgo'!H32</f>
        <v>Fuga parcial o completa del conocimiento tácito o explicito de la Entidad</v>
      </c>
      <c r="H33" s="213" t="str">
        <f>+'3 - Identificación del Riesgo'!I32</f>
        <v>Pérdida Reputacional</v>
      </c>
      <c r="I33" s="212" t="str">
        <f>+'3 - Identificación del Riesgo'!J32</f>
        <v>Posibilidad de pérdida reputacional en la desaparición del conocimiento organizacional por falta de mecanismos que permitan retener el conocimiento tácito y explícito tanto individual como grupal u organizacional</v>
      </c>
      <c r="J33" s="216">
        <f>+'3 - Identificación del Riesgo'!O32</f>
        <v>44701</v>
      </c>
      <c r="K33" s="216" t="str">
        <f>+'3 - Identificación del Riesgo'!K32</f>
        <v>ESTRATÉGICOS</v>
      </c>
      <c r="L33" s="215" t="str">
        <f>+'3 - Identificación del Riesgo'!N32</f>
        <v>Ejecución y administración de procesos</v>
      </c>
      <c r="M33" s="214">
        <v>8760</v>
      </c>
      <c r="N33" s="242" t="str">
        <f t="shared" si="2"/>
        <v>Muy Alta</v>
      </c>
      <c r="O33" s="243">
        <f t="shared" si="3"/>
        <v>1</v>
      </c>
      <c r="P33" s="214" t="s">
        <v>394</v>
      </c>
      <c r="Q33" s="242" t="str">
        <f>IF(OR(P33=[1]Datos!$A$23,P33=[1]Datos!$B$23),"Leve",IF(OR(P33=[1]Datos!$A$24,P33=[1]Datos!$B$24),"Menor",IF(OR(P33=[1]Datos!$A$25,P33=[1]Datos!$B$25),"Moderado",IF(OR(P33=[1]Datos!$A$26,P33=[1]Datos!$B$26),"Mayor",IF(OR(P33=[1]Datos!$A$27,P33=[1]Datos!$B$27),"Catastrófico","")))))</f>
        <v>Catastrófico</v>
      </c>
      <c r="R33" s="243">
        <f t="shared" si="4"/>
        <v>1</v>
      </c>
      <c r="S33" s="242" t="str">
        <f t="shared" si="5"/>
        <v>Extremo</v>
      </c>
      <c r="T33" s="242" t="str">
        <f t="shared" si="6"/>
        <v>Reducir</v>
      </c>
      <c r="U33" s="248" t="str">
        <f>+'5 - Diseño y Valoración Control'!H33</f>
        <v>C 11.1</v>
      </c>
      <c r="V33" s="212" t="str">
        <f>+'5 - Diseño y Valoración Control'!I33</f>
        <v>ASESOR DE GESTIÓN DEL CONOCIMIENTO / DIRECCIÓN GENERAL</v>
      </c>
      <c r="W33" s="212" t="str">
        <f>+'5 - Diseño y Valoración Control'!J33</f>
        <v>Asesor de Gestión del Conocimiento / Dirección General revisa el autodiagnóstico de MIPG para la dimensión de Gestión del conocimiento a través de la recolección y/o confirmación de los aportes que brinda cada dependencia a la Gestión del Conocimiento y la mitigación en la fuga de conocimiento de la entidad mediante reuniones con los enlaces de Gestión del Conocimiento de las dependencias o la actualización por parte del equipo asesor a partir de la información resultante sobre la identificación y revisión de insumos potencialmente reportables dentro de la dimensión ya mencionada</v>
      </c>
      <c r="X33" s="213" t="str">
        <f>+'5 - Diseño y Valoración Control'!K33</f>
        <v>Detectivo</v>
      </c>
      <c r="Y33" s="99" t="str">
        <f t="shared" si="0"/>
        <v>Impacto</v>
      </c>
      <c r="Z33" s="213" t="str">
        <f>+'5 - Diseño y Valoración Control'!M33</f>
        <v>Manual</v>
      </c>
      <c r="AA33" s="99" t="str">
        <f t="shared" si="1"/>
        <v>30%</v>
      </c>
      <c r="AB33" s="213" t="str">
        <f>+'5 - Diseño y Valoración Control'!O33</f>
        <v>Documentado</v>
      </c>
      <c r="AC33" s="213" t="s">
        <v>1349</v>
      </c>
      <c r="AD33" s="213" t="str">
        <f>+'5 - Diseño y Valoración Control'!Q33</f>
        <v>Con registro</v>
      </c>
      <c r="AE33" s="203">
        <f>+'5 - Diseño y Valoración Control'!R33</f>
        <v>1</v>
      </c>
      <c r="AF33" s="186" t="str">
        <f>+'5 - Diseño y Valoración Control'!S33</f>
        <v>Muy Alta</v>
      </c>
      <c r="AG33" s="203">
        <f>+'5 - Diseño y Valoración Control'!T33</f>
        <v>0.7</v>
      </c>
      <c r="AH33" s="186" t="str">
        <f>+'5 - Diseño y Valoración Control'!U33</f>
        <v>Mayor</v>
      </c>
      <c r="AI33" s="186" t="str">
        <f>+'5 - Diseño y Valoración Control'!V33</f>
        <v>Alto</v>
      </c>
      <c r="AJ33" s="186" t="str">
        <f>+'5 - Diseño y Valoración Control'!W33</f>
        <v>Reducir</v>
      </c>
      <c r="AK33" s="248" t="str">
        <f>+'6 - Plan de Acciones Preventiva'!F31</f>
        <v>P 11.1</v>
      </c>
      <c r="AL33" s="212" t="str">
        <f>+'6 - Plan de Acciones Preventiva'!G31</f>
        <v>Diligenciar autodiagnóstico de la dimensión de Gestión del Conocimiento, bajo la orientación del equipo de Gestión del Conocimiento de la Dirección General y con la participación de todas las dependencias que ejecutan acciones relacionadas con la implementación de la Política de Gestión del Conocimiento y la Innovación de MiPG (Gestión del conocimiento y mitigación de la fuga de conocimiento)</v>
      </c>
      <c r="AM33" s="212" t="str">
        <f>+'6 - Plan de Acciones Preventiva'!H31</f>
        <v>GESTIÓN DEL CONOCIMIENTO / DIRECCIÓN GENERAL</v>
      </c>
      <c r="AN33" s="212" t="str">
        <f>+'6 - Plan de Acciones Preventiva'!I31</f>
        <v xml:space="preserve">Formulario de autodiagnóstico MIPG diligenciado </v>
      </c>
      <c r="AO33" s="213">
        <f>+'6 - Plan de Acciones Preventiva'!J31</f>
        <v>4</v>
      </c>
      <c r="AP33" s="213">
        <f>+'6 - Plan de Acciones Preventiva'!AI31</f>
        <v>4</v>
      </c>
      <c r="AQ33" s="239">
        <f>+'6 - Plan de Acciones Preventiva'!AJ31</f>
        <v>1</v>
      </c>
      <c r="AR33" s="213" t="str">
        <f>+'6 - Plan de Acciones Preventiva'!AK31</f>
        <v>En curso</v>
      </c>
      <c r="AS33" s="244" t="str">
        <f>+'6 - Plan de Acciones Preventiva'!AL31</f>
        <v xml:space="preserve">https://agenciadetierras.sharepoint.com/:f:/s/MapadeRiesgosdeGestionANT/EnG-WSgU5sVGjNNDaF18dWsBUQHmxGjsD0CtgOIku6KiiQ?e=BezeK0
https://agenciadetierras.sharepoint.com/:f:/s/MapadeRiesgosdeGestionANT/EvVPQ8EosRBFl35k0RjzhTkBmOwEerqDU8B2ZS9Rg2FYPw?e=MkejMV
https://agenciadetierras.sharepoint.com/:f:/s/MapadeRiesgosdeGestionANT/Es0CyaaP8cVErBK7RQAnpSYBdIn9nlvJhOi8PWbwtyc9CQ?e=IaJIq3
https://agenciadetierras.sharepoint.com/:f:/s/MapadeRiesgosdeGestionANT/EpoyVHS-v3tKl_xNjWVCxwkBSy4JHQd9j77ufiPwA4gy_A?e=f9mnab
</v>
      </c>
      <c r="AT33" s="244" t="str">
        <f>+'6 - Plan de Acciones Preventiva'!AM31</f>
        <v xml:space="preserve">Revisión de los criterios propuestos para la vigencia 2022 con respecto a los trabajados en 2021. Ademas se consigno la información correspondiente.
Revisión de los criterios y su concordancia con las evidencias existentes y posibles actualizaciones. </v>
      </c>
      <c r="AU33" s="213">
        <f>+'7 - Materialización del Riesgo'!G33</f>
        <v>0</v>
      </c>
      <c r="AV33" s="213">
        <f>+'7 - Materialización del Riesgo'!H33</f>
        <v>0</v>
      </c>
      <c r="AW33" s="213">
        <f>+'7 - Materialización del Riesgo'!I33</f>
        <v>0</v>
      </c>
      <c r="AX33" s="213" t="e">
        <f>+'7 - Materialización del Riesgo'!J33</f>
        <v>#DIV/0!</v>
      </c>
      <c r="AY33" s="213" t="e">
        <f>+'7 - Materialización del Riesgo'!K33</f>
        <v>#DIV/0!</v>
      </c>
      <c r="AZ33" s="213">
        <f>+'7 - Materialización del Riesgo'!L33</f>
        <v>0</v>
      </c>
      <c r="BA33" s="213">
        <f>+'7 - Materialización del Riesgo'!M33</f>
        <v>0</v>
      </c>
      <c r="BB33" s="213">
        <f>+'7 - Materialización del Riesgo'!N33</f>
        <v>0</v>
      </c>
      <c r="BC33" s="213">
        <f>+'7 - Materialización del Riesgo'!O33</f>
        <v>0</v>
      </c>
      <c r="BD33" s="213" t="e">
        <f>+'7 - Materialización del Riesgo'!P33</f>
        <v>#DIV/0!</v>
      </c>
      <c r="BE33" s="239">
        <f>+'7 - Materialización del Riesgo'!Q33</f>
        <v>1</v>
      </c>
    </row>
    <row r="34" spans="2:57" s="115" customFormat="1" ht="105" x14ac:dyDescent="0.25">
      <c r="B34" s="212" t="str">
        <f>+'3 - Identificación del Riesgo'!B33</f>
        <v>INTELIGENCIA DE LA INFORMACIÓN</v>
      </c>
      <c r="C34" s="212" t="str">
        <f>+'3 - Identificación del Riesgo'!C33</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4" s="212" t="str">
        <f>+'3 - Identificación del Riesgo'!D33</f>
        <v>Desde el entendimiento estratégico (planes de acción GEL e Institucional PETIC),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4" s="213" t="str">
        <f>+'3 - Identificación del Riesgo'!F33</f>
        <v>DIRECCIÓN GENERAL / GESTIÓN DEL CONOCIMIENTO</v>
      </c>
      <c r="F34" s="248" t="str">
        <f>+'3 - Identificación del Riesgo'!G33</f>
        <v>R 11</v>
      </c>
      <c r="G34" s="213" t="str">
        <f>+'3 - Identificación del Riesgo'!H33</f>
        <v>Fuga parcial o completa del conocimiento tácito o explicito de la Entidad</v>
      </c>
      <c r="H34" s="213" t="str">
        <f>+'3 - Identificación del Riesgo'!I33</f>
        <v>Pérdida Reputacional</v>
      </c>
      <c r="I34" s="212" t="str">
        <f>+'3 - Identificación del Riesgo'!J33</f>
        <v>Posibilidad de pérdida reputacional en la desaparición del conocimiento organizacional por falta de mecanismos que permitan retener el conocimiento tácito y explícito tanto individual como grupal u organizacional</v>
      </c>
      <c r="J34" s="216">
        <f>+'3 - Identificación del Riesgo'!O33</f>
        <v>44701</v>
      </c>
      <c r="K34" s="216" t="str">
        <f>+'3 - Identificación del Riesgo'!K33</f>
        <v>ESTRATÉGICOS</v>
      </c>
      <c r="L34" s="215" t="str">
        <f>+'3 - Identificación del Riesgo'!N33</f>
        <v>Ejecución y administración de procesos</v>
      </c>
      <c r="M34" s="214"/>
      <c r="N34" s="242" t="str">
        <f t="shared" si="2"/>
        <v/>
      </c>
      <c r="O34" s="243" t="str">
        <f t="shared" si="3"/>
        <v/>
      </c>
      <c r="P34" s="214"/>
      <c r="Q34" s="242" t="str">
        <f>IF(OR(P34=[1]Datos!$A$23,P34=[1]Datos!$B$23),"Leve",IF(OR(P34=[1]Datos!$A$24,P34=[1]Datos!$B$24),"Menor",IF(OR(P34=[1]Datos!$A$25,P34=[1]Datos!$B$25),"Moderado",IF(OR(P34=[1]Datos!$A$26,P34=[1]Datos!$B$26),"Mayor",IF(OR(P34=[1]Datos!$A$27,P34=[1]Datos!$B$27),"Catastrófico","")))))</f>
        <v/>
      </c>
      <c r="R34" s="243" t="str">
        <f t="shared" si="4"/>
        <v/>
      </c>
      <c r="S34" s="242" t="str">
        <f t="shared" si="5"/>
        <v/>
      </c>
      <c r="T34" s="242" t="e">
        <f t="shared" si="6"/>
        <v>#N/A</v>
      </c>
      <c r="U34" s="248" t="str">
        <f>+'5 - Diseño y Valoración Control'!H34</f>
        <v>C 11.2</v>
      </c>
      <c r="V34" s="212" t="str">
        <f>+'5 - Diseño y Valoración Control'!I34</f>
        <v>EQUIPO DE GESTIÓN DEL CONOCIMIENTO</v>
      </c>
      <c r="W34" s="212" t="str">
        <f>+'5 - Diseño y Valoración Control'!J34</f>
        <v>Equipo de Gestión del conocimiento actualiza el inventario de documentos vigentes cargados en el Sistema Integrado de Gestión - SIG a través de una lista de chequeo mensual de los documentos aprobados en el mes por medio de reuniones programadas a los cinco (5) días hábiles máximo del mes siguiente para revalidar la verificación</v>
      </c>
      <c r="X34" s="213" t="str">
        <f>+'5 - Diseño y Valoración Control'!K34</f>
        <v>Correctivo</v>
      </c>
      <c r="Y34" s="99" t="str">
        <f t="shared" si="0"/>
        <v>Impacto</v>
      </c>
      <c r="Z34" s="213" t="str">
        <f>+'5 - Diseño y Valoración Control'!M34</f>
        <v>Manual</v>
      </c>
      <c r="AA34" s="99" t="str">
        <f t="shared" si="1"/>
        <v>25%</v>
      </c>
      <c r="AB34" s="213" t="str">
        <f>+'5 - Diseño y Valoración Control'!O34</f>
        <v>Sin documentar</v>
      </c>
      <c r="AC34" s="213" t="s">
        <v>1349</v>
      </c>
      <c r="AD34" s="213" t="str">
        <f>+'5 - Diseño y Valoración Control'!Q34</f>
        <v>Con registro</v>
      </c>
      <c r="AE34" s="203">
        <f>+'5 - Diseño y Valoración Control'!R34</f>
        <v>0</v>
      </c>
      <c r="AF34" s="186" t="str">
        <f>+'5 - Diseño y Valoración Control'!S34</f>
        <v/>
      </c>
      <c r="AG34" s="203">
        <f>+'5 - Diseño y Valoración Control'!T34</f>
        <v>0</v>
      </c>
      <c r="AH34" s="186" t="str">
        <f>+'5 - Diseño y Valoración Control'!U34</f>
        <v/>
      </c>
      <c r="AI34" s="186" t="str">
        <f>+'5 - Diseño y Valoración Control'!V34</f>
        <v/>
      </c>
      <c r="AJ34" s="186"/>
      <c r="AK34" s="248" t="str">
        <f>+'6 - Plan de Acciones Preventiva'!F32</f>
        <v>P 11.2</v>
      </c>
      <c r="AL34" s="212" t="str">
        <f>+'6 - Plan de Acciones Preventiva'!G32</f>
        <v>recolección de lecciones aprendidas y buenas prácticas frente a la implementación de los procesos o procedimientos de la ANT a través del diligenciamiento de la INTI-F-012-Forma-RECOLECCIÓN-DE-BUENAS-PRÁCTICAS-Y-LECCIONES-APRENDIDAS en el marco de una reunión de Gestión del conocimiento,  ya sea interna o inter dependencias</v>
      </c>
      <c r="AM34" s="212" t="str">
        <f>+'6 - Plan de Acciones Preventiva'!H32</f>
        <v>ENLACE ENCARGADO DE GESTIÓN DEL CONOCIMIENTO DE LAS DEPENDENCIAS DE LA ANT</v>
      </c>
      <c r="AN34" s="212" t="str">
        <f>+'6 - Plan de Acciones Preventiva'!I32</f>
        <v>INTI-F-012-Forma-RECOLECCIÓN-DE-BUENAS-PRÁCTICAS-Y-LECCIONES-APRENDIDAS</v>
      </c>
      <c r="AO34" s="213">
        <f>+'6 - Plan de Acciones Preventiva'!J32</f>
        <v>2</v>
      </c>
      <c r="AP34" s="213">
        <f>+'6 - Plan de Acciones Preventiva'!AI32</f>
        <v>1</v>
      </c>
      <c r="AQ34" s="239">
        <f>+'6 - Plan de Acciones Preventiva'!AJ32</f>
        <v>0.5</v>
      </c>
      <c r="AR34" s="213" t="str">
        <f>+'6 - Plan de Acciones Preventiva'!AK32</f>
        <v>En curso</v>
      </c>
      <c r="AS34" s="244" t="str">
        <f>+'6 - Plan de Acciones Preventiva'!AL32</f>
        <v>https://agenciadetierras.sharepoint.com/:f:/s/MapadeRiesgosdeGestionANT/EnnR8k8sQuFHhqptFjsLDCEBRgALH_lJeInn8nJQ8P_YNQ?e=4Gl93X</v>
      </c>
      <c r="AT34" s="244" t="str">
        <f>+'6 - Plan de Acciones Preventiva'!AM32</f>
        <v>De acuerdo a las dinamicas presentadas a razon de las actividades relacionadas con el empalme de gobierno, se modificó la estrategia de diligenciamiento y cada depenencia (Dirección, subdirección o equipo transversal) trabajará en la recopilación de Lecciones Aprendias y Buenas prácticas por su cuenta luego de una explicación dada por el equipo de Gestión del conocimiento a cada enlace de GC y harán entrega con un plazo maximo del 12 de julio.</v>
      </c>
      <c r="AU34" s="213">
        <f>+'7 - Materialización del Riesgo'!G34</f>
        <v>0</v>
      </c>
      <c r="AV34" s="213">
        <f>+'7 - Materialización del Riesgo'!H34</f>
        <v>0</v>
      </c>
      <c r="AW34" s="213">
        <f>+'7 - Materialización del Riesgo'!I34</f>
        <v>0</v>
      </c>
      <c r="AX34" s="213" t="e">
        <f>+'7 - Materialización del Riesgo'!J34</f>
        <v>#DIV/0!</v>
      </c>
      <c r="AY34" s="213" t="e">
        <f>+'7 - Materialización del Riesgo'!K34</f>
        <v>#DIV/0!</v>
      </c>
      <c r="AZ34" s="213">
        <f>+'7 - Materialización del Riesgo'!L34</f>
        <v>0</v>
      </c>
      <c r="BA34" s="213">
        <f>+'7 - Materialización del Riesgo'!M34</f>
        <v>0</v>
      </c>
      <c r="BB34" s="213">
        <f>+'7 - Materialización del Riesgo'!N34</f>
        <v>0</v>
      </c>
      <c r="BC34" s="213">
        <f>+'7 - Materialización del Riesgo'!O34</f>
        <v>0</v>
      </c>
      <c r="BD34" s="213" t="e">
        <f>+'7 - Materialización del Riesgo'!P34</f>
        <v>#DIV/0!</v>
      </c>
      <c r="BE34" s="239">
        <f>+'7 - Materialización del Riesgo'!Q34</f>
        <v>1</v>
      </c>
    </row>
    <row r="35" spans="2:57" s="115" customFormat="1" ht="105" x14ac:dyDescent="0.25">
      <c r="B35" s="212" t="str">
        <f>+'3 - Identificación del Riesgo'!B34</f>
        <v>INTELIGENCIA DE LA INFORMACIÓN</v>
      </c>
      <c r="C35" s="212" t="str">
        <f>+'3 - Identificación del Riesgo'!C34</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5" s="212" t="str">
        <f>+'3 - Identificación del Riesgo'!D34</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5" s="213" t="str">
        <f>+'3 - Identificación del Riesgo'!F34</f>
        <v>SUBDIRECCIÓN DE SISTEMAS DE INFORMACIÓN DE TIERRAS</v>
      </c>
      <c r="F35" s="248" t="str">
        <f>+'3 - Identificación del Riesgo'!G34</f>
        <v>R 12</v>
      </c>
      <c r="G35" s="213" t="str">
        <f>+'3 - Identificación del Riesgo'!H34</f>
        <v>Incumplimiento en la implementación del PETI</v>
      </c>
      <c r="H35" s="213" t="str">
        <f>+'3 - Identificación del Riesgo'!I34</f>
        <v>Afectación Económica o presupuestal</v>
      </c>
      <c r="I35" s="212" t="str">
        <f>+'3 - Identificación del Riesgo'!J34</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5" s="216">
        <f>+'3 - Identificación del Riesgo'!O34</f>
        <v>44701</v>
      </c>
      <c r="K35" s="216" t="str">
        <f>+'3 - Identificación del Riesgo'!K34</f>
        <v>ESTRATÉGICOS</v>
      </c>
      <c r="L35" s="215" t="str">
        <f>+'3 - Identificación del Riesgo'!N34</f>
        <v>Ejecución y administración de procesos</v>
      </c>
      <c r="M35" s="214">
        <v>1</v>
      </c>
      <c r="N35" s="242" t="str">
        <f t="shared" si="2"/>
        <v>Muy Baja</v>
      </c>
      <c r="O35" s="243">
        <f t="shared" si="3"/>
        <v>0.2</v>
      </c>
      <c r="P35" s="214" t="s">
        <v>951</v>
      </c>
      <c r="Q35" s="242" t="str">
        <f>IF(OR(P35=[1]Datos!$A$23,P35=[1]Datos!$B$23),"Leve",IF(OR(P35=[1]Datos!$A$24,P35=[1]Datos!$B$24),"Menor",IF(OR(P35=[1]Datos!$A$25,P35=[1]Datos!$B$25),"Moderado",IF(OR(P35=[1]Datos!$A$26,P35=[1]Datos!$B$26),"Mayor",IF(OR(P35=[1]Datos!$A$27,P35=[1]Datos!$B$27),"Catastrófico","")))))</f>
        <v>Catastrófico</v>
      </c>
      <c r="R35" s="243">
        <f t="shared" si="4"/>
        <v>1</v>
      </c>
      <c r="S35" s="242" t="str">
        <f t="shared" si="5"/>
        <v>Extremo</v>
      </c>
      <c r="T35" s="242" t="str">
        <f t="shared" si="6"/>
        <v>Reducir</v>
      </c>
      <c r="U35" s="248" t="str">
        <f>+'5 - Diseño y Valoración Control'!H35</f>
        <v>C 12.1</v>
      </c>
      <c r="V35" s="212" t="str">
        <f>+'5 - Diseño y Valoración Control'!I35</f>
        <v>SUBDIRECCIÓN SISTEMAS INFORMACIÓN DE TIERRAS</v>
      </c>
      <c r="W35" s="212" t="str">
        <f>+'5 - Diseño y Valoración Control'!J35</f>
        <v>Subdirección Sistemas Información de Tierras Verifica la implementación del PETI a través del cuadro de mando integral del PETI  Donde revisan la información resultante de la gestión incluyendo ajustes y/o actualizaciones requeridos por adaptación, innovación o cambio de estrategia</v>
      </c>
      <c r="X35" s="213" t="str">
        <f>+'5 - Diseño y Valoración Control'!K35</f>
        <v>Detectivo</v>
      </c>
      <c r="Y35" s="99" t="str">
        <f t="shared" si="0"/>
        <v>Impacto</v>
      </c>
      <c r="Z35" s="213" t="str">
        <f>+'5 - Diseño y Valoración Control'!M35</f>
        <v>Manual</v>
      </c>
      <c r="AA35" s="99" t="str">
        <f t="shared" si="1"/>
        <v>30%</v>
      </c>
      <c r="AB35" s="213" t="str">
        <f>+'5 - Diseño y Valoración Control'!O35</f>
        <v>Documentado</v>
      </c>
      <c r="AC35" s="213" t="s">
        <v>421</v>
      </c>
      <c r="AD35" s="213" t="str">
        <f>+'5 - Diseño y Valoración Control'!Q35</f>
        <v>Con registro</v>
      </c>
      <c r="AE35" s="203">
        <f>+'5 - Diseño y Valoración Control'!R35</f>
        <v>0.2</v>
      </c>
      <c r="AF35" s="186" t="str">
        <f>+'5 - Diseño y Valoración Control'!S35</f>
        <v>Muy Baja</v>
      </c>
      <c r="AG35" s="203">
        <f>+'5 - Diseño y Valoración Control'!T35</f>
        <v>0.7</v>
      </c>
      <c r="AH35" s="186" t="str">
        <f>+'5 - Diseño y Valoración Control'!U35</f>
        <v>Mayor</v>
      </c>
      <c r="AI35" s="186" t="str">
        <f>+'5 - Diseño y Valoración Control'!V35</f>
        <v>Alto</v>
      </c>
      <c r="AJ35" s="186" t="str">
        <f>+'5 - Diseño y Valoración Control'!W35</f>
        <v>Reducir</v>
      </c>
      <c r="AK35" s="248" t="str">
        <f>+'6 - Plan de Acciones Preventiva'!F33</f>
        <v>P 12.1</v>
      </c>
      <c r="AL35" s="212" t="str">
        <f>+'6 - Plan de Acciones Preventiva'!G33</f>
        <v>Realizar mesas de Seguimiento a la Implementación Proyectos PETI</v>
      </c>
      <c r="AM35" s="212" t="str">
        <f>+'6 - Plan de Acciones Preventiva'!H33</f>
        <v>SUBDIRECCIÓN DE SISTEMAS DE INFORMACIÓN DE TIERRAS</v>
      </c>
      <c r="AN35" s="212" t="str">
        <f>+'6 - Plan de Acciones Preventiva'!I33</f>
        <v>Informe de seguimiento periódico a la ejecución del PETI</v>
      </c>
      <c r="AO35" s="213">
        <f>+'6 - Plan de Acciones Preventiva'!J33</f>
        <v>4</v>
      </c>
      <c r="AP35" s="213">
        <f>+'6 - Plan de Acciones Preventiva'!AI33</f>
        <v>1</v>
      </c>
      <c r="AQ35" s="239">
        <f>+'6 - Plan de Acciones Preventiva'!AJ33</f>
        <v>0.25</v>
      </c>
      <c r="AR35" s="213" t="str">
        <f>+'6 - Plan de Acciones Preventiva'!AK33</f>
        <v>En curso</v>
      </c>
      <c r="AS35" s="244" t="str">
        <f>+'6 - Plan de Acciones Preventiva'!AL33</f>
        <v>https://agenciadetierras.sharepoint.com/:f:/s/MapadeRiesgosdeGestionANT/ErYi79HRlZ9LmFvvT5pOm88BmEfE5CUkiazk5jOpw6Zv-w?e=TSQxaj</v>
      </c>
      <c r="AT35" s="244">
        <f>+'6 - Plan de Acciones Preventiva'!AM33</f>
        <v>0</v>
      </c>
      <c r="AU35" s="213">
        <f>+'7 - Materialización del Riesgo'!G35</f>
        <v>0</v>
      </c>
      <c r="AV35" s="213">
        <f>+'7 - Materialización del Riesgo'!H35</f>
        <v>0</v>
      </c>
      <c r="AW35" s="213">
        <f>+'7 - Materialización del Riesgo'!I35</f>
        <v>0</v>
      </c>
      <c r="AX35" s="213" t="e">
        <f>+'7 - Materialización del Riesgo'!J35</f>
        <v>#DIV/0!</v>
      </c>
      <c r="AY35" s="213" t="e">
        <f>+'7 - Materialización del Riesgo'!K35</f>
        <v>#DIV/0!</v>
      </c>
      <c r="AZ35" s="213">
        <f>+'7 - Materialización del Riesgo'!L35</f>
        <v>0</v>
      </c>
      <c r="BA35" s="213">
        <f>+'7 - Materialización del Riesgo'!M35</f>
        <v>0</v>
      </c>
      <c r="BB35" s="213">
        <f>+'7 - Materialización del Riesgo'!N35</f>
        <v>0</v>
      </c>
      <c r="BC35" s="213">
        <f>+'7 - Materialización del Riesgo'!O35</f>
        <v>0</v>
      </c>
      <c r="BD35" s="213" t="e">
        <f>+'7 - Materialización del Riesgo'!P35</f>
        <v>#DIV/0!</v>
      </c>
      <c r="BE35" s="239">
        <f>+'7 - Materialización del Riesgo'!Q35</f>
        <v>1</v>
      </c>
    </row>
    <row r="36" spans="2:57" s="115" customFormat="1" ht="105" x14ac:dyDescent="0.25">
      <c r="B36" s="212" t="str">
        <f>+'3 - Identificación del Riesgo'!B35</f>
        <v>INTELIGENCIA DE LA INFORMACIÓN</v>
      </c>
      <c r="C36" s="212" t="str">
        <f>+'3 - Identificación del Riesgo'!C35</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6" s="212" t="str">
        <f>+'3 - Identificación del Riesgo'!D35</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6" s="213" t="str">
        <f>+'3 - Identificación del Riesgo'!F35</f>
        <v>SUBDIRECCIÓN DE SISTEMAS DE INFORMACIÓN DE TIERRAS</v>
      </c>
      <c r="F36" s="248" t="str">
        <f>+'3 - Identificación del Riesgo'!G35</f>
        <v>R 12</v>
      </c>
      <c r="G36" s="213" t="str">
        <f>+'3 - Identificación del Riesgo'!H35</f>
        <v>Incumplimiento en la implementación del PETI</v>
      </c>
      <c r="H36" s="213" t="str">
        <f>+'3 - Identificación del Riesgo'!I35</f>
        <v>Afectación Económica o presupuestal</v>
      </c>
      <c r="I36" s="212" t="str">
        <f>+'3 - Identificación del Riesgo'!J35</f>
        <v>Posibilidad de afectación económica en los costos de la ejecución de las actividades de la política de gobierno digital y arquitectura de TI  de la entidad por una ejecución inadecuada debido a inconsistencias presupuestales en la planeación de los proyectos PETI</v>
      </c>
      <c r="J36" s="216">
        <f>+'3 - Identificación del Riesgo'!O35</f>
        <v>44701</v>
      </c>
      <c r="K36" s="216" t="str">
        <f>+'3 - Identificación del Riesgo'!K35</f>
        <v>ESTRATÉGICOS</v>
      </c>
      <c r="L36" s="215" t="str">
        <f>+'3 - Identificación del Riesgo'!N35</f>
        <v>Ejecución y administración de procesos</v>
      </c>
      <c r="M36" s="214"/>
      <c r="N36" s="242" t="str">
        <f t="shared" si="2"/>
        <v/>
      </c>
      <c r="O36" s="243" t="str">
        <f t="shared" si="3"/>
        <v/>
      </c>
      <c r="P36" s="214"/>
      <c r="Q36" s="242" t="str">
        <f>IF(OR(P36=[1]Datos!$A$23,P36=[1]Datos!$B$23),"Leve",IF(OR(P36=[1]Datos!$A$24,P36=[1]Datos!$B$24),"Menor",IF(OR(P36=[1]Datos!$A$25,P36=[1]Datos!$B$25),"Moderado",IF(OR(P36=[1]Datos!$A$26,P36=[1]Datos!$B$26),"Mayor",IF(OR(P36=[1]Datos!$A$27,P36=[1]Datos!$B$27),"Catastrófico","")))))</f>
        <v/>
      </c>
      <c r="R36" s="243" t="str">
        <f t="shared" si="4"/>
        <v/>
      </c>
      <c r="S36" s="242" t="str">
        <f t="shared" si="5"/>
        <v/>
      </c>
      <c r="T36" s="242" t="e">
        <f t="shared" si="6"/>
        <v>#N/A</v>
      </c>
      <c r="U36" s="248" t="str">
        <f>+'5 - Diseño y Valoración Control'!H36</f>
        <v>C 12.2</v>
      </c>
      <c r="V36" s="212" t="str">
        <f>+'5 - Diseño y Valoración Control'!I36</f>
        <v>SUBDIRECCIÓN SISTEMAS INFORMACIÓN DE TIERRAS</v>
      </c>
      <c r="W36" s="212" t="str">
        <f>+'5 - Diseño y Valoración Control'!J36</f>
        <v>Subdirección Sistemas Información de Tierras Reformula la estrategia de TI de la Entidad a través del PETI actualizado  Realizando los ajustes necesarios a los proyectos que se identificaron con incumplimiento en el seguimiento</v>
      </c>
      <c r="X36" s="213" t="str">
        <f>+'5 - Diseño y Valoración Control'!K36</f>
        <v>Correctivo</v>
      </c>
      <c r="Y36" s="99" t="str">
        <f t="shared" si="0"/>
        <v>Impacto</v>
      </c>
      <c r="Z36" s="213" t="str">
        <f>+'5 - Diseño y Valoración Control'!M36</f>
        <v>Manual</v>
      </c>
      <c r="AA36" s="99" t="str">
        <f t="shared" si="1"/>
        <v>25%</v>
      </c>
      <c r="AB36" s="213" t="str">
        <f>+'5 - Diseño y Valoración Control'!O36</f>
        <v>Documentado</v>
      </c>
      <c r="AC36" s="213" t="s">
        <v>421</v>
      </c>
      <c r="AD36" s="213" t="str">
        <f>+'5 - Diseño y Valoración Control'!Q36</f>
        <v>Con registro</v>
      </c>
      <c r="AE36" s="203">
        <f>+'5 - Diseño y Valoración Control'!R36</f>
        <v>0</v>
      </c>
      <c r="AF36" s="186" t="str">
        <f>+'5 - Diseño y Valoración Control'!S36</f>
        <v/>
      </c>
      <c r="AG36" s="203">
        <f>+'5 - Diseño y Valoración Control'!T36</f>
        <v>0</v>
      </c>
      <c r="AH36" s="186" t="str">
        <f>+'5 - Diseño y Valoración Control'!U36</f>
        <v/>
      </c>
      <c r="AI36" s="186" t="str">
        <f>+'5 - Diseño y Valoración Control'!V36</f>
        <v/>
      </c>
      <c r="AJ36" s="186"/>
      <c r="AK36" s="248" t="str">
        <f>+'6 - Plan de Acciones Preventiva'!F34</f>
        <v>P 12.2</v>
      </c>
      <c r="AL36" s="212">
        <f>+'6 - Plan de Acciones Preventiva'!G34</f>
        <v>0</v>
      </c>
      <c r="AM36" s="212" t="str">
        <f>+'6 - Plan de Acciones Preventiva'!H34</f>
        <v/>
      </c>
      <c r="AN36" s="212">
        <f>+'6 - Plan de Acciones Preventiva'!I34</f>
        <v>0</v>
      </c>
      <c r="AO36" s="213">
        <f>+'6 - Plan de Acciones Preventiva'!J34</f>
        <v>0</v>
      </c>
      <c r="AP36" s="213">
        <f>+'6 - Plan de Acciones Preventiva'!AI34</f>
        <v>0</v>
      </c>
      <c r="AQ36" s="239"/>
      <c r="AR36" s="213" t="str">
        <f>+'6 - Plan de Acciones Preventiva'!AK34</f>
        <v>En curso</v>
      </c>
      <c r="AS36" s="244">
        <f>+'6 - Plan de Acciones Preventiva'!AL34</f>
        <v>0</v>
      </c>
      <c r="AT36" s="244">
        <f>+'6 - Plan de Acciones Preventiva'!AM34</f>
        <v>0</v>
      </c>
      <c r="AU36" s="213">
        <f>+'7 - Materialización del Riesgo'!G36</f>
        <v>0</v>
      </c>
      <c r="AV36" s="213">
        <f>+'7 - Materialización del Riesgo'!H36</f>
        <v>0</v>
      </c>
      <c r="AW36" s="213">
        <f>+'7 - Materialización del Riesgo'!I36</f>
        <v>0</v>
      </c>
      <c r="AX36" s="213" t="e">
        <f>+'7 - Materialización del Riesgo'!J36</f>
        <v>#DIV/0!</v>
      </c>
      <c r="AY36" s="213" t="e">
        <f>+'7 - Materialización del Riesgo'!K36</f>
        <v>#DIV/0!</v>
      </c>
      <c r="AZ36" s="213">
        <f>+'7 - Materialización del Riesgo'!L36</f>
        <v>0</v>
      </c>
      <c r="BA36" s="213">
        <f>+'7 - Materialización del Riesgo'!M36</f>
        <v>0</v>
      </c>
      <c r="BB36" s="213">
        <f>+'7 - Materialización del Riesgo'!N36</f>
        <v>0</v>
      </c>
      <c r="BC36" s="213">
        <f>+'7 - Materialización del Riesgo'!O36</f>
        <v>0</v>
      </c>
      <c r="BD36" s="213" t="e">
        <f>+'7 - Materialización del Riesgo'!P36</f>
        <v>#DIV/0!</v>
      </c>
      <c r="BE36" s="239">
        <f>+'7 - Materialización del Riesgo'!Q36</f>
        <v>1</v>
      </c>
    </row>
    <row r="37" spans="2:57" s="115" customFormat="1" ht="105" x14ac:dyDescent="0.25">
      <c r="B37" s="212" t="str">
        <f>+'3 - Identificación del Riesgo'!B36</f>
        <v>INTELIGENCIA DE LA INFORMACIÓN</v>
      </c>
      <c r="C37" s="212" t="str">
        <f>+'3 - Identificación del Riesgo'!C36</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7" s="212" t="str">
        <f>+'3 - Identificación del Riesgo'!D36</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7" s="213" t="str">
        <f>+'3 - Identificación del Riesgo'!F36</f>
        <v>SUBDIRECCIÓN DE SISTEMAS DE INFORMACIÓN DE TIERRAS</v>
      </c>
      <c r="F37" s="248" t="str">
        <f>+'3 - Identificación del Riesgo'!G36</f>
        <v>R 13</v>
      </c>
      <c r="G37" s="213" t="str">
        <f>+'3 - Identificación del Riesgo'!H36</f>
        <v>Definición y evolución de la arquitectura empresarial de TI que no responda a las necesidades de la entidad</v>
      </c>
      <c r="H37" s="213" t="str">
        <f>+'3 - Identificación del Riesgo'!I36</f>
        <v>Pérdida Reputacional</v>
      </c>
      <c r="I37" s="212" t="str">
        <f>+'3 - Identificación del Riesgo'!J36</f>
        <v>Posibilidad de pérdida reputacional en la imagen institucional para los usuarios dado el incumplimiento en la misión y visión, afectando la prestación de los servicios debido a un diagnóstico equivocado e incompleto de las necesidades de la entidad y su entorno</v>
      </c>
      <c r="J37" s="216">
        <f>+'3 - Identificación del Riesgo'!O36</f>
        <v>44701</v>
      </c>
      <c r="K37" s="216" t="str">
        <f>+'3 - Identificación del Riesgo'!K36</f>
        <v>ESTRATÉGICOS</v>
      </c>
      <c r="L37" s="215" t="str">
        <f>+'3 - Identificación del Riesgo'!N36</f>
        <v>Ejecución y administración de procesos</v>
      </c>
      <c r="M37" s="214">
        <v>2080</v>
      </c>
      <c r="N37" s="242" t="str">
        <f t="shared" si="2"/>
        <v>Alta</v>
      </c>
      <c r="O37" s="243">
        <f t="shared" si="3"/>
        <v>0.8</v>
      </c>
      <c r="P37" s="214" t="s">
        <v>393</v>
      </c>
      <c r="Q37" s="242" t="str">
        <f>IF(OR(P37=[1]Datos!$A$23,P37=[1]Datos!$B$23),"Leve",IF(OR(P37=[1]Datos!$A$24,P37=[1]Datos!$B$24),"Menor",IF(OR(P37=[1]Datos!$A$25,P37=[1]Datos!$B$25),"Moderado",IF(OR(P37=[1]Datos!$A$26,P37=[1]Datos!$B$26),"Mayor",IF(OR(P37=[1]Datos!$A$27,P37=[1]Datos!$B$27),"Catastrófico","")))))</f>
        <v>Moderado</v>
      </c>
      <c r="R37" s="243">
        <f t="shared" si="4"/>
        <v>0.6</v>
      </c>
      <c r="S37" s="242" t="str">
        <f t="shared" si="5"/>
        <v>Alto</v>
      </c>
      <c r="T37" s="242" t="str">
        <f t="shared" si="6"/>
        <v>Reducir</v>
      </c>
      <c r="U37" s="248" t="str">
        <f>+'5 - Diseño y Valoración Control'!H37</f>
        <v>C 13.1</v>
      </c>
      <c r="V37" s="212" t="str">
        <f>+'5 - Diseño y Valoración Control'!I37</f>
        <v>SUBDIRECCIÓN SISTEMAS INFORMACIÓN DE TIERRAS</v>
      </c>
      <c r="W37" s="212" t="str">
        <f>+'5 - Diseño y Valoración Control'!J37</f>
        <v>Subdirección Sistemas Información de Tierras Implementa y gobierna la Arquitectura empresarial de TI definida para la ANT a través del diagnóstico o estado actual (AS IS) de TI  Verificando que se hayan realizado todas las definiciones requeridas para el establecimiento de la Arquitectura de TI para la entidad</v>
      </c>
      <c r="X37" s="213" t="str">
        <f>+'5 - Diseño y Valoración Control'!K37</f>
        <v>Preventivo</v>
      </c>
      <c r="Y37" s="99" t="str">
        <f t="shared" si="0"/>
        <v>Probabilidad</v>
      </c>
      <c r="Z37" s="213" t="str">
        <f>+'5 - Diseño y Valoración Control'!M37</f>
        <v>Manual</v>
      </c>
      <c r="AA37" s="99" t="str">
        <f t="shared" si="1"/>
        <v>40%</v>
      </c>
      <c r="AB37" s="213" t="str">
        <f>+'5 - Diseño y Valoración Control'!O37</f>
        <v>Documentado</v>
      </c>
      <c r="AC37" s="213" t="s">
        <v>421</v>
      </c>
      <c r="AD37" s="213" t="str">
        <f>+'5 - Diseño y Valoración Control'!Q37</f>
        <v>Con registro</v>
      </c>
      <c r="AE37" s="203">
        <f>+'5 - Diseño y Valoración Control'!R37</f>
        <v>0.48</v>
      </c>
      <c r="AF37" s="186" t="str">
        <f>+'5 - Diseño y Valoración Control'!S37</f>
        <v>Media</v>
      </c>
      <c r="AG37" s="203">
        <f>+'5 - Diseño y Valoración Control'!T37</f>
        <v>0.6</v>
      </c>
      <c r="AH37" s="186" t="str">
        <f>+'5 - Diseño y Valoración Control'!U37</f>
        <v>Moderado</v>
      </c>
      <c r="AI37" s="186" t="str">
        <f>+'5 - Diseño y Valoración Control'!V37</f>
        <v>Moderado</v>
      </c>
      <c r="AJ37" s="186" t="str">
        <f>+'5 - Diseño y Valoración Control'!W37</f>
        <v>Reducir</v>
      </c>
      <c r="AK37" s="248" t="str">
        <f>+'6 - Plan de Acciones Preventiva'!F35</f>
        <v>P 13.1</v>
      </c>
      <c r="AL37" s="212" t="str">
        <f>+'6 - Plan de Acciones Preventiva'!G35</f>
        <v>Actualización Modelo de Arquitectura de la ANT frente al marco de referencia del MINTIC</v>
      </c>
      <c r="AM37" s="212" t="str">
        <f>+'6 - Plan de Acciones Preventiva'!H35</f>
        <v>SUBDIRECCIÓN DE SISTEMAS DE INFORMACIÓN DE TIERRAS</v>
      </c>
      <c r="AN37" s="212" t="str">
        <f>+'6 - Plan de Acciones Preventiva'!I35</f>
        <v>Informe de actualización del modelo de arquitectura de TI</v>
      </c>
      <c r="AO37" s="213">
        <f>+'6 - Plan de Acciones Preventiva'!J35</f>
        <v>1</v>
      </c>
      <c r="AP37" s="213">
        <f>+'6 - Plan de Acciones Preventiva'!AI35</f>
        <v>0</v>
      </c>
      <c r="AQ37" s="239">
        <f>+'6 - Plan de Acciones Preventiva'!AJ35</f>
        <v>0</v>
      </c>
      <c r="AR37" s="213" t="str">
        <f>+'6 - Plan de Acciones Preventiva'!AK35</f>
        <v>En curso</v>
      </c>
      <c r="AS37" s="244">
        <f>+'6 - Plan de Acciones Preventiva'!AL35</f>
        <v>0</v>
      </c>
      <c r="AT37" s="244">
        <f>+'6 - Plan de Acciones Preventiva'!AM35</f>
        <v>0</v>
      </c>
      <c r="AU37" s="213">
        <f>+'7 - Materialización del Riesgo'!G37</f>
        <v>0</v>
      </c>
      <c r="AV37" s="213">
        <f>+'7 - Materialización del Riesgo'!H37</f>
        <v>0</v>
      </c>
      <c r="AW37" s="213">
        <f>+'7 - Materialización del Riesgo'!I37</f>
        <v>0</v>
      </c>
      <c r="AX37" s="213" t="e">
        <f>+'7 - Materialización del Riesgo'!J37</f>
        <v>#DIV/0!</v>
      </c>
      <c r="AY37" s="213" t="e">
        <f>+'7 - Materialización del Riesgo'!K37</f>
        <v>#DIV/0!</v>
      </c>
      <c r="AZ37" s="213">
        <f>+'7 - Materialización del Riesgo'!L37</f>
        <v>0</v>
      </c>
      <c r="BA37" s="213">
        <f>+'7 - Materialización del Riesgo'!M37</f>
        <v>0</v>
      </c>
      <c r="BB37" s="213">
        <f>+'7 - Materialización del Riesgo'!N37</f>
        <v>0</v>
      </c>
      <c r="BC37" s="213">
        <f>+'7 - Materialización del Riesgo'!O37</f>
        <v>0</v>
      </c>
      <c r="BD37" s="213" t="e">
        <f>+'7 - Materialización del Riesgo'!P37</f>
        <v>#DIV/0!</v>
      </c>
      <c r="BE37" s="239">
        <f>+'7 - Materialización del Riesgo'!Q37</f>
        <v>1</v>
      </c>
    </row>
    <row r="38" spans="2:57" s="115" customFormat="1" ht="105" x14ac:dyDescent="0.25">
      <c r="B38" s="212" t="str">
        <f>+'3 - Identificación del Riesgo'!B37</f>
        <v>INTELIGENCIA DE LA INFORMACIÓN</v>
      </c>
      <c r="C38" s="212" t="str">
        <f>+'3 - Identificación del Riesgo'!C37</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8" s="212" t="str">
        <f>+'3 - Identificación del Riesgo'!D37</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8" s="213" t="str">
        <f>+'3 - Identificación del Riesgo'!F37</f>
        <v>SUBDIRECCIÓN DE SISTEMAS DE INFORMACIÓN DE TIERRAS</v>
      </c>
      <c r="F38" s="248" t="str">
        <f>+'3 - Identificación del Riesgo'!G37</f>
        <v>R 13</v>
      </c>
      <c r="G38" s="213" t="str">
        <f>+'3 - Identificación del Riesgo'!H37</f>
        <v>Definición y evolución de la arquitectura empresarial de TI que no responda a las necesidades de la entidad</v>
      </c>
      <c r="H38" s="213" t="str">
        <f>+'3 - Identificación del Riesgo'!I37</f>
        <v>Pérdida Reputacional</v>
      </c>
      <c r="I38" s="212" t="str">
        <f>+'3 - Identificación del Riesgo'!J37</f>
        <v>Posibilidad de pérdida reputacional en la imagen institucional para los usuarios dado el incumplimiento en la misión y visión, afectando la prestación de los servicios debido a un diagnóstico equivocado e incompleto de las necesidades de la entidad y su entorno</v>
      </c>
      <c r="J38" s="216">
        <f>+'3 - Identificación del Riesgo'!O37</f>
        <v>44701</v>
      </c>
      <c r="K38" s="216" t="str">
        <f>+'3 - Identificación del Riesgo'!K37</f>
        <v>ESTRATÉGICOS</v>
      </c>
      <c r="L38" s="215" t="str">
        <f>+'3 - Identificación del Riesgo'!N37</f>
        <v>Ejecución y administración de procesos</v>
      </c>
      <c r="M38" s="214">
        <v>2080</v>
      </c>
      <c r="N38" s="242" t="str">
        <f t="shared" si="2"/>
        <v>Alta</v>
      </c>
      <c r="O38" s="243">
        <f t="shared" si="3"/>
        <v>0.8</v>
      </c>
      <c r="P38" s="214" t="s">
        <v>393</v>
      </c>
      <c r="Q38" s="242" t="str">
        <f>IF(OR(P38=[1]Datos!$A$23,P38=[1]Datos!$B$23),"Leve",IF(OR(P38=[1]Datos!$A$24,P38=[1]Datos!$B$24),"Menor",IF(OR(P38=[1]Datos!$A$25,P38=[1]Datos!$B$25),"Moderado",IF(OR(P38=[1]Datos!$A$26,P38=[1]Datos!$B$26),"Mayor",IF(OR(P38=[1]Datos!$A$27,P38=[1]Datos!$B$27),"Catastrófico","")))))</f>
        <v>Moderado</v>
      </c>
      <c r="R38" s="243">
        <f t="shared" si="4"/>
        <v>0.6</v>
      </c>
      <c r="S38" s="242" t="str">
        <f t="shared" si="5"/>
        <v>Alto</v>
      </c>
      <c r="T38" s="242" t="str">
        <f t="shared" si="6"/>
        <v>Reducir</v>
      </c>
      <c r="U38" s="248" t="str">
        <f>+'5 - Diseño y Valoración Control'!H38</f>
        <v>C 13.2</v>
      </c>
      <c r="V38" s="212" t="str">
        <f>+'5 - Diseño y Valoración Control'!I38</f>
        <v>SUBDIRECCIÓN SISTEMAS INFORMACIÓN DE TIERRAS</v>
      </c>
      <c r="W38" s="212" t="str">
        <f>+'5 - Diseño y Valoración Control'!J38</f>
        <v xml:space="preserve">Subdirección Sistemas Información de Tierras Realiza seguimiento y mantenimiento de la arquitectura empresarial a través de informes de seguimiento a los ejercicios de arquitectura empresarial de TI adelantados en la entidad Verificando que se hayan aplicado los lineamientos establecidos por el MINTIC para el desarrollo de la arquitectura de TI </v>
      </c>
      <c r="X38" s="213" t="str">
        <f>+'5 - Diseño y Valoración Control'!K38</f>
        <v>Detectivo</v>
      </c>
      <c r="Y38" s="99" t="str">
        <f t="shared" si="0"/>
        <v>Impacto</v>
      </c>
      <c r="Z38" s="213" t="str">
        <f>+'5 - Diseño y Valoración Control'!M38</f>
        <v>Manual</v>
      </c>
      <c r="AA38" s="99" t="str">
        <f t="shared" si="1"/>
        <v>30%</v>
      </c>
      <c r="AB38" s="213" t="str">
        <f>+'5 - Diseño y Valoración Control'!O38</f>
        <v>Documentado</v>
      </c>
      <c r="AC38" s="213" t="s">
        <v>421</v>
      </c>
      <c r="AD38" s="213" t="str">
        <f>+'5 - Diseño y Valoración Control'!Q38</f>
        <v>Con registro</v>
      </c>
      <c r="AE38" s="203">
        <f>+'5 - Diseño y Valoración Control'!R38</f>
        <v>0.48</v>
      </c>
      <c r="AF38" s="186" t="str">
        <f>+'5 - Diseño y Valoración Control'!S38</f>
        <v>Media</v>
      </c>
      <c r="AG38" s="203">
        <f>+'5 - Diseño y Valoración Control'!T38</f>
        <v>0.42</v>
      </c>
      <c r="AH38" s="186" t="str">
        <f>+'5 - Diseño y Valoración Control'!U38</f>
        <v>Moderado</v>
      </c>
      <c r="AI38" s="186" t="str">
        <f>+'5 - Diseño y Valoración Control'!V38</f>
        <v>Moderado</v>
      </c>
      <c r="AJ38" s="186" t="str">
        <f>+'5 - Diseño y Valoración Control'!W38</f>
        <v>Reducir</v>
      </c>
      <c r="AK38" s="248" t="str">
        <f>+'6 - Plan de Acciones Preventiva'!F36</f>
        <v>P 13.2</v>
      </c>
      <c r="AL38" s="212">
        <f>+'6 - Plan de Acciones Preventiva'!G36</f>
        <v>0</v>
      </c>
      <c r="AM38" s="212" t="str">
        <f>+'6 - Plan de Acciones Preventiva'!H36</f>
        <v/>
      </c>
      <c r="AN38" s="212">
        <f>+'6 - Plan de Acciones Preventiva'!I36</f>
        <v>0</v>
      </c>
      <c r="AO38" s="213">
        <f>+'6 - Plan de Acciones Preventiva'!J36</f>
        <v>0</v>
      </c>
      <c r="AP38" s="213">
        <f>+'6 - Plan de Acciones Preventiva'!AI36</f>
        <v>0</v>
      </c>
      <c r="AQ38" s="239"/>
      <c r="AR38" s="213" t="str">
        <f>+'6 - Plan de Acciones Preventiva'!AK36</f>
        <v>En curso</v>
      </c>
      <c r="AS38" s="244">
        <f>+'6 - Plan de Acciones Preventiva'!AL36</f>
        <v>0</v>
      </c>
      <c r="AT38" s="244">
        <f>+'6 - Plan de Acciones Preventiva'!AM36</f>
        <v>0</v>
      </c>
      <c r="AU38" s="213">
        <f>+'7 - Materialización del Riesgo'!G38</f>
        <v>0</v>
      </c>
      <c r="AV38" s="213">
        <f>+'7 - Materialización del Riesgo'!H38</f>
        <v>0</v>
      </c>
      <c r="AW38" s="213">
        <f>+'7 - Materialización del Riesgo'!I38</f>
        <v>0</v>
      </c>
      <c r="AX38" s="213" t="e">
        <f>+'7 - Materialización del Riesgo'!J38</f>
        <v>#DIV/0!</v>
      </c>
      <c r="AY38" s="213" t="e">
        <f>+'7 - Materialización del Riesgo'!K38</f>
        <v>#DIV/0!</v>
      </c>
      <c r="AZ38" s="213">
        <f>+'7 - Materialización del Riesgo'!L38</f>
        <v>0</v>
      </c>
      <c r="BA38" s="213">
        <f>+'7 - Materialización del Riesgo'!M38</f>
        <v>0</v>
      </c>
      <c r="BB38" s="213">
        <f>+'7 - Materialización del Riesgo'!N38</f>
        <v>0</v>
      </c>
      <c r="BC38" s="213">
        <f>+'7 - Materialización del Riesgo'!O38</f>
        <v>0</v>
      </c>
      <c r="BD38" s="213" t="e">
        <f>+'7 - Materialización del Riesgo'!P38</f>
        <v>#DIV/0!</v>
      </c>
      <c r="BE38" s="239">
        <f>+'7 - Materialización del Riesgo'!Q38</f>
        <v>1</v>
      </c>
    </row>
    <row r="39" spans="2:57" s="115" customFormat="1" ht="105" x14ac:dyDescent="0.25">
      <c r="B39" s="212" t="str">
        <f>+'3 - Identificación del Riesgo'!B38</f>
        <v>INTELIGENCIA DE LA INFORMACIÓN</v>
      </c>
      <c r="C39" s="212" t="str">
        <f>+'3 - Identificación del Riesgo'!C38</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39" s="212" t="str">
        <f>+'3 - Identificación del Riesgo'!D38</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39" s="213" t="str">
        <f>+'3 - Identificación del Riesgo'!F38</f>
        <v>SUBDIRECCIÓN DE SISTEMAS DE INFORMACIÓN DE TIERRAS</v>
      </c>
      <c r="F39" s="248" t="str">
        <f>+'3 - Identificación del Riesgo'!G38</f>
        <v>R 13</v>
      </c>
      <c r="G39" s="213" t="str">
        <f>+'3 - Identificación del Riesgo'!H38</f>
        <v>Definición y evolución de la arquitectura empresarial de TI que no responda a las necesidades de la entidad</v>
      </c>
      <c r="H39" s="213" t="str">
        <f>+'3 - Identificación del Riesgo'!I38</f>
        <v>Pérdida Reputacional</v>
      </c>
      <c r="I39" s="212" t="str">
        <f>+'3 - Identificación del Riesgo'!J38</f>
        <v>Posibilidad de pérdida reputacional en la imagen institucional para los usuarios dado el incumplimiento en la misión y visión, afectando la prestación de los servicios debido a un diagnóstico equivocado e incompleto de las necesidades de la entidad y su entorno</v>
      </c>
      <c r="J39" s="216">
        <f>+'3 - Identificación del Riesgo'!O38</f>
        <v>44701</v>
      </c>
      <c r="K39" s="216" t="str">
        <f>+'3 - Identificación del Riesgo'!K38</f>
        <v>ESTRATÉGICOS</v>
      </c>
      <c r="L39" s="215" t="str">
        <f>+'3 - Identificación del Riesgo'!N38</f>
        <v>Ejecución y administración de procesos</v>
      </c>
      <c r="M39" s="214"/>
      <c r="N39" s="242" t="str">
        <f t="shared" si="2"/>
        <v/>
      </c>
      <c r="O39" s="243" t="str">
        <f t="shared" si="3"/>
        <v/>
      </c>
      <c r="P39" s="214"/>
      <c r="Q39" s="242" t="str">
        <f>IF(OR(P39=[1]Datos!$A$23,P39=[1]Datos!$B$23),"Leve",IF(OR(P39=[1]Datos!$A$24,P39=[1]Datos!$B$24),"Menor",IF(OR(P39=[1]Datos!$A$25,P39=[1]Datos!$B$25),"Moderado",IF(OR(P39=[1]Datos!$A$26,P39=[1]Datos!$B$26),"Mayor",IF(OR(P39=[1]Datos!$A$27,P39=[1]Datos!$B$27),"Catastrófico","")))))</f>
        <v/>
      </c>
      <c r="R39" s="243" t="str">
        <f t="shared" si="4"/>
        <v/>
      </c>
      <c r="S39" s="242" t="str">
        <f t="shared" si="5"/>
        <v/>
      </c>
      <c r="T39" s="242" t="e">
        <f t="shared" si="6"/>
        <v>#N/A</v>
      </c>
      <c r="U39" s="248" t="str">
        <f>+'5 - Diseño y Valoración Control'!H39</f>
        <v>C 13.3</v>
      </c>
      <c r="V39" s="212" t="str">
        <f>+'5 - Diseño y Valoración Control'!I39</f>
        <v>SUBDIRECCIÓN SISTEMAS INFORMACIÓN DE TIERRAS</v>
      </c>
      <c r="W39" s="212" t="str">
        <f>+'5 - Diseño y Valoración Control'!J39</f>
        <v xml:space="preserve">Subdirección Sistemas Información de Tierras Actualiza la estrategia de TI de la Entidad a través de la actualización del PETI Ajustando la Arquitectura objetivo (TO-BE) de los dominios que no cumplieron con las necesidades de la entidad </v>
      </c>
      <c r="X39" s="213" t="str">
        <f>+'5 - Diseño y Valoración Control'!K39</f>
        <v>Correctivo</v>
      </c>
      <c r="Y39" s="99" t="str">
        <f t="shared" si="0"/>
        <v>Impacto</v>
      </c>
      <c r="Z39" s="213" t="str">
        <f>+'5 - Diseño y Valoración Control'!M39</f>
        <v>Manual</v>
      </c>
      <c r="AA39" s="99" t="str">
        <f t="shared" si="1"/>
        <v>25%</v>
      </c>
      <c r="AB39" s="213" t="str">
        <f>+'5 - Diseño y Valoración Control'!O39</f>
        <v>Documentado</v>
      </c>
      <c r="AC39" s="213" t="s">
        <v>421</v>
      </c>
      <c r="AD39" s="213" t="str">
        <f>+'5 - Diseño y Valoración Control'!Q39</f>
        <v>Con registro</v>
      </c>
      <c r="AE39" s="203">
        <f>+'5 - Diseño y Valoración Control'!R39</f>
        <v>0</v>
      </c>
      <c r="AF39" s="186" t="str">
        <f>+'5 - Diseño y Valoración Control'!S39</f>
        <v/>
      </c>
      <c r="AG39" s="203">
        <f>+'5 - Diseño y Valoración Control'!T39</f>
        <v>0</v>
      </c>
      <c r="AH39" s="186" t="str">
        <f>+'5 - Diseño y Valoración Control'!U39</f>
        <v/>
      </c>
      <c r="AI39" s="186" t="str">
        <f>+'5 - Diseño y Valoración Control'!V39</f>
        <v/>
      </c>
      <c r="AJ39" s="186"/>
      <c r="AK39" s="248" t="str">
        <f>+'6 - Plan de Acciones Preventiva'!F37</f>
        <v>P 13.3</v>
      </c>
      <c r="AL39" s="212">
        <f>+'6 - Plan de Acciones Preventiva'!G37</f>
        <v>0</v>
      </c>
      <c r="AM39" s="212" t="str">
        <f>+'6 - Plan de Acciones Preventiva'!H37</f>
        <v/>
      </c>
      <c r="AN39" s="212">
        <f>+'6 - Plan de Acciones Preventiva'!I37</f>
        <v>0</v>
      </c>
      <c r="AO39" s="213">
        <f>+'6 - Plan de Acciones Preventiva'!J37</f>
        <v>0</v>
      </c>
      <c r="AP39" s="213">
        <f>+'6 - Plan de Acciones Preventiva'!AI37</f>
        <v>0</v>
      </c>
      <c r="AQ39" s="239"/>
      <c r="AR39" s="213" t="str">
        <f>+'6 - Plan de Acciones Preventiva'!AK37</f>
        <v>En curso</v>
      </c>
      <c r="AS39" s="244">
        <f>+'6 - Plan de Acciones Preventiva'!AL37</f>
        <v>0</v>
      </c>
      <c r="AT39" s="244">
        <f>+'6 - Plan de Acciones Preventiva'!AM37</f>
        <v>0</v>
      </c>
      <c r="AU39" s="213">
        <f>+'7 - Materialización del Riesgo'!G39</f>
        <v>0</v>
      </c>
      <c r="AV39" s="213">
        <f>+'7 - Materialización del Riesgo'!H39</f>
        <v>0</v>
      </c>
      <c r="AW39" s="213">
        <f>+'7 - Materialización del Riesgo'!I39</f>
        <v>0</v>
      </c>
      <c r="AX39" s="213" t="e">
        <f>+'7 - Materialización del Riesgo'!J39</f>
        <v>#DIV/0!</v>
      </c>
      <c r="AY39" s="213" t="e">
        <f>+'7 - Materialización del Riesgo'!K39</f>
        <v>#DIV/0!</v>
      </c>
      <c r="AZ39" s="213">
        <f>+'7 - Materialización del Riesgo'!L39</f>
        <v>0</v>
      </c>
      <c r="BA39" s="213">
        <f>+'7 - Materialización del Riesgo'!M39</f>
        <v>0</v>
      </c>
      <c r="BB39" s="213">
        <f>+'7 - Materialización del Riesgo'!N39</f>
        <v>0</v>
      </c>
      <c r="BC39" s="213">
        <f>+'7 - Materialización del Riesgo'!O39</f>
        <v>0</v>
      </c>
      <c r="BD39" s="213" t="e">
        <f>+'7 - Materialización del Riesgo'!P39</f>
        <v>#DIV/0!</v>
      </c>
      <c r="BE39" s="239">
        <f>+'7 - Materialización del Riesgo'!Q39</f>
        <v>1</v>
      </c>
    </row>
    <row r="40" spans="2:57" s="115" customFormat="1" ht="105" x14ac:dyDescent="0.25">
      <c r="B40" s="212" t="str">
        <f>+'3 - Identificación del Riesgo'!B39</f>
        <v>INTELIGENCIA DE LA INFORMACIÓN</v>
      </c>
      <c r="C40" s="212" t="str">
        <f>+'3 - Identificación del Riesgo'!C39</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40" s="212" t="str">
        <f>+'3 - Identificación del Riesgo'!D39</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0" s="213" t="str">
        <f>+'3 - Identificación del Riesgo'!F39</f>
        <v>SUBDIRECCIÓN DE SISTEMAS DE INFORMACIÓN DE TIERRAS</v>
      </c>
      <c r="F40" s="248" t="str">
        <f>+'3 - Identificación del Riesgo'!G39</f>
        <v>R 14</v>
      </c>
      <c r="G40" s="213" t="str">
        <f>+'3 - Identificación del Riesgo'!H39</f>
        <v>Incumplimiento en la implementación del Modelo de Seguridad y Privacidad  de la información de la estrategia de Gobierno Digital</v>
      </c>
      <c r="H40" s="213" t="str">
        <f>+'3 - Identificación del Riesgo'!I39</f>
        <v>Pérdida Reputacional</v>
      </c>
      <c r="I40" s="212" t="str">
        <f>+'3 - Identificación del Riesgo'!J39</f>
        <v>Posibilidad de pérdida reputacional en la imagen institucional debido a la inadecuada priorización de las tareas necesarias para planificar e implementar el componente de seguridad digital de la estrategia de gobierno digital</v>
      </c>
      <c r="J40" s="216">
        <f>+'3 - Identificación del Riesgo'!O39</f>
        <v>44701</v>
      </c>
      <c r="K40" s="216" t="str">
        <f>+'3 - Identificación del Riesgo'!K39</f>
        <v>ESTRATÉGICOS</v>
      </c>
      <c r="L40" s="215" t="str">
        <f>+'3 - Identificación del Riesgo'!N39</f>
        <v>Ejecución y administración de procesos</v>
      </c>
      <c r="M40" s="214">
        <v>8760</v>
      </c>
      <c r="N40" s="242" t="str">
        <f t="shared" si="2"/>
        <v>Muy Alta</v>
      </c>
      <c r="O40" s="243">
        <f t="shared" si="3"/>
        <v>1</v>
      </c>
      <c r="P40" s="214" t="s">
        <v>703</v>
      </c>
      <c r="Q40" s="242" t="str">
        <f>IF(OR(P40=[1]Datos!$A$23,P40=[1]Datos!$B$23),"Leve",IF(OR(P40=[1]Datos!$A$24,P40=[1]Datos!$B$24),"Menor",IF(OR(P40=[1]Datos!$A$25,P40=[1]Datos!$B$25),"Moderado",IF(OR(P40=[1]Datos!$A$26,P40=[1]Datos!$B$26),"Mayor",IF(OR(P40=[1]Datos!$A$27,P40=[1]Datos!$B$27),"Catastrófico","")))))</f>
        <v>Mayor</v>
      </c>
      <c r="R40" s="243">
        <f t="shared" si="4"/>
        <v>0.8</v>
      </c>
      <c r="S40" s="242" t="str">
        <f t="shared" si="5"/>
        <v>Alto</v>
      </c>
      <c r="T40" s="242" t="str">
        <f t="shared" si="6"/>
        <v>Reducir</v>
      </c>
      <c r="U40" s="248" t="str">
        <f>+'5 - Diseño y Valoración Control'!H40</f>
        <v>C 14.1</v>
      </c>
      <c r="V40" s="212" t="str">
        <f>+'5 - Diseño y Valoración Control'!I40</f>
        <v>SUBDIRECCIÓN SISTEMAS INFORMACIÓN DE TIERRAS</v>
      </c>
      <c r="W40" s="212" t="str">
        <f>+'5 - Diseño y Valoración Control'!J40</f>
        <v xml:space="preserve">Subdirección Sistemas Información de Tierras Verifica el cumplimiento de las Políticas de Seguridad y Privacidad INTI-Política-001 POLÍTICA GENERAL DE SEGURIDAD DE LA INFORMACIÓN, TRATAMIENTO Y PROTECCIÓN DE DATOS PERSONALES, Numeral 5,3 a través del informe de verificación anual  mediante el autodiagnóstico del MSPI dispuesto por MINTIC </v>
      </c>
      <c r="X40" s="213" t="str">
        <f>+'5 - Diseño y Valoración Control'!K40</f>
        <v>Detectivo</v>
      </c>
      <c r="Y40" s="99" t="str">
        <f t="shared" si="0"/>
        <v>Impacto</v>
      </c>
      <c r="Z40" s="213" t="str">
        <f>+'5 - Diseño y Valoración Control'!M40</f>
        <v>Manual</v>
      </c>
      <c r="AA40" s="99" t="str">
        <f t="shared" si="1"/>
        <v>30%</v>
      </c>
      <c r="AB40" s="213" t="str">
        <f>+'5 - Diseño y Valoración Control'!O40</f>
        <v>Documentado</v>
      </c>
      <c r="AC40" s="213" t="s">
        <v>421</v>
      </c>
      <c r="AD40" s="213" t="str">
        <f>+'5 - Diseño y Valoración Control'!Q40</f>
        <v>Con registro</v>
      </c>
      <c r="AE40" s="203">
        <f>+'5 - Diseño y Valoración Control'!R40</f>
        <v>1</v>
      </c>
      <c r="AF40" s="186" t="str">
        <f>+'5 - Diseño y Valoración Control'!S40</f>
        <v>Muy Alta</v>
      </c>
      <c r="AG40" s="203">
        <f>+'5 - Diseño y Valoración Control'!T40</f>
        <v>0.56000000000000005</v>
      </c>
      <c r="AH40" s="186" t="str">
        <f>+'5 - Diseño y Valoración Control'!U40</f>
        <v>Moderado</v>
      </c>
      <c r="AI40" s="186" t="str">
        <f>+'5 - Diseño y Valoración Control'!V40</f>
        <v>Alto</v>
      </c>
      <c r="AJ40" s="186" t="str">
        <f>+'5 - Diseño y Valoración Control'!W40</f>
        <v>Reducir</v>
      </c>
      <c r="AK40" s="248" t="str">
        <f>+'6 - Plan de Acciones Preventiva'!F38</f>
        <v>P 14.1</v>
      </c>
      <c r="AL40" s="212" t="str">
        <f>+'6 - Plan de Acciones Preventiva'!G38</f>
        <v xml:space="preserve">Informe de Avance implementación  modelo de seguridad y privacidad de la Información </v>
      </c>
      <c r="AM40" s="212" t="str">
        <f>+'6 - Plan de Acciones Preventiva'!H38</f>
        <v>SUBDIRECCIÓN DE SISTEMAS DE INFORMACIÓN DE TIERRAS</v>
      </c>
      <c r="AN40" s="212" t="str">
        <f>+'6 - Plan de Acciones Preventiva'!I38</f>
        <v>Informe de avance MSPI</v>
      </c>
      <c r="AO40" s="213">
        <f>+'6 - Plan de Acciones Preventiva'!J38</f>
        <v>1</v>
      </c>
      <c r="AP40" s="213">
        <f>+'6 - Plan de Acciones Preventiva'!AI38</f>
        <v>0</v>
      </c>
      <c r="AQ40" s="239">
        <f>+'6 - Plan de Acciones Preventiva'!AJ38</f>
        <v>0</v>
      </c>
      <c r="AR40" s="213" t="str">
        <f>+'6 - Plan de Acciones Preventiva'!AK38</f>
        <v>En curso</v>
      </c>
      <c r="AS40" s="244">
        <f>+'6 - Plan de Acciones Preventiva'!AL38</f>
        <v>0</v>
      </c>
      <c r="AT40" s="244">
        <f>+'6 - Plan de Acciones Preventiva'!AM38</f>
        <v>0</v>
      </c>
      <c r="AU40" s="213">
        <f>+'7 - Materialización del Riesgo'!G40</f>
        <v>0</v>
      </c>
      <c r="AV40" s="213">
        <f>+'7 - Materialización del Riesgo'!H40</f>
        <v>0</v>
      </c>
      <c r="AW40" s="213">
        <f>+'7 - Materialización del Riesgo'!I40</f>
        <v>0</v>
      </c>
      <c r="AX40" s="213" t="e">
        <f>+'7 - Materialización del Riesgo'!J40</f>
        <v>#DIV/0!</v>
      </c>
      <c r="AY40" s="213" t="e">
        <f>+'7 - Materialización del Riesgo'!K40</f>
        <v>#DIV/0!</v>
      </c>
      <c r="AZ40" s="213">
        <f>+'7 - Materialización del Riesgo'!L40</f>
        <v>0</v>
      </c>
      <c r="BA40" s="213">
        <f>+'7 - Materialización del Riesgo'!M40</f>
        <v>0</v>
      </c>
      <c r="BB40" s="213">
        <f>+'7 - Materialización del Riesgo'!N40</f>
        <v>0</v>
      </c>
      <c r="BC40" s="213">
        <f>+'7 - Materialización del Riesgo'!O40</f>
        <v>0</v>
      </c>
      <c r="BD40" s="213" t="e">
        <f>+'7 - Materialización del Riesgo'!P40</f>
        <v>#DIV/0!</v>
      </c>
      <c r="BE40" s="239">
        <f>+'7 - Materialización del Riesgo'!Q40</f>
        <v>1</v>
      </c>
    </row>
    <row r="41" spans="2:57" s="115" customFormat="1" ht="105" x14ac:dyDescent="0.25">
      <c r="B41" s="212" t="str">
        <f>+'3 - Identificación del Riesgo'!B40</f>
        <v>INTELIGENCIA DE LA INFORMACIÓN</v>
      </c>
      <c r="C41" s="212" t="str">
        <f>+'3 - Identificación del Riesgo'!C40</f>
        <v>Definir e implementar políticas, lineamientos, modelos y estándares de gestión, manejo, control y análisis de la Información, asegurando su confiabilidad y alineación de los s estratégicos de TI con los s estratégicos institucionales y sectoriales para el logro del ordenamiento social de la propiedad rural</v>
      </c>
      <c r="D41" s="212" t="str">
        <f>+'3 - Identificación del Riesgo'!D40</f>
        <v>Desde el entendimiento estratégico (planes de acción GEL e Institucional PETI), la definición, diseño e implementación de arquitectura de TIC en sus diferentes dominios, hasta el análisis de información y producción de conocimiento, el control de la información documentada, el esquema de gobierno de TIC (políticas lineamientos, diseño de servicios, seguridad de la información) y monitoreo y control de TIC</v>
      </c>
      <c r="E41" s="213" t="str">
        <f>+'3 - Identificación del Riesgo'!F40</f>
        <v>SUBDIRECCIÓN DE SISTEMAS DE INFORMACIÓN DE TIERRAS</v>
      </c>
      <c r="F41" s="248" t="str">
        <f>+'3 - Identificación del Riesgo'!G40</f>
        <v>R 14</v>
      </c>
      <c r="G41" s="213" t="str">
        <f>+'3 - Identificación del Riesgo'!H40</f>
        <v>Incumplimiento en la implementación del Modelo de Seguridad y Privacidad  de la información de la estrategia de Gobierno Digital</v>
      </c>
      <c r="H41" s="213" t="str">
        <f>+'3 - Identificación del Riesgo'!I40</f>
        <v>Pérdida Reputacional</v>
      </c>
      <c r="I41" s="212" t="str">
        <f>+'3 - Identificación del Riesgo'!J40</f>
        <v>Posibilidad de pérdida reputacional en la imagen institucional debido a la inadecuada priorización de las tareas necesarias para planificar e implementar el componente de seguridad digital de la estrategia de gobierno digital</v>
      </c>
      <c r="J41" s="216">
        <f>+'3 - Identificación del Riesgo'!O40</f>
        <v>44701</v>
      </c>
      <c r="K41" s="216" t="str">
        <f>+'3 - Identificación del Riesgo'!K40</f>
        <v>ESTRATÉGICOS</v>
      </c>
      <c r="L41" s="215" t="str">
        <f>+'3 - Identificación del Riesgo'!N40</f>
        <v>Ejecución y administración de procesos</v>
      </c>
      <c r="M41" s="214"/>
      <c r="N41" s="242" t="str">
        <f t="shared" si="2"/>
        <v/>
      </c>
      <c r="O41" s="243" t="str">
        <f t="shared" si="3"/>
        <v/>
      </c>
      <c r="P41" s="214"/>
      <c r="Q41" s="242" t="str">
        <f>IF(OR(P41=[1]Datos!$A$23,P41=[1]Datos!$B$23),"Leve",IF(OR(P41=[1]Datos!$A$24,P41=[1]Datos!$B$24),"Menor",IF(OR(P41=[1]Datos!$A$25,P41=[1]Datos!$B$25),"Moderado",IF(OR(P41=[1]Datos!$A$26,P41=[1]Datos!$B$26),"Mayor",IF(OR(P41=[1]Datos!$A$27,P41=[1]Datos!$B$27),"Catastrófico","")))))</f>
        <v/>
      </c>
      <c r="R41" s="243" t="str">
        <f t="shared" si="4"/>
        <v/>
      </c>
      <c r="S41" s="242" t="str">
        <f t="shared" si="5"/>
        <v/>
      </c>
      <c r="T41" s="242" t="e">
        <f t="shared" si="6"/>
        <v>#N/A</v>
      </c>
      <c r="U41" s="248" t="str">
        <f>+'5 - Diseño y Valoración Control'!H41</f>
        <v>C 14.2</v>
      </c>
      <c r="V41" s="212" t="str">
        <f>+'5 - Diseño y Valoración Control'!I41</f>
        <v>SUBDIRECCIÓN SISTEMAS INFORMACIÓN DE TIERRAS</v>
      </c>
      <c r="W41" s="212" t="str">
        <f>+'5 - Diseño y Valoración Control'!J41</f>
        <v>Subdirección Sistemas Información de Tierras Actualiza el proceso de implementación del MSPI  a través del cronograma establecido para la actualización del modelo de Seguridad y Privacidad de la Información Teniendo en cuentas las prioridades identificadas con las áreas impactadas</v>
      </c>
      <c r="X41" s="213" t="str">
        <f>+'5 - Diseño y Valoración Control'!K41</f>
        <v>Correctivo</v>
      </c>
      <c r="Y41" s="99" t="str">
        <f t="shared" si="0"/>
        <v>Impacto</v>
      </c>
      <c r="Z41" s="213" t="str">
        <f>+'5 - Diseño y Valoración Control'!M41</f>
        <v>Manual</v>
      </c>
      <c r="AA41" s="99" t="str">
        <f t="shared" si="1"/>
        <v>25%</v>
      </c>
      <c r="AB41" s="213" t="str">
        <f>+'5 - Diseño y Valoración Control'!O41</f>
        <v>Sin Documentar</v>
      </c>
      <c r="AC41" s="213" t="s">
        <v>421</v>
      </c>
      <c r="AD41" s="213" t="str">
        <f>+'5 - Diseño y Valoración Control'!Q41</f>
        <v>Con registro</v>
      </c>
      <c r="AE41" s="203">
        <f>+'5 - Diseño y Valoración Control'!R41</f>
        <v>0</v>
      </c>
      <c r="AF41" s="186" t="str">
        <f>+'5 - Diseño y Valoración Control'!S41</f>
        <v/>
      </c>
      <c r="AG41" s="203">
        <f>+'5 - Diseño y Valoración Control'!T41</f>
        <v>0</v>
      </c>
      <c r="AH41" s="186" t="str">
        <f>+'5 - Diseño y Valoración Control'!U41</f>
        <v/>
      </c>
      <c r="AI41" s="186" t="str">
        <f>+'5 - Diseño y Valoración Control'!V41</f>
        <v/>
      </c>
      <c r="AJ41" s="186"/>
      <c r="AK41" s="248" t="str">
        <f>+'6 - Plan de Acciones Preventiva'!F39</f>
        <v>P 14.2</v>
      </c>
      <c r="AL41" s="212" t="str">
        <f>+'6 - Plan de Acciones Preventiva'!G39</f>
        <v>Actualización del INTI P004 Gobierno TIC</v>
      </c>
      <c r="AM41" s="212" t="str">
        <f>+'6 - Plan de Acciones Preventiva'!H39</f>
        <v>SUBDIRECCIÓN DE SISTEMAS DE INFORMACIÓN DE TIERRAS</v>
      </c>
      <c r="AN41" s="212" t="str">
        <f>+'6 - Plan de Acciones Preventiva'!I39</f>
        <v>INTI P004 Gobierno TIC actualizado</v>
      </c>
      <c r="AO41" s="213">
        <f>+'6 - Plan de Acciones Preventiva'!J39</f>
        <v>1</v>
      </c>
      <c r="AP41" s="213">
        <f>+'6 - Plan de Acciones Preventiva'!AI39</f>
        <v>0</v>
      </c>
      <c r="AQ41" s="239">
        <f>+'6 - Plan de Acciones Preventiva'!AJ39</f>
        <v>0</v>
      </c>
      <c r="AR41" s="213" t="str">
        <f>+'6 - Plan de Acciones Preventiva'!AK39</f>
        <v>En curso</v>
      </c>
      <c r="AS41" s="244">
        <f>+'6 - Plan de Acciones Preventiva'!AL39</f>
        <v>0</v>
      </c>
      <c r="AT41" s="244">
        <f>+'6 - Plan de Acciones Preventiva'!AM39</f>
        <v>0</v>
      </c>
      <c r="AU41" s="213">
        <f>+'7 - Materialización del Riesgo'!G41</f>
        <v>0</v>
      </c>
      <c r="AV41" s="213">
        <f>+'7 - Materialización del Riesgo'!H41</f>
        <v>0</v>
      </c>
      <c r="AW41" s="213">
        <f>+'7 - Materialización del Riesgo'!I41</f>
        <v>0</v>
      </c>
      <c r="AX41" s="213" t="e">
        <f>+'7 - Materialización del Riesgo'!J41</f>
        <v>#DIV/0!</v>
      </c>
      <c r="AY41" s="213" t="e">
        <f>+'7 - Materialización del Riesgo'!K41</f>
        <v>#DIV/0!</v>
      </c>
      <c r="AZ41" s="213">
        <f>+'7 - Materialización del Riesgo'!L41</f>
        <v>0</v>
      </c>
      <c r="BA41" s="213">
        <f>+'7 - Materialización del Riesgo'!M41</f>
        <v>0</v>
      </c>
      <c r="BB41" s="213">
        <f>+'7 - Materialización del Riesgo'!N41</f>
        <v>0</v>
      </c>
      <c r="BC41" s="213">
        <f>+'7 - Materialización del Riesgo'!O41</f>
        <v>0</v>
      </c>
      <c r="BD41" s="213" t="e">
        <f>+'7 - Materialización del Riesgo'!P41</f>
        <v>#DIV/0!</v>
      </c>
      <c r="BE41" s="239">
        <f>+'7 - Materialización del Riesgo'!Q41</f>
        <v>1</v>
      </c>
    </row>
    <row r="42" spans="2:57" s="115" customFormat="1" ht="60" x14ac:dyDescent="0.25">
      <c r="B42" s="212" t="str">
        <f>+'3 - Identificación del Riesgo'!B41</f>
        <v>GESTIÓN DEL MODELO DE ATENCIÓN</v>
      </c>
      <c r="C42" s="212" t="str">
        <f>+'3 - Identificación del Riesgo'!C41</f>
        <v>Asegurar la atención al ciudadano, mediante los modelos de atención por oferta, demanda y descongestión, que permita detectar las necesidades de ordenamiento social de la propiedad rural</v>
      </c>
      <c r="D42" s="212" t="str">
        <f>+'3 - Identificación del Riesgo'!D41</f>
        <v>Inicia con la recepción del rezago documental y finaliza con la identificación y respuesta de las Peticiones, Quejas, Reclamos, Denuncias y Felicitaciones que recibe la Agencia Nacional de Tierras</v>
      </c>
      <c r="E42" s="213" t="str">
        <f>+'3 - Identificación del Riesgo'!F41</f>
        <v>DIRECCIÓN DE GESTIÓN DEL ORDENAMIENTO SOCIAL DE LA PROPIEDAD</v>
      </c>
      <c r="F42" s="248" t="str">
        <f>+'3 - Identificación del Riesgo'!G41</f>
        <v>R 15</v>
      </c>
      <c r="G42" s="213" t="str">
        <f>+'3 - Identificación del Riesgo'!H41</f>
        <v>Programar municipios que posteriormente presenten limitantes para su intervención</v>
      </c>
      <c r="H42" s="213" t="str">
        <f>+'3 - Identificación del Riesgo'!I41</f>
        <v>Afectación Económica o presupuestal</v>
      </c>
      <c r="I42" s="212" t="str">
        <f>+'3 - Identificación del Riesgo'!J41</f>
        <v>Posibilidad de afectación económica en los sobrecostos de la operación debido a las Inconsistencias de la información considerada para la programación de los municipios frente a la situación real del territorio</v>
      </c>
      <c r="J42" s="216">
        <f>+'3 - Identificación del Riesgo'!O41</f>
        <v>44701</v>
      </c>
      <c r="K42" s="216" t="str">
        <f>+'3 - Identificación del Riesgo'!K41</f>
        <v>OPERATIVOS</v>
      </c>
      <c r="L42" s="215" t="str">
        <f>+'3 - Identificación del Riesgo'!N41</f>
        <v>Ejecución y administración de procesos</v>
      </c>
      <c r="M42" s="214">
        <v>1</v>
      </c>
      <c r="N42" s="242" t="str">
        <f t="shared" si="2"/>
        <v>Muy Baja</v>
      </c>
      <c r="O42" s="243">
        <f t="shared" si="3"/>
        <v>0.2</v>
      </c>
      <c r="P42" s="214" t="s">
        <v>951</v>
      </c>
      <c r="Q42" s="242" t="str">
        <f>IF(OR(P42=[1]Datos!$A$23,P42=[1]Datos!$B$23),"Leve",IF(OR(P42=[1]Datos!$A$24,P42=[1]Datos!$B$24),"Menor",IF(OR(P42=[1]Datos!$A$25,P42=[1]Datos!$B$25),"Moderado",IF(OR(P42=[1]Datos!$A$26,P42=[1]Datos!$B$26),"Mayor",IF(OR(P42=[1]Datos!$A$27,P42=[1]Datos!$B$27),"Catastrófico","")))))</f>
        <v>Catastrófico</v>
      </c>
      <c r="R42" s="243">
        <f t="shared" si="4"/>
        <v>1</v>
      </c>
      <c r="S42" s="242" t="str">
        <f t="shared" si="5"/>
        <v>Extremo</v>
      </c>
      <c r="T42" s="242" t="str">
        <f t="shared" si="6"/>
        <v>Reducir</v>
      </c>
      <c r="U42" s="248" t="str">
        <f>+'5 - Diseño y Valoración Control'!H42</f>
        <v>C 15.1</v>
      </c>
      <c r="V42" s="212" t="str">
        <f>+'5 - Diseño y Valoración Control'!I42</f>
        <v>DIRECCIÓN DE GESTIÓN DEL ORDENAMIENTO SOCIAL DE LA PROPIEDAD</v>
      </c>
      <c r="W42" s="212" t="str">
        <f>+'5 - Diseño y Valoración Control'!J42</f>
        <v>Dirección de Gestión del Ordenamiento Social de la Propiedad Aprueba el POSPR operativo a través de la resolución de aprobación de POSPR Determinando la viabilidad de la implementación del POSPR, bajo el modelo de gestión por oferta y se comunica a las dependencias misionales respectivas y entes territoriales para su conocimiento</v>
      </c>
      <c r="X42" s="213" t="str">
        <f>+'5 - Diseño y Valoración Control'!K42</f>
        <v>Preventivo</v>
      </c>
      <c r="Y42" s="99" t="str">
        <f t="shared" ref="Y42:Y67" si="7">IF(OR(X42="Correctivo",X42="Detectivo"),"Impacto",IF(X42="Preventivo","Probabilidad",""))</f>
        <v>Probabilidad</v>
      </c>
      <c r="Z42" s="213" t="str">
        <f>+'5 - Diseño y Valoración Control'!M42</f>
        <v>Manual</v>
      </c>
      <c r="AA42" s="99" t="str">
        <f t="shared" ref="AA42:AA67" si="8">IF(AND(X42="Preventivo",Z42="Automático"),"50%",IF(AND(X42="Preventivo",Z42="Manual"),"40%",IF(AND(X42="Detectivo",Z42="Automático"),"40%",IF(AND(X42="Detectivo",Z42="Manual"),"30%",IF(AND(X42="Correctivo",Z42="Automático"),"35%",IF(AND(X42="Correctivo",Z42="Manual"),"25%",""))))))</f>
        <v>40%</v>
      </c>
      <c r="AB42" s="213" t="str">
        <f>+'5 - Diseño y Valoración Control'!O42</f>
        <v>Documentado</v>
      </c>
      <c r="AC42" s="213" t="s">
        <v>421</v>
      </c>
      <c r="AD42" s="213" t="str">
        <f>+'5 - Diseño y Valoración Control'!Q42</f>
        <v>Con registro</v>
      </c>
      <c r="AE42" s="203">
        <f>+'5 - Diseño y Valoración Control'!R42</f>
        <v>0.12</v>
      </c>
      <c r="AF42" s="186" t="str">
        <f>+'5 - Diseño y Valoración Control'!S42</f>
        <v>Muy Baja</v>
      </c>
      <c r="AG42" s="203">
        <f>+'5 - Diseño y Valoración Control'!T42</f>
        <v>1</v>
      </c>
      <c r="AH42" s="186" t="str">
        <f>+'5 - Diseño y Valoración Control'!U42</f>
        <v>Catastrófico</v>
      </c>
      <c r="AI42" s="186" t="str">
        <f>+'5 - Diseño y Valoración Control'!V42</f>
        <v>Extremo</v>
      </c>
      <c r="AJ42" s="186" t="str">
        <f>+'5 - Diseño y Valoración Control'!W42</f>
        <v>Reducir</v>
      </c>
      <c r="AK42" s="248" t="str">
        <f>+'6 - Plan de Acciones Preventiva'!F40</f>
        <v>P 15.1</v>
      </c>
      <c r="AL42" s="212" t="str">
        <f>+'6 - Plan de Acciones Preventiva'!G40</f>
        <v>Validar el Plan de Ordenamiento Social de la Propiedad Rural POSPR Operativo con las subdirecciones de oferta previo a su aprobación y viabilización</v>
      </c>
      <c r="AM42" s="212" t="str">
        <f>+'6 - Plan de Acciones Preventiva'!H40</f>
        <v>SUBDIRECCIÓN DE PLANEACIÓN OPERATIVA</v>
      </c>
      <c r="AN42" s="212" t="str">
        <f>+'6 - Plan de Acciones Preventiva'!I40</f>
        <v>Correos de las áreas misionales con el plan validado</v>
      </c>
      <c r="AO42" s="213">
        <f>+'6 - Plan de Acciones Preventiva'!J40</f>
        <v>1</v>
      </c>
      <c r="AP42" s="213">
        <f>+'6 - Plan de Acciones Preventiva'!AI40</f>
        <v>0</v>
      </c>
      <c r="AQ42" s="239">
        <f>+'6 - Plan de Acciones Preventiva'!AJ40</f>
        <v>0</v>
      </c>
      <c r="AR42" s="213" t="str">
        <f>+'6 - Plan de Acciones Preventiva'!AK40</f>
        <v>En curso</v>
      </c>
      <c r="AS42" s="244">
        <f>+'6 - Plan de Acciones Preventiva'!AL40</f>
        <v>0</v>
      </c>
      <c r="AT42" s="244">
        <f>+'6 - Plan de Acciones Preventiva'!AM40</f>
        <v>0</v>
      </c>
      <c r="AU42" s="213">
        <f>+'7 - Materialización del Riesgo'!G42</f>
        <v>0</v>
      </c>
      <c r="AV42" s="213">
        <f>+'7 - Materialización del Riesgo'!H42</f>
        <v>0</v>
      </c>
      <c r="AW42" s="213">
        <f>+'7 - Materialización del Riesgo'!I42</f>
        <v>0</v>
      </c>
      <c r="AX42" s="213" t="e">
        <f>+'7 - Materialización del Riesgo'!J42</f>
        <v>#DIV/0!</v>
      </c>
      <c r="AY42" s="213" t="e">
        <f>+'7 - Materialización del Riesgo'!K42</f>
        <v>#DIV/0!</v>
      </c>
      <c r="AZ42" s="213">
        <f>+'7 - Materialización del Riesgo'!L42</f>
        <v>0</v>
      </c>
      <c r="BA42" s="213">
        <f>+'7 - Materialización del Riesgo'!M42</f>
        <v>0</v>
      </c>
      <c r="BB42" s="213">
        <f>+'7 - Materialización del Riesgo'!N42</f>
        <v>0</v>
      </c>
      <c r="BC42" s="213">
        <f>+'7 - Materialización del Riesgo'!O42</f>
        <v>0</v>
      </c>
      <c r="BD42" s="213" t="e">
        <f>+'7 - Materialización del Riesgo'!P42</f>
        <v>#DIV/0!</v>
      </c>
      <c r="BE42" s="239">
        <f>+'7 - Materialización del Riesgo'!Q42</f>
        <v>1</v>
      </c>
    </row>
    <row r="43" spans="2:57" s="115" customFormat="1" ht="60" x14ac:dyDescent="0.25">
      <c r="B43" s="212" t="str">
        <f>+'3 - Identificación del Riesgo'!B42</f>
        <v>GESTIÓN DEL MODELO DE ATENCIÓN</v>
      </c>
      <c r="C43" s="212" t="str">
        <f>+'3 - Identificación del Riesgo'!C42</f>
        <v>Asegurar la atención al ciudadano, mediante los modelos de atención por oferta, demanda y descongestión, que permita detectar las necesidades de ordenamiento social de la propiedad rural</v>
      </c>
      <c r="D43" s="212" t="str">
        <f>+'3 - Identificación del Riesgo'!D42</f>
        <v>Inicia con la recepción del rezago documental y finaliza con la identificación y respuesta de las Peticiones, Quejas, Reclamos, Denuncias y Felicitaciones que recibe la Agencia Nacional de Tierras</v>
      </c>
      <c r="E43" s="213" t="str">
        <f>+'3 - Identificación del Riesgo'!F42</f>
        <v>DIRECCIÓN DE GESTIÓN DEL ORDENAMIENTO SOCIAL DE LA PROPIEDAD</v>
      </c>
      <c r="F43" s="248" t="str">
        <f>+'3 - Identificación del Riesgo'!G42</f>
        <v>R 15</v>
      </c>
      <c r="G43" s="213" t="str">
        <f>+'3 - Identificación del Riesgo'!H42</f>
        <v>Programar municipios que posteriormente presenten limitantes para su intervención</v>
      </c>
      <c r="H43" s="213" t="str">
        <f>+'3 - Identificación del Riesgo'!I42</f>
        <v>Afectación Económica o presupuestal</v>
      </c>
      <c r="I43" s="212" t="str">
        <f>+'3 - Identificación del Riesgo'!J42</f>
        <v>Posibilidad de afectación económica en los sobrecostos de la operación debido a las Inconsistencias de la información considerada para la programación de los municipios frente a la situación real del territorio</v>
      </c>
      <c r="J43" s="216">
        <f>+'3 - Identificación del Riesgo'!O42</f>
        <v>44701</v>
      </c>
      <c r="K43" s="216" t="str">
        <f>+'3 - Identificación del Riesgo'!K42</f>
        <v>OPERATIVOS</v>
      </c>
      <c r="L43" s="215" t="str">
        <f>+'3 - Identificación del Riesgo'!N42</f>
        <v>Ejecución y administración de procesos</v>
      </c>
      <c r="M43" s="214"/>
      <c r="N43" s="242" t="str">
        <f t="shared" si="2"/>
        <v/>
      </c>
      <c r="O43" s="243" t="str">
        <f t="shared" si="3"/>
        <v/>
      </c>
      <c r="P43" s="214"/>
      <c r="Q43" s="242" t="str">
        <f>IF(OR(P43=[1]Datos!$A$23,P43=[1]Datos!$B$23),"Leve",IF(OR(P43=[1]Datos!$A$24,P43=[1]Datos!$B$24),"Menor",IF(OR(P43=[1]Datos!$A$25,P43=[1]Datos!$B$25),"Moderado",IF(OR(P43=[1]Datos!$A$26,P43=[1]Datos!$B$26),"Mayor",IF(OR(P43=[1]Datos!$A$27,P43=[1]Datos!$B$27),"Catastrófico","")))))</f>
        <v/>
      </c>
      <c r="R43" s="243" t="str">
        <f t="shared" si="4"/>
        <v/>
      </c>
      <c r="S43" s="242" t="str">
        <f t="shared" si="5"/>
        <v/>
      </c>
      <c r="T43" s="242" t="e">
        <f t="shared" si="6"/>
        <v>#N/A</v>
      </c>
      <c r="U43" s="248" t="str">
        <f>+'5 - Diseño y Valoración Control'!H43</f>
        <v>C 15.2</v>
      </c>
      <c r="V43" s="212" t="str">
        <f>+'5 - Diseño y Valoración Control'!I43</f>
        <v>DIRECCIÓN DE GESTIÓN DEL ORDENAMIENTO SOCIAL DE LA PROPIEDAD</v>
      </c>
      <c r="W43" s="212" t="str">
        <f>+'5 - Diseño y Valoración Control'!J43</f>
        <v>Dirección de Gestión del Ordenamiento Social de la Propiedad Determinan la necesidad de suspender o desprogramar la intervención en el municipio A través del Acta de la Mesa de Ordenamiento de la ANT Donde se revisa la  proposición realizada por la DGOSP, definiendo que acción se toma con relación a la desprogramación o suspensión</v>
      </c>
      <c r="X43" s="213" t="str">
        <f>+'5 - Diseño y Valoración Control'!K43</f>
        <v>Correctivo</v>
      </c>
      <c r="Y43" s="99" t="str">
        <f t="shared" si="7"/>
        <v>Impacto</v>
      </c>
      <c r="Z43" s="213" t="str">
        <f>+'5 - Diseño y Valoración Control'!M43</f>
        <v>Manual</v>
      </c>
      <c r="AA43" s="99" t="str">
        <f t="shared" si="8"/>
        <v>25%</v>
      </c>
      <c r="AB43" s="213" t="str">
        <f>+'5 - Diseño y Valoración Control'!O43</f>
        <v>Documentado</v>
      </c>
      <c r="AC43" s="213" t="s">
        <v>421</v>
      </c>
      <c r="AD43" s="213" t="str">
        <f>+'5 - Diseño y Valoración Control'!Q43</f>
        <v>Con registro</v>
      </c>
      <c r="AE43" s="203">
        <f>+'5 - Diseño y Valoración Control'!R43</f>
        <v>0</v>
      </c>
      <c r="AF43" s="186" t="str">
        <f>+'5 - Diseño y Valoración Control'!S43</f>
        <v/>
      </c>
      <c r="AG43" s="203">
        <f>+'5 - Diseño y Valoración Control'!T43</f>
        <v>0</v>
      </c>
      <c r="AH43" s="186" t="str">
        <f>+'5 - Diseño y Valoración Control'!U43</f>
        <v/>
      </c>
      <c r="AI43" s="186" t="str">
        <f>+'5 - Diseño y Valoración Control'!V43</f>
        <v/>
      </c>
      <c r="AJ43" s="186"/>
      <c r="AK43" s="248" t="str">
        <f>+'6 - Plan de Acciones Preventiva'!F41</f>
        <v>P 15.2</v>
      </c>
      <c r="AL43" s="212">
        <f>+'6 - Plan de Acciones Preventiva'!G41</f>
        <v>0</v>
      </c>
      <c r="AM43" s="212" t="str">
        <f>+'6 - Plan de Acciones Preventiva'!H41</f>
        <v/>
      </c>
      <c r="AN43" s="212">
        <f>+'6 - Plan de Acciones Preventiva'!I41</f>
        <v>0</v>
      </c>
      <c r="AO43" s="213">
        <f>+'6 - Plan de Acciones Preventiva'!J41</f>
        <v>0</v>
      </c>
      <c r="AP43" s="213">
        <f>+'6 - Plan de Acciones Preventiva'!AI41</f>
        <v>0</v>
      </c>
      <c r="AQ43" s="239"/>
      <c r="AR43" s="213" t="str">
        <f>+'6 - Plan de Acciones Preventiva'!AK41</f>
        <v>En curso</v>
      </c>
      <c r="AS43" s="244">
        <f>+'6 - Plan de Acciones Preventiva'!AL41</f>
        <v>0</v>
      </c>
      <c r="AT43" s="244">
        <f>+'6 - Plan de Acciones Preventiva'!AM41</f>
        <v>0</v>
      </c>
      <c r="AU43" s="213">
        <f>+'7 - Materialización del Riesgo'!G43</f>
        <v>0</v>
      </c>
      <c r="AV43" s="213">
        <f>+'7 - Materialización del Riesgo'!H43</f>
        <v>0</v>
      </c>
      <c r="AW43" s="213">
        <f>+'7 - Materialización del Riesgo'!I43</f>
        <v>0</v>
      </c>
      <c r="AX43" s="213" t="e">
        <f>+'7 - Materialización del Riesgo'!J43</f>
        <v>#DIV/0!</v>
      </c>
      <c r="AY43" s="213" t="e">
        <f>+'7 - Materialización del Riesgo'!K43</f>
        <v>#DIV/0!</v>
      </c>
      <c r="AZ43" s="213">
        <f>+'7 - Materialización del Riesgo'!L43</f>
        <v>0</v>
      </c>
      <c r="BA43" s="213">
        <f>+'7 - Materialización del Riesgo'!M43</f>
        <v>0</v>
      </c>
      <c r="BB43" s="213">
        <f>+'7 - Materialización del Riesgo'!N43</f>
        <v>0</v>
      </c>
      <c r="BC43" s="213">
        <f>+'7 - Materialización del Riesgo'!O43</f>
        <v>0</v>
      </c>
      <c r="BD43" s="213" t="e">
        <f>+'7 - Materialización del Riesgo'!P43</f>
        <v>#DIV/0!</v>
      </c>
      <c r="BE43" s="239">
        <f>+'7 - Materialización del Riesgo'!Q43</f>
        <v>1</v>
      </c>
    </row>
    <row r="44" spans="2:57" s="115" customFormat="1" ht="255" x14ac:dyDescent="0.25">
      <c r="B44" s="212" t="str">
        <f>+'3 - Identificación del Riesgo'!B43</f>
        <v>GESTIÓN DEL MODELO DE ATENCIÓN</v>
      </c>
      <c r="C44" s="212" t="str">
        <f>+'3 - Identificación del Riesgo'!C43</f>
        <v>Asegurar la atención al ciudadano, mediante los modelos de atención por oferta, demanda y descongestión, que permita detectar las necesidades de ordenamiento social de la propiedad rural</v>
      </c>
      <c r="D44" s="212" t="str">
        <f>+'3 - Identificación del Riesgo'!D43</f>
        <v>Inicia con la recepción del rezago documental y finaliza con la identificación y respuesta de las Peticiones, Quejas, Reclamos, Denuncias y Felicitaciones que recibe la Agencia Nacional de Tierras</v>
      </c>
      <c r="E44" s="213" t="str">
        <f>+'3 - Identificación del Riesgo'!F43</f>
        <v>SECRETARÍA GENERAL</v>
      </c>
      <c r="F44" s="248" t="str">
        <f>+'3 - Identificación del Riesgo'!G43</f>
        <v>R 16</v>
      </c>
      <c r="G44" s="213" t="str">
        <f>+'3 - Identificación del Riesgo'!H43</f>
        <v>Respuesta inoportuna a las PQRSD</v>
      </c>
      <c r="H44" s="213" t="str">
        <f>+'3 - Identificación del Riesgo'!I43</f>
        <v>Pérdida Reputacional</v>
      </c>
      <c r="I44" s="212" t="str">
        <f>+'3 - Identificación del Riesgo'!J43</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4" s="216">
        <f>+'3 - Identificación del Riesgo'!O43</f>
        <v>44701</v>
      </c>
      <c r="K44" s="216" t="str">
        <f>+'3 - Identificación del Riesgo'!K43</f>
        <v>DE CUMPLIMIENTO</v>
      </c>
      <c r="L44" s="215" t="str">
        <f>+'3 - Identificación del Riesgo'!N43</f>
        <v>Usuarios, productos y prácticas</v>
      </c>
      <c r="M44" s="214">
        <v>156000</v>
      </c>
      <c r="N44" s="242" t="str">
        <f t="shared" si="2"/>
        <v>Muy Alta</v>
      </c>
      <c r="O44" s="243">
        <f t="shared" si="3"/>
        <v>1</v>
      </c>
      <c r="P44" s="214" t="s">
        <v>394</v>
      </c>
      <c r="Q44" s="242" t="str">
        <f>IF(OR(P44=[1]Datos!$A$23,P44=[1]Datos!$B$23),"Leve",IF(OR(P44=[1]Datos!$A$24,P44=[1]Datos!$B$24),"Menor",IF(OR(P44=[1]Datos!$A$25,P44=[1]Datos!$B$25),"Moderado",IF(OR(P44=[1]Datos!$A$26,P44=[1]Datos!$B$26),"Mayor",IF(OR(P44=[1]Datos!$A$27,P44=[1]Datos!$B$27),"Catastrófico","")))))</f>
        <v>Catastrófico</v>
      </c>
      <c r="R44" s="243">
        <f t="shared" si="4"/>
        <v>1</v>
      </c>
      <c r="S44" s="242" t="str">
        <f t="shared" si="5"/>
        <v>Extremo</v>
      </c>
      <c r="T44" s="242" t="str">
        <f t="shared" si="6"/>
        <v>Reducir</v>
      </c>
      <c r="U44" s="248" t="str">
        <f>+'5 - Diseño y Valoración Control'!H44</f>
        <v>C 16.1</v>
      </c>
      <c r="V44" s="212" t="str">
        <f>+'5 - Diseño y Valoración Control'!I44</f>
        <v>SECRETARÍA GENERAL</v>
      </c>
      <c r="W44" s="212" t="str">
        <f>+'5 - Diseño y Valoración Control'!J44</f>
        <v xml:space="preserve">Secretaría General Realiza seguimiento a la gestión y respuestas a las PQRSD a través de correos electrónicos de seguimiento informando sobre el estado de gestión de las PQRSD a cada dependencia. </v>
      </c>
      <c r="X44" s="213" t="str">
        <f>+'5 - Diseño y Valoración Control'!K44</f>
        <v>Detectivo</v>
      </c>
      <c r="Y44" s="99" t="str">
        <f t="shared" si="7"/>
        <v>Impacto</v>
      </c>
      <c r="Z44" s="213" t="str">
        <f>+'5 - Diseño y Valoración Control'!M44</f>
        <v>Manual</v>
      </c>
      <c r="AA44" s="99" t="str">
        <f t="shared" si="8"/>
        <v>30%</v>
      </c>
      <c r="AB44" s="213" t="str">
        <f>+'5 - Diseño y Valoración Control'!O44</f>
        <v>Documentado</v>
      </c>
      <c r="AC44" s="213" t="s">
        <v>421</v>
      </c>
      <c r="AD44" s="213" t="str">
        <f>+'5 - Diseño y Valoración Control'!Q44</f>
        <v>Con registro</v>
      </c>
      <c r="AE44" s="203">
        <f>+'5 - Diseño y Valoración Control'!R44</f>
        <v>1</v>
      </c>
      <c r="AF44" s="186" t="str">
        <f>+'5 - Diseño y Valoración Control'!S44</f>
        <v>Muy Alta</v>
      </c>
      <c r="AG44" s="203">
        <f>+'5 - Diseño y Valoración Control'!T44</f>
        <v>0.7</v>
      </c>
      <c r="AH44" s="186" t="str">
        <f>+'5 - Diseño y Valoración Control'!U44</f>
        <v>Mayor</v>
      </c>
      <c r="AI44" s="186" t="str">
        <f>+'5 - Diseño y Valoración Control'!V44</f>
        <v>Alto</v>
      </c>
      <c r="AJ44" s="186" t="str">
        <f>+'5 - Diseño y Valoración Control'!W44</f>
        <v>Reducir</v>
      </c>
      <c r="AK44" s="248" t="str">
        <f>+'6 - Plan de Acciones Preventiva'!F42</f>
        <v>P 16.1</v>
      </c>
      <c r="AL44" s="212" t="str">
        <f>+'6 - Plan de Acciones Preventiva'!G42</f>
        <v>Realizar el seguimiento a las PQRSD recibidas por la ANT de manera mensual.</v>
      </c>
      <c r="AM44" s="212" t="str">
        <f>+'6 - Plan de Acciones Preventiva'!H42</f>
        <v>SECRETARÍA GENERAL</v>
      </c>
      <c r="AN44" s="212" t="str">
        <f>+'6 - Plan de Acciones Preventiva'!I42</f>
        <v>Matriz de seguimiento de PQRSD</v>
      </c>
      <c r="AO44" s="213">
        <f>+'6 - Plan de Acciones Preventiva'!J42</f>
        <v>11</v>
      </c>
      <c r="AP44" s="213">
        <f>+'6 - Plan de Acciones Preventiva'!AI42</f>
        <v>6</v>
      </c>
      <c r="AQ44" s="239">
        <f>+'6 - Plan de Acciones Preventiva'!AJ42</f>
        <v>0.54545454545454541</v>
      </c>
      <c r="AR44" s="213" t="str">
        <f>+'6 - Plan de Acciones Preventiva'!AK42</f>
        <v>En curso</v>
      </c>
      <c r="AS44" s="244" t="str">
        <f>+'6 - Plan de Acciones Preventiva'!AL42</f>
        <v>https://agenciadetierras.sharepoint.com/:x:/s/MapadeRiesgosdeGestionANT/EfisT-MR-vZOr8ROhiy7wHcB8cRhNvOWzUDQPxcb8GWsPQ?e=3EqYKf
https://agenciadetierras.sharepoint.com/:x:/s/MapadeRiesgosdeGestionANT/Ec7f--lVRk5NlGr1ySR-XPYBtj_skR1umptfFrlF9Qq_Gw?e=nv2c4K
https://agenciadetierras.sharepoint.com/:x:/s/MapadeRiesgosdeGestionANT/EYk_ABNestVJu2FAtttACvgB5dAYW36L1VK4pEpqnwVJWw?e=c85MEi
https://agenciadetierras.sharepoint.com/:x:/s/MapadeRiesgosdeGestionANT/EfQNElr4t0BPhQMq3SwsrU0BwZwMRT0yX_iJvMCwFgM6Zw?e=XIyonE
https://agenciadetierras.sharepoint.com/:x:/s/MapadeRiesgosdeGestionANT/Ecob07X0D8dMnJRymjgKFbwBaU07-3ImpRej7dXmgWFKKw?e=pSPV4t
https://agenciadetierras.sharepoint.com/:x:/s/MapadeRiesgosdeGestionANT/EWiVNgbg2ihMtji67ucrp68BxByUS3Fi712QFp3cpNF5xA?e=kenS0s</v>
      </c>
      <c r="AT44" s="244">
        <f>+'6 - Plan de Acciones Preventiva'!AM42</f>
        <v>0</v>
      </c>
      <c r="AU44" s="213">
        <f>+'7 - Materialización del Riesgo'!G44</f>
        <v>0</v>
      </c>
      <c r="AV44" s="213">
        <f>+'7 - Materialización del Riesgo'!H44</f>
        <v>0</v>
      </c>
      <c r="AW44" s="213">
        <f>+'7 - Materialización del Riesgo'!I44</f>
        <v>0</v>
      </c>
      <c r="AX44" s="213" t="e">
        <f>+'7 - Materialización del Riesgo'!J44</f>
        <v>#DIV/0!</v>
      </c>
      <c r="AY44" s="213" t="e">
        <f>+'7 - Materialización del Riesgo'!K44</f>
        <v>#DIV/0!</v>
      </c>
      <c r="AZ44" s="213">
        <f>+'7 - Materialización del Riesgo'!L44</f>
        <v>0</v>
      </c>
      <c r="BA44" s="213">
        <f>+'7 - Materialización del Riesgo'!M44</f>
        <v>0</v>
      </c>
      <c r="BB44" s="213">
        <f>+'7 - Materialización del Riesgo'!N44</f>
        <v>0</v>
      </c>
      <c r="BC44" s="213">
        <f>+'7 - Materialización del Riesgo'!O44</f>
        <v>0</v>
      </c>
      <c r="BD44" s="213" t="e">
        <f>+'7 - Materialización del Riesgo'!P44</f>
        <v>#DIV/0!</v>
      </c>
      <c r="BE44" s="239">
        <f>+'7 - Materialización del Riesgo'!Q44</f>
        <v>1</v>
      </c>
    </row>
    <row r="45" spans="2:57" s="115" customFormat="1" ht="60" x14ac:dyDescent="0.25">
      <c r="B45" s="212" t="str">
        <f>+'3 - Identificación del Riesgo'!B44</f>
        <v>GESTIÓN DEL MODELO DE ATENCIÓN</v>
      </c>
      <c r="C45" s="212" t="str">
        <f>+'3 - Identificación del Riesgo'!C44</f>
        <v>Asegurar la atención al ciudadano, mediante los modelos de atención por oferta, demanda y descongestión, que permita detectar las necesidades de ordenamiento social de la propiedad rural</v>
      </c>
      <c r="D45" s="212" t="str">
        <f>+'3 - Identificación del Riesgo'!D44</f>
        <v>Inicia con la recepción del rezago documental y finaliza con la identificación y respuesta de las Peticiones, Quejas, Reclamos, Denuncias y Felicitaciones que recibe la Agencia Nacional de Tierras</v>
      </c>
      <c r="E45" s="213" t="str">
        <f>+'3 - Identificación del Riesgo'!F44</f>
        <v>SECRETARÍA GENERAL</v>
      </c>
      <c r="F45" s="248" t="str">
        <f>+'3 - Identificación del Riesgo'!G44</f>
        <v>R 16</v>
      </c>
      <c r="G45" s="213" t="str">
        <f>+'3 - Identificación del Riesgo'!H44</f>
        <v>Respuesta inoportuna a las PQRSD</v>
      </c>
      <c r="H45" s="213" t="str">
        <f>+'3 - Identificación del Riesgo'!I44</f>
        <v>Pérdida Reputacional</v>
      </c>
      <c r="I45" s="212" t="str">
        <f>+'3 - Identificación del Riesgo'!J44</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5" s="216">
        <f>+'3 - Identificación del Riesgo'!O44</f>
        <v>44701</v>
      </c>
      <c r="K45" s="216" t="str">
        <f>+'3 - Identificación del Riesgo'!K44</f>
        <v>DE CUMPLIMIENTO</v>
      </c>
      <c r="L45" s="215" t="str">
        <f>+'3 - Identificación del Riesgo'!N44</f>
        <v>Usuarios, productos y prácticas</v>
      </c>
      <c r="M45" s="214">
        <v>156000</v>
      </c>
      <c r="N45" s="242" t="str">
        <f t="shared" si="2"/>
        <v>Muy Alta</v>
      </c>
      <c r="O45" s="243">
        <f t="shared" si="3"/>
        <v>1</v>
      </c>
      <c r="P45" s="214" t="s">
        <v>394</v>
      </c>
      <c r="Q45" s="242" t="str">
        <f>IF(OR(P45=[1]Datos!$A$23,P45=[1]Datos!$B$23),"Leve",IF(OR(P45=[1]Datos!$A$24,P45=[1]Datos!$B$24),"Menor",IF(OR(P45=[1]Datos!$A$25,P45=[1]Datos!$B$25),"Moderado",IF(OR(P45=[1]Datos!$A$26,P45=[1]Datos!$B$26),"Mayor",IF(OR(P45=[1]Datos!$A$27,P45=[1]Datos!$B$27),"Catastrófico","")))))</f>
        <v>Catastrófico</v>
      </c>
      <c r="R45" s="243">
        <f t="shared" si="4"/>
        <v>1</v>
      </c>
      <c r="S45" s="242" t="str">
        <f t="shared" si="5"/>
        <v>Extremo</v>
      </c>
      <c r="T45" s="242" t="str">
        <f t="shared" si="6"/>
        <v>Reducir</v>
      </c>
      <c r="U45" s="248" t="str">
        <f>+'5 - Diseño y Valoración Control'!H45</f>
        <v>C 16.2</v>
      </c>
      <c r="V45" s="212" t="str">
        <f>+'5 - Diseño y Valoración Control'!I45</f>
        <v>SECRETARÍA GENERAL</v>
      </c>
      <c r="W45" s="212" t="str">
        <f>+'5 - Diseño y Valoración Control'!J45</f>
        <v>Secretaría General Valida la ejecución del plan de atención de las PQRSD a través de reporte de ORFEO  donde se evidencia la implementación del plan de atención generado por las dependencias de las PQRSD rezagadas</v>
      </c>
      <c r="X45" s="213" t="str">
        <f>+'5 - Diseño y Valoración Control'!K45</f>
        <v>Detectivo</v>
      </c>
      <c r="Y45" s="99" t="str">
        <f t="shared" si="7"/>
        <v>Impacto</v>
      </c>
      <c r="Z45" s="213" t="str">
        <f>+'5 - Diseño y Valoración Control'!M45</f>
        <v>Manual</v>
      </c>
      <c r="AA45" s="99" t="str">
        <f t="shared" si="8"/>
        <v>30%</v>
      </c>
      <c r="AB45" s="213" t="str">
        <f>+'5 - Diseño y Valoración Control'!O45</f>
        <v>Sin documentar</v>
      </c>
      <c r="AC45" s="213" t="s">
        <v>421</v>
      </c>
      <c r="AD45" s="213" t="str">
        <f>+'5 - Diseño y Valoración Control'!Q45</f>
        <v>Con registro</v>
      </c>
      <c r="AE45" s="203">
        <f>+'5 - Diseño y Valoración Control'!R45</f>
        <v>1</v>
      </c>
      <c r="AF45" s="186" t="str">
        <f>+'5 - Diseño y Valoración Control'!S45</f>
        <v>Muy Alta</v>
      </c>
      <c r="AG45" s="203">
        <f>+'5 - Diseño y Valoración Control'!T45</f>
        <v>0.49</v>
      </c>
      <c r="AH45" s="186" t="str">
        <f>+'5 - Diseño y Valoración Control'!U45</f>
        <v>Moderado</v>
      </c>
      <c r="AI45" s="186" t="str">
        <f>+'5 - Diseño y Valoración Control'!V45</f>
        <v>Alto</v>
      </c>
      <c r="AJ45" s="186" t="str">
        <f>+'5 - Diseño y Valoración Control'!W45</f>
        <v>Reducir</v>
      </c>
      <c r="AK45" s="248" t="str">
        <f>+'6 - Plan de Acciones Preventiva'!F43</f>
        <v>P 16.2</v>
      </c>
      <c r="AL45" s="212">
        <f>+'6 - Plan de Acciones Preventiva'!G43</f>
        <v>0</v>
      </c>
      <c r="AM45" s="212" t="str">
        <f>+'6 - Plan de Acciones Preventiva'!H43</f>
        <v/>
      </c>
      <c r="AN45" s="212">
        <f>+'6 - Plan de Acciones Preventiva'!I43</f>
        <v>0</v>
      </c>
      <c r="AO45" s="213">
        <f>+'6 - Plan de Acciones Preventiva'!J43</f>
        <v>0</v>
      </c>
      <c r="AP45" s="213">
        <f>+'6 - Plan de Acciones Preventiva'!AI43</f>
        <v>0</v>
      </c>
      <c r="AQ45" s="239"/>
      <c r="AR45" s="213" t="str">
        <f>+'6 - Plan de Acciones Preventiva'!AK43</f>
        <v>En curso</v>
      </c>
      <c r="AS45" s="244">
        <f>+'6 - Plan de Acciones Preventiva'!AL43</f>
        <v>0</v>
      </c>
      <c r="AT45" s="244">
        <f>+'6 - Plan de Acciones Preventiva'!AM43</f>
        <v>0</v>
      </c>
      <c r="AU45" s="213">
        <f>+'7 - Materialización del Riesgo'!G45</f>
        <v>0</v>
      </c>
      <c r="AV45" s="213">
        <f>+'7 - Materialización del Riesgo'!H45</f>
        <v>0</v>
      </c>
      <c r="AW45" s="213">
        <f>+'7 - Materialización del Riesgo'!I45</f>
        <v>0</v>
      </c>
      <c r="AX45" s="213" t="e">
        <f>+'7 - Materialización del Riesgo'!J45</f>
        <v>#DIV/0!</v>
      </c>
      <c r="AY45" s="213" t="e">
        <f>+'7 - Materialización del Riesgo'!K45</f>
        <v>#DIV/0!</v>
      </c>
      <c r="AZ45" s="213">
        <f>+'7 - Materialización del Riesgo'!L45</f>
        <v>0</v>
      </c>
      <c r="BA45" s="213">
        <f>+'7 - Materialización del Riesgo'!M45</f>
        <v>0</v>
      </c>
      <c r="BB45" s="213">
        <f>+'7 - Materialización del Riesgo'!N45</f>
        <v>0</v>
      </c>
      <c r="BC45" s="213">
        <f>+'7 - Materialización del Riesgo'!O45</f>
        <v>0</v>
      </c>
      <c r="BD45" s="213" t="e">
        <f>+'7 - Materialización del Riesgo'!P45</f>
        <v>#DIV/0!</v>
      </c>
      <c r="BE45" s="239">
        <f>+'7 - Materialización del Riesgo'!Q45</f>
        <v>1</v>
      </c>
    </row>
    <row r="46" spans="2:57" s="115" customFormat="1" ht="60" x14ac:dyDescent="0.25">
      <c r="B46" s="212" t="str">
        <f>+'3 - Identificación del Riesgo'!B45</f>
        <v>GESTIÓN DEL MODELO DE ATENCIÓN</v>
      </c>
      <c r="C46" s="212" t="str">
        <f>+'3 - Identificación del Riesgo'!C45</f>
        <v>Asegurar la atención al ciudadano, mediante los modelos de atención por oferta, demanda y descongestión, que permita detectar las necesidades de ordenamiento social de la propiedad rural</v>
      </c>
      <c r="D46" s="212" t="str">
        <f>+'3 - Identificación del Riesgo'!D45</f>
        <v>Inicia con la recepción del rezago documental y finaliza con la identificación y respuesta de las Peticiones, Quejas, Reclamos, Denuncias y Felicitaciones que recibe la Agencia Nacional de Tierras</v>
      </c>
      <c r="E46" s="213" t="str">
        <f>+'3 - Identificación del Riesgo'!F45</f>
        <v>SECRETARÍA GENERAL</v>
      </c>
      <c r="F46" s="248" t="str">
        <f>+'3 - Identificación del Riesgo'!G45</f>
        <v>R 16</v>
      </c>
      <c r="G46" s="213" t="str">
        <f>+'3 - Identificación del Riesgo'!H45</f>
        <v>Respuesta inoportuna a las PQRSD</v>
      </c>
      <c r="H46" s="213" t="str">
        <f>+'3 - Identificación del Riesgo'!I45</f>
        <v>Pérdida Reputacional</v>
      </c>
      <c r="I46" s="212" t="str">
        <f>+'3 - Identificación del Riesgo'!J45</f>
        <v>Posibilidad de pérdida reputacional en la credibilidad de la imagen institucional y/o por acciones legales contra la Agencia Nacional de Tierras debido al alto volumen de PQRSD que recibe la Entidad y los tiempos destinados para la revisión y consolidación de la información para dar respuesta</v>
      </c>
      <c r="J46" s="216">
        <f>+'3 - Identificación del Riesgo'!O45</f>
        <v>44701</v>
      </c>
      <c r="K46" s="216" t="str">
        <f>+'3 - Identificación del Riesgo'!K45</f>
        <v>DE CUMPLIMIENTO</v>
      </c>
      <c r="L46" s="215" t="str">
        <f>+'3 - Identificación del Riesgo'!N45</f>
        <v>Usuarios, productos y prácticas</v>
      </c>
      <c r="M46" s="214">
        <v>156000</v>
      </c>
      <c r="N46" s="242" t="str">
        <f t="shared" si="2"/>
        <v>Muy Alta</v>
      </c>
      <c r="O46" s="243">
        <f t="shared" si="3"/>
        <v>1</v>
      </c>
      <c r="P46" s="214" t="s">
        <v>394</v>
      </c>
      <c r="Q46" s="242" t="str">
        <f>IF(OR(P46=[1]Datos!$A$23,P46=[1]Datos!$B$23),"Leve",IF(OR(P46=[1]Datos!$A$24,P46=[1]Datos!$B$24),"Menor",IF(OR(P46=[1]Datos!$A$25,P46=[1]Datos!$B$25),"Moderado",IF(OR(P46=[1]Datos!$A$26,P46=[1]Datos!$B$26),"Mayor",IF(OR(P46=[1]Datos!$A$27,P46=[1]Datos!$B$27),"Catastrófico","")))))</f>
        <v>Catastrófico</v>
      </c>
      <c r="R46" s="243">
        <f t="shared" si="4"/>
        <v>1</v>
      </c>
      <c r="S46" s="242" t="str">
        <f t="shared" si="5"/>
        <v>Extremo</v>
      </c>
      <c r="T46" s="242" t="str">
        <f t="shared" si="6"/>
        <v>Reducir</v>
      </c>
      <c r="U46" s="248" t="str">
        <f>+'5 - Diseño y Valoración Control'!H46</f>
        <v>C 16.3</v>
      </c>
      <c r="V46" s="212" t="str">
        <f>+'5 - Diseño y Valoración Control'!I46</f>
        <v>SECRETARÍA GENERAL</v>
      </c>
      <c r="W46" s="212" t="str">
        <f>+'5 - Diseño y Valoración Control'!J46</f>
        <v>Secretaría General Solicita la elaboración de un plan de atención de las PQRSD pendientes de gestión a través de un correo electrónico  donde la dependencia genera una estrategia oportuna para la PQRSD rezagadas</v>
      </c>
      <c r="X46" s="213" t="str">
        <f>+'5 - Diseño y Valoración Control'!K46</f>
        <v>Correctivo</v>
      </c>
      <c r="Y46" s="99" t="str">
        <f t="shared" si="7"/>
        <v>Impacto</v>
      </c>
      <c r="Z46" s="213" t="str">
        <f>+'5 - Diseño y Valoración Control'!M46</f>
        <v>Manual</v>
      </c>
      <c r="AA46" s="99" t="str">
        <f t="shared" si="8"/>
        <v>25%</v>
      </c>
      <c r="AB46" s="213" t="str">
        <f>+'5 - Diseño y Valoración Control'!O46</f>
        <v>Sin documentar</v>
      </c>
      <c r="AC46" s="213" t="s">
        <v>421</v>
      </c>
      <c r="AD46" s="213" t="str">
        <f>+'5 - Diseño y Valoración Control'!Q46</f>
        <v>Con registro</v>
      </c>
      <c r="AE46" s="203">
        <f>+'5 - Diseño y Valoración Control'!R46</f>
        <v>0</v>
      </c>
      <c r="AF46" s="186" t="str">
        <f>+'5 - Diseño y Valoración Control'!S46</f>
        <v/>
      </c>
      <c r="AG46" s="203">
        <f>+'5 - Diseño y Valoración Control'!T46</f>
        <v>0</v>
      </c>
      <c r="AH46" s="186" t="str">
        <f>+'5 - Diseño y Valoración Control'!U46</f>
        <v/>
      </c>
      <c r="AI46" s="186" t="str">
        <f>+'5 - Diseño y Valoración Control'!V46</f>
        <v/>
      </c>
      <c r="AJ46" s="186"/>
      <c r="AK46" s="248" t="str">
        <f>+'6 - Plan de Acciones Preventiva'!F44</f>
        <v>P 16.3</v>
      </c>
      <c r="AL46" s="212">
        <f>+'6 - Plan de Acciones Preventiva'!G44</f>
        <v>0</v>
      </c>
      <c r="AM46" s="212" t="str">
        <f>+'6 - Plan de Acciones Preventiva'!H44</f>
        <v/>
      </c>
      <c r="AN46" s="212">
        <f>+'6 - Plan de Acciones Preventiva'!I44</f>
        <v>0</v>
      </c>
      <c r="AO46" s="213">
        <f>+'6 - Plan de Acciones Preventiva'!J44</f>
        <v>0</v>
      </c>
      <c r="AP46" s="213">
        <f>+'6 - Plan de Acciones Preventiva'!AI44</f>
        <v>0</v>
      </c>
      <c r="AQ46" s="239"/>
      <c r="AR46" s="213" t="str">
        <f>+'6 - Plan de Acciones Preventiva'!AK44</f>
        <v>En curso</v>
      </c>
      <c r="AS46" s="244">
        <f>+'6 - Plan de Acciones Preventiva'!AL44</f>
        <v>0</v>
      </c>
      <c r="AT46" s="244">
        <f>+'6 - Plan de Acciones Preventiva'!AM44</f>
        <v>0</v>
      </c>
      <c r="AU46" s="213">
        <f>+'7 - Materialización del Riesgo'!G46</f>
        <v>0</v>
      </c>
      <c r="AV46" s="213">
        <f>+'7 - Materialización del Riesgo'!H46</f>
        <v>0</v>
      </c>
      <c r="AW46" s="213">
        <f>+'7 - Materialización del Riesgo'!I46</f>
        <v>0</v>
      </c>
      <c r="AX46" s="213" t="e">
        <f>+'7 - Materialización del Riesgo'!J46</f>
        <v>#DIV/0!</v>
      </c>
      <c r="AY46" s="213" t="e">
        <f>+'7 - Materialización del Riesgo'!K46</f>
        <v>#DIV/0!</v>
      </c>
      <c r="AZ46" s="213">
        <f>+'7 - Materialización del Riesgo'!L46</f>
        <v>0</v>
      </c>
      <c r="BA46" s="213">
        <f>+'7 - Materialización del Riesgo'!M46</f>
        <v>0</v>
      </c>
      <c r="BB46" s="213">
        <f>+'7 - Materialización del Riesgo'!N46</f>
        <v>0</v>
      </c>
      <c r="BC46" s="213">
        <f>+'7 - Materialización del Riesgo'!O46</f>
        <v>0</v>
      </c>
      <c r="BD46" s="213" t="e">
        <f>+'7 - Materialización del Riesgo'!P46</f>
        <v>#DIV/0!</v>
      </c>
      <c r="BE46" s="239">
        <f>+'7 - Materialización del Riesgo'!Q46</f>
        <v>1</v>
      </c>
    </row>
    <row r="47" spans="2:57" s="115" customFormat="1" ht="120" x14ac:dyDescent="0.25">
      <c r="B47" s="212" t="str">
        <f>+'3 - Identificación del Riesgo'!B46</f>
        <v>PLANIFICACIÓN DEL ORDENAMIENTO SOCIAL DE LA PROPIEDAD</v>
      </c>
      <c r="C47" s="212" t="str">
        <f>+'3 - Identificación del Riesgo'!C46</f>
        <v>Determinar las acciones necesarias a cargo de la Entidad para consolidar el Ordenamiento Social de la Propiedad Rural considerando los modelos de atención por oferta, demanda y descongestión</v>
      </c>
      <c r="D47" s="212" t="str">
        <f>+'3 - Identificación del Riesgo'!D46</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7" s="213" t="str">
        <f>+'3 - Identificación del Riesgo'!F46</f>
        <v>SUBDIRECCIÓN DE SISTEMAS DE INFORMACIÓN DE TIERRAS</v>
      </c>
      <c r="F47" s="248" t="str">
        <f>+'3 - Identificación del Riesgo'!G46</f>
        <v>R 17</v>
      </c>
      <c r="G47" s="213" t="str">
        <f>+'3 - Identificación del Riesgo'!H46</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7" s="213" t="str">
        <f>+'3 - Identificación del Riesgo'!I46</f>
        <v>Pérdida Reputacional</v>
      </c>
      <c r="I47" s="212" t="str">
        <f>+'3 - Identificación del Riesgo'!J46</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7" s="216">
        <f>+'3 - Identificación del Riesgo'!O46</f>
        <v>44701</v>
      </c>
      <c r="K47" s="216" t="str">
        <f>+'3 - Identificación del Riesgo'!K46</f>
        <v>OPERATIVOS</v>
      </c>
      <c r="L47" s="215" t="str">
        <f>+'3 - Identificación del Riesgo'!N46</f>
        <v>Ejecución y administración de procesos</v>
      </c>
      <c r="M47" s="214">
        <v>10000</v>
      </c>
      <c r="N47" s="242" t="str">
        <f t="shared" si="2"/>
        <v>Muy Alta</v>
      </c>
      <c r="O47" s="243">
        <f t="shared" si="3"/>
        <v>1</v>
      </c>
      <c r="P47" s="214" t="s">
        <v>394</v>
      </c>
      <c r="Q47" s="242" t="str">
        <f>IF(OR(P47=[1]Datos!$A$23,P47=[1]Datos!$B$23),"Leve",IF(OR(P47=[1]Datos!$A$24,P47=[1]Datos!$B$24),"Menor",IF(OR(P47=[1]Datos!$A$25,P47=[1]Datos!$B$25),"Moderado",IF(OR(P47=[1]Datos!$A$26,P47=[1]Datos!$B$26),"Mayor",IF(OR(P47=[1]Datos!$A$27,P47=[1]Datos!$B$27),"Catastrófico","")))))</f>
        <v>Catastrófico</v>
      </c>
      <c r="R47" s="243">
        <f t="shared" si="4"/>
        <v>1</v>
      </c>
      <c r="S47" s="242" t="str">
        <f t="shared" si="5"/>
        <v>Extremo</v>
      </c>
      <c r="T47" s="242" t="str">
        <f t="shared" si="6"/>
        <v>Reducir</v>
      </c>
      <c r="U47" s="248" t="str">
        <f>+'5 - Diseño y Valoración Control'!H47</f>
        <v>C 17.1</v>
      </c>
      <c r="V47" s="212" t="str">
        <f>+'5 - Diseño y Valoración Control'!I47</f>
        <v>SUBDIRECCIÓN SISTEMAS INFORMACIÓN DE TIERRAS</v>
      </c>
      <c r="W47" s="212" t="str">
        <f>+'5 - Diseño y Valoración Control'!J47</f>
        <v>Subdirección Sistemas Información de Tierras revisa el cumplimiento de calidad de los actos administrativos según lo establecido por RESO a través de Matrices y consolidados de verificación de calidad mediante el análisis de la información suministrada por el solicitante en el formulario FISO, al igual que la documentación adjunta, de acuerdo con los requerimientos establecidos en el Decreto 902 y la Resolución 740 de 2017 y las demás que la modifican, adicionan y o derogan</v>
      </c>
      <c r="X47" s="213" t="str">
        <f>+'5 - Diseño y Valoración Control'!K47</f>
        <v>Preventivo</v>
      </c>
      <c r="Y47" s="99" t="str">
        <f t="shared" si="7"/>
        <v>Probabilidad</v>
      </c>
      <c r="Z47" s="213" t="str">
        <f>+'5 - Diseño y Valoración Control'!M47</f>
        <v>Manual</v>
      </c>
      <c r="AA47" s="99" t="str">
        <f t="shared" si="8"/>
        <v>40%</v>
      </c>
      <c r="AB47" s="213" t="str">
        <f>+'5 - Diseño y Valoración Control'!O47</f>
        <v>Documentado</v>
      </c>
      <c r="AC47" s="213" t="s">
        <v>421</v>
      </c>
      <c r="AD47" s="213" t="str">
        <f>+'5 - Diseño y Valoración Control'!Q47</f>
        <v>Con registro</v>
      </c>
      <c r="AE47" s="203">
        <f>+'5 - Diseño y Valoración Control'!R47</f>
        <v>0.6</v>
      </c>
      <c r="AF47" s="186" t="str">
        <f>+'5 - Diseño y Valoración Control'!S47</f>
        <v>Media</v>
      </c>
      <c r="AG47" s="203">
        <f>+'5 - Diseño y Valoración Control'!T47</f>
        <v>1</v>
      </c>
      <c r="AH47" s="186" t="str">
        <f>+'5 - Diseño y Valoración Control'!U47</f>
        <v>Catastrófico</v>
      </c>
      <c r="AI47" s="186" t="str">
        <f>+'5 - Diseño y Valoración Control'!V47</f>
        <v>Extremo</v>
      </c>
      <c r="AJ47" s="186" t="str">
        <f>+'5 - Diseño y Valoración Control'!W47</f>
        <v>Reducir</v>
      </c>
      <c r="AK47" s="248" t="str">
        <f>+'6 - Plan de Acciones Preventiva'!F45</f>
        <v>P 17.1</v>
      </c>
      <c r="AL47" s="212" t="str">
        <f>+'6 - Plan de Acciones Preventiva'!G45</f>
        <v>Revisión de calidad Actos Administrativos proyectados para dar visto bueno o rechazar solicitando ajustes</v>
      </c>
      <c r="AM47" s="212" t="str">
        <f>+'6 - Plan de Acciones Preventiva'!H45</f>
        <v>SUBDIRECCIÓN DE SISTEMAS DE INFORMACIÓN DE TIERRAS</v>
      </c>
      <c r="AN47" s="212" t="str">
        <f>+'6 - Plan de Acciones Preventiva'!I45</f>
        <v xml:space="preserve"> Matrices de calidad de las proyecciones de valoración</v>
      </c>
      <c r="AO47" s="213">
        <f>+'6 - Plan de Acciones Preventiva'!J45</f>
        <v>4</v>
      </c>
      <c r="AP47" s="213">
        <f>+'6 - Plan de Acciones Preventiva'!AI45</f>
        <v>4</v>
      </c>
      <c r="AQ47" s="239">
        <f>+'6 - Plan de Acciones Preventiva'!AJ45</f>
        <v>1</v>
      </c>
      <c r="AR47" s="213" t="str">
        <f>+'6 - Plan de Acciones Preventiva'!AK45</f>
        <v>En curso</v>
      </c>
      <c r="AS47" s="244" t="str">
        <f>+'6 - Plan de Acciones Preventiva'!AL45</f>
        <v>https://agenciadetierras.sharepoint.com/:f:/s/MapadeRiesgosdeGestionANT/Eo6AlgdjxV9DrHUz-lAgaLEBWCkEo0il8MdaoRBATmt1AQ?e=NUBt9m
https://agenciadetierras.sharepoint.com/:f:/s/MapadeRiesgosdeGestionANT/EkMcAf7I6KlOpySmJLnzxLQBavXaygNijgw5Qzs8agmTWg?e=3cxy9z
https://agenciadetierras.sharepoint.com/:f:/s/MapadeRiesgosdeGestionANT/EoaLrbqOtnxEpovMrON_11YBr4__VKBM32D_wMt8s413eQ?e=587i6M</v>
      </c>
      <c r="AT47" s="244">
        <f>+'6 - Plan de Acciones Preventiva'!AM45</f>
        <v>0</v>
      </c>
      <c r="AU47" s="213">
        <f>+'7 - Materialización del Riesgo'!G47</f>
        <v>0</v>
      </c>
      <c r="AV47" s="213">
        <f>+'7 - Materialización del Riesgo'!H47</f>
        <v>0</v>
      </c>
      <c r="AW47" s="213">
        <f>+'7 - Materialización del Riesgo'!I47</f>
        <v>0</v>
      </c>
      <c r="AX47" s="213" t="e">
        <f>+'7 - Materialización del Riesgo'!J47</f>
        <v>#DIV/0!</v>
      </c>
      <c r="AY47" s="213" t="e">
        <f>+'7 - Materialización del Riesgo'!K47</f>
        <v>#DIV/0!</v>
      </c>
      <c r="AZ47" s="213">
        <f>+'7 - Materialización del Riesgo'!L47</f>
        <v>0</v>
      </c>
      <c r="BA47" s="213">
        <f>+'7 - Materialización del Riesgo'!M47</f>
        <v>0</v>
      </c>
      <c r="BB47" s="213">
        <f>+'7 - Materialización del Riesgo'!N47</f>
        <v>0</v>
      </c>
      <c r="BC47" s="213">
        <f>+'7 - Materialización del Riesgo'!O47</f>
        <v>0</v>
      </c>
      <c r="BD47" s="213" t="e">
        <f>+'7 - Materialización del Riesgo'!P47</f>
        <v>#DIV/0!</v>
      </c>
      <c r="BE47" s="239">
        <f>+'7 - Materialización del Riesgo'!Q47</f>
        <v>1</v>
      </c>
    </row>
    <row r="48" spans="2:57" s="115" customFormat="1" ht="90" x14ac:dyDescent="0.25">
      <c r="B48" s="212" t="str">
        <f>+'3 - Identificación del Riesgo'!B47</f>
        <v>PLANIFICACIÓN DEL ORDENAMIENTO SOCIAL DE LA PROPIEDAD</v>
      </c>
      <c r="C48" s="212" t="str">
        <f>+'3 - Identificación del Riesgo'!C47</f>
        <v>Determinar las acciones necesarias a cargo de la Entidad para consolidar el Ordenamiento Social de la Propiedad Rural considerando los modelos de atención por oferta, demanda y descongestión</v>
      </c>
      <c r="D48" s="212" t="str">
        <f>+'3 - Identificación del Riesgo'!D47</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8" s="213" t="str">
        <f>+'3 - Identificación del Riesgo'!F47</f>
        <v>SUBDIRECCIÓN DE SISTEMAS DE INFORMACIÓN DE TIERRAS</v>
      </c>
      <c r="F48" s="248" t="str">
        <f>+'3 - Identificación del Riesgo'!G47</f>
        <v>R 17</v>
      </c>
      <c r="G48" s="213" t="str">
        <f>+'3 - Identificación del Riesgo'!H47</f>
        <v xml:space="preserve">Expedir Acto administrativo que resuelve solicitud de inclusión en el RESO, sin la completitud del análisis dentro del proceso de valoración para determinar el cumplimiento de requisitos mínimos (omisión de validaciones en bases de datos/soportes documentales) </v>
      </c>
      <c r="H48" s="213" t="str">
        <f>+'3 - Identificación del Riesgo'!I47</f>
        <v>Pérdida Reputacional</v>
      </c>
      <c r="I48" s="212" t="str">
        <f>+'3 - Identificación del Riesgo'!J47</f>
        <v>Posibilidad de pérdida reputacional ante la credibilidad de la ANT y su misionalidad frente al ciudadano con respecto a los procesos misionales adelantados por la entidad debido a la inadecuada valoración u omisión de la información diligenciada en el Formulario de Inscripción de Sujetos de Ordenamiento Social FISO y de sus soportes anexados y de bases de datos requeridas</v>
      </c>
      <c r="J48" s="216">
        <f>+'3 - Identificación del Riesgo'!O47</f>
        <v>44701</v>
      </c>
      <c r="K48" s="216" t="str">
        <f>+'3 - Identificación del Riesgo'!K47</f>
        <v>OPERATIVOS</v>
      </c>
      <c r="L48" s="215" t="str">
        <f>+'3 - Identificación del Riesgo'!N47</f>
        <v>Ejecución y administración de procesos</v>
      </c>
      <c r="M48" s="214"/>
      <c r="N48" s="242" t="str">
        <f t="shared" si="2"/>
        <v/>
      </c>
      <c r="O48" s="243" t="str">
        <f t="shared" si="3"/>
        <v/>
      </c>
      <c r="P48" s="214"/>
      <c r="Q48" s="242" t="str">
        <f>IF(OR(P48=[1]Datos!$A$23,P48=[1]Datos!$B$23),"Leve",IF(OR(P48=[1]Datos!$A$24,P48=[1]Datos!$B$24),"Menor",IF(OR(P48=[1]Datos!$A$25,P48=[1]Datos!$B$25),"Moderado",IF(OR(P48=[1]Datos!$A$26,P48=[1]Datos!$B$26),"Mayor",IF(OR(P48=[1]Datos!$A$27,P48=[1]Datos!$B$27),"Catastrófico","")))))</f>
        <v/>
      </c>
      <c r="R48" s="243" t="str">
        <f t="shared" si="4"/>
        <v/>
      </c>
      <c r="S48" s="242" t="str">
        <f t="shared" si="5"/>
        <v/>
      </c>
      <c r="T48" s="242" t="e">
        <f t="shared" si="6"/>
        <v>#N/A</v>
      </c>
      <c r="U48" s="248" t="str">
        <f>+'5 - Diseño y Valoración Control'!H48</f>
        <v>C 17.2</v>
      </c>
      <c r="V48" s="212" t="str">
        <f>+'5 - Diseño y Valoración Control'!I48</f>
        <v>SUBDIRECCIÓN SISTEMAS INFORMACIÓN DE TIERRAS</v>
      </c>
      <c r="W48" s="212" t="str">
        <f>+'5 - Diseño y Valoración Control'!J48</f>
        <v xml:space="preserve">Subdirección Sistemas Información de Tierras resuelve el recurso de reposición modificando o confirmando la decisión de la solicitud de inclusión en el RESO a través de un acto administrativo mediante un análisis de las objeciones, la revisión de la consistencia de los soportes y argumentos que se utilizaron para tomar la decisión inicial </v>
      </c>
      <c r="X48" s="213" t="str">
        <f>+'5 - Diseño y Valoración Control'!K48</f>
        <v>Correctivo</v>
      </c>
      <c r="Y48" s="99" t="str">
        <f t="shared" si="7"/>
        <v>Impacto</v>
      </c>
      <c r="Z48" s="213" t="str">
        <f>+'5 - Diseño y Valoración Control'!M48</f>
        <v>Manual</v>
      </c>
      <c r="AA48" s="99" t="str">
        <f t="shared" si="8"/>
        <v>25%</v>
      </c>
      <c r="AB48" s="213" t="str">
        <f>+'5 - Diseño y Valoración Control'!O48</f>
        <v>Sin Documentar</v>
      </c>
      <c r="AC48" s="213" t="s">
        <v>421</v>
      </c>
      <c r="AD48" s="213" t="str">
        <f>+'5 - Diseño y Valoración Control'!Q48</f>
        <v>Con registro</v>
      </c>
      <c r="AE48" s="203">
        <f>+'5 - Diseño y Valoración Control'!R48</f>
        <v>0</v>
      </c>
      <c r="AF48" s="186" t="str">
        <f>+'5 - Diseño y Valoración Control'!S48</f>
        <v/>
      </c>
      <c r="AG48" s="203">
        <f>+'5 - Diseño y Valoración Control'!T48</f>
        <v>0</v>
      </c>
      <c r="AH48" s="186" t="str">
        <f>+'5 - Diseño y Valoración Control'!U48</f>
        <v/>
      </c>
      <c r="AI48" s="186" t="str">
        <f>+'5 - Diseño y Valoración Control'!V48</f>
        <v/>
      </c>
      <c r="AJ48" s="186"/>
      <c r="AK48" s="248" t="str">
        <f>+'6 - Plan de Acciones Preventiva'!F46</f>
        <v>P 17.2</v>
      </c>
      <c r="AL48" s="212" t="str">
        <f>+'6 - Plan de Acciones Preventiva'!G46</f>
        <v>Capacitaciones al equipo RESO de la SSIT</v>
      </c>
      <c r="AM48" s="212" t="str">
        <f>+'6 - Plan de Acciones Preventiva'!H46</f>
        <v>SUBDIRECCIÓN DE SISTEMAS DE INFORMACIÓN DE TIERRAS</v>
      </c>
      <c r="AN48" s="212" t="str">
        <f>+'6 - Plan de Acciones Preventiva'!I46</f>
        <v>Listas de asistencias a las capacitaciones</v>
      </c>
      <c r="AO48" s="213">
        <f>+'6 - Plan de Acciones Preventiva'!J46</f>
        <v>3</v>
      </c>
      <c r="AP48" s="213">
        <f>+'6 - Plan de Acciones Preventiva'!AI46</f>
        <v>1</v>
      </c>
      <c r="AQ48" s="239">
        <f>+'6 - Plan de Acciones Preventiva'!AJ46</f>
        <v>0.33333333333333331</v>
      </c>
      <c r="AR48" s="213" t="str">
        <f>+'6 - Plan de Acciones Preventiva'!AK46</f>
        <v>En curso</v>
      </c>
      <c r="AS48" s="244" t="str">
        <f>+'6 - Plan de Acciones Preventiva'!AL46</f>
        <v>https://agenciadetierras.sharepoint.com/:f:/s/MapadeRiesgosdeGestionANT/EjdxXgwcZP9FrP03ggXPhVoBr_yZcG0c6JvPIJRpnOtIiQ?e=9I0x0I</v>
      </c>
      <c r="AT48" s="244">
        <f>+'6 - Plan de Acciones Preventiva'!AM46</f>
        <v>0</v>
      </c>
      <c r="AU48" s="213">
        <f>+'7 - Materialización del Riesgo'!G48</f>
        <v>0</v>
      </c>
      <c r="AV48" s="213">
        <f>+'7 - Materialización del Riesgo'!H48</f>
        <v>0</v>
      </c>
      <c r="AW48" s="213">
        <f>+'7 - Materialización del Riesgo'!I48</f>
        <v>0</v>
      </c>
      <c r="AX48" s="213" t="e">
        <f>+'7 - Materialización del Riesgo'!J48</f>
        <v>#DIV/0!</v>
      </c>
      <c r="AY48" s="213" t="e">
        <f>+'7 - Materialización del Riesgo'!K48</f>
        <v>#DIV/0!</v>
      </c>
      <c r="AZ48" s="213">
        <f>+'7 - Materialización del Riesgo'!L48</f>
        <v>0</v>
      </c>
      <c r="BA48" s="213">
        <f>+'7 - Materialización del Riesgo'!M48</f>
        <v>0</v>
      </c>
      <c r="BB48" s="213">
        <f>+'7 - Materialización del Riesgo'!N48</f>
        <v>0</v>
      </c>
      <c r="BC48" s="213">
        <f>+'7 - Materialización del Riesgo'!O48</f>
        <v>0</v>
      </c>
      <c r="BD48" s="213" t="e">
        <f>+'7 - Materialización del Riesgo'!P48</f>
        <v>#DIV/0!</v>
      </c>
      <c r="BE48" s="239">
        <f>+'7 - Materialización del Riesgo'!Q48</f>
        <v>1</v>
      </c>
    </row>
    <row r="49" spans="2:57" s="115" customFormat="1" ht="90" x14ac:dyDescent="0.25">
      <c r="B49" s="212" t="str">
        <f>+'3 - Identificación del Riesgo'!B48</f>
        <v>PLANIFICACIÓN DEL ORDENAMIENTO SOCIAL DE LA PROPIEDAD</v>
      </c>
      <c r="C49" s="212" t="str">
        <f>+'3 - Identificación del Riesgo'!C48</f>
        <v>Determinar las acciones necesarias a cargo de la Entidad para consolidar el Ordenamiento Social de la Propiedad Rural considerando los modelos de atención por oferta, demanda y descongestión</v>
      </c>
      <c r="D49" s="212" t="str">
        <f>+'3 - Identificación del Riesgo'!D48</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49" s="213" t="str">
        <f>+'3 - Identificación del Riesgo'!F48</f>
        <v>SUBDIRECCIÓN DE PLANEACIÓN OPERATIVA</v>
      </c>
      <c r="F49" s="248" t="str">
        <f>+'3 - Identificación del Riesgo'!G48</f>
        <v>R 18</v>
      </c>
      <c r="G49" s="213" t="str">
        <f>+'3 - Identificación del Riesgo'!H48</f>
        <v>Incumplimiento en la formulación e implementación de los POSPR en los municipios programados por razones técnicas y operativas</v>
      </c>
      <c r="H49" s="213" t="str">
        <f>+'3 - Identificación del Riesgo'!I48</f>
        <v>Afectación Económica o presupuestal</v>
      </c>
      <c r="I49" s="212" t="str">
        <f>+'3 - Identificación del Riesgo'!J48</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49" s="216">
        <f>+'3 - Identificación del Riesgo'!O48</f>
        <v>44701</v>
      </c>
      <c r="K49" s="216" t="str">
        <f>+'3 - Identificación del Riesgo'!K48</f>
        <v>OPERATIVOS</v>
      </c>
      <c r="L49" s="215" t="str">
        <f>+'3 - Identificación del Riesgo'!N48</f>
        <v>Ejecución y administración de procesos</v>
      </c>
      <c r="M49" s="214">
        <v>18</v>
      </c>
      <c r="N49" s="242" t="str">
        <f t="shared" si="2"/>
        <v>Baja</v>
      </c>
      <c r="O49" s="243">
        <f t="shared" si="3"/>
        <v>0.4</v>
      </c>
      <c r="P49" s="214" t="s">
        <v>951</v>
      </c>
      <c r="Q49" s="242" t="str">
        <f>IF(OR(P49=[1]Datos!$A$23,P49=[1]Datos!$B$23),"Leve",IF(OR(P49=[1]Datos!$A$24,P49=[1]Datos!$B$24),"Menor",IF(OR(P49=[1]Datos!$A$25,P49=[1]Datos!$B$25),"Moderado",IF(OR(P49=[1]Datos!$A$26,P49=[1]Datos!$B$26),"Mayor",IF(OR(P49=[1]Datos!$A$27,P49=[1]Datos!$B$27),"Catastrófico","")))))</f>
        <v>Catastrófico</v>
      </c>
      <c r="R49" s="243">
        <f t="shared" si="4"/>
        <v>1</v>
      </c>
      <c r="S49" s="242" t="str">
        <f t="shared" si="5"/>
        <v>Extremo</v>
      </c>
      <c r="T49" s="242" t="str">
        <f t="shared" si="6"/>
        <v>Reducir</v>
      </c>
      <c r="U49" s="248" t="str">
        <f>+'5 - Diseño y Valoración Control'!H49</f>
        <v>C 18.1</v>
      </c>
      <c r="V49" s="212" t="str">
        <f>+'5 - Diseño y Valoración Control'!I49</f>
        <v>SUBDIRECCIÓN DE PLANEACIÓN OPERATIVA</v>
      </c>
      <c r="W49" s="212" t="str">
        <f>+'5 - Diseño y Valoración Control'!J49</f>
        <v>Subdirección de Planeación Operativa Realiza monitoreo y seguimiento a la formulación, implementación y consolidación de los POSPR A través de reportes de seguimiento donde se evidencia la ejecución de las actividades y productos a desarrollar en el marco de la ruta metodológica para la formulación, implementación y consolidación de los Planes de Ordenamiento Social de la Propiedad Rural - POSPR</v>
      </c>
      <c r="X49" s="213" t="str">
        <f>+'5 - Diseño y Valoración Control'!K49</f>
        <v>Preventivo</v>
      </c>
      <c r="Y49" s="99" t="str">
        <f t="shared" si="7"/>
        <v>Probabilidad</v>
      </c>
      <c r="Z49" s="213" t="str">
        <f>+'5 - Diseño y Valoración Control'!M49</f>
        <v>Manual</v>
      </c>
      <c r="AA49" s="99" t="str">
        <f t="shared" si="8"/>
        <v>40%</v>
      </c>
      <c r="AB49" s="213" t="str">
        <f>+'5 - Diseño y Valoración Control'!O49</f>
        <v>Documentado</v>
      </c>
      <c r="AC49" s="213" t="s">
        <v>421</v>
      </c>
      <c r="AD49" s="213" t="str">
        <f>+'5 - Diseño y Valoración Control'!Q49</f>
        <v>Con registro</v>
      </c>
      <c r="AE49" s="203">
        <f>+'5 - Diseño y Valoración Control'!R49</f>
        <v>0.24</v>
      </c>
      <c r="AF49" s="186" t="str">
        <f>+'5 - Diseño y Valoración Control'!S49</f>
        <v>Baja</v>
      </c>
      <c r="AG49" s="203">
        <f>+'5 - Diseño y Valoración Control'!T49</f>
        <v>1</v>
      </c>
      <c r="AH49" s="186" t="str">
        <f>+'5 - Diseño y Valoración Control'!U49</f>
        <v>Catastrófico</v>
      </c>
      <c r="AI49" s="186" t="str">
        <f>+'5 - Diseño y Valoración Control'!V49</f>
        <v>Extremo</v>
      </c>
      <c r="AJ49" s="186" t="str">
        <f>+'5 - Diseño y Valoración Control'!W49</f>
        <v>Reducir</v>
      </c>
      <c r="AK49" s="248" t="str">
        <f>+'6 - Plan de Acciones Preventiva'!F47</f>
        <v>P 18.1</v>
      </c>
      <c r="AL49" s="212" t="str">
        <f>+'6 - Plan de Acciones Preventiva'!G47</f>
        <v>Realizar mesas técnicas operativas de seguimiento la Formulación e Implementación de Planes</v>
      </c>
      <c r="AM49" s="212" t="str">
        <f>+'6 - Plan de Acciones Preventiva'!H47</f>
        <v>SUBDIRECCIÓN DE PLANEACIÓN OPERATIVA</v>
      </c>
      <c r="AN49" s="212" t="str">
        <f>+'6 - Plan de Acciones Preventiva'!I47</f>
        <v>Actas de las mesas técnicas con convenios y/o socios estratégicos</v>
      </c>
      <c r="AO49" s="213">
        <f>+'6 - Plan de Acciones Preventiva'!J47</f>
        <v>3</v>
      </c>
      <c r="AP49" s="213">
        <f>+'6 - Plan de Acciones Preventiva'!AI47</f>
        <v>1</v>
      </c>
      <c r="AQ49" s="239">
        <f>+'6 - Plan de Acciones Preventiva'!AJ47</f>
        <v>0.33333333333333331</v>
      </c>
      <c r="AR49" s="213" t="str">
        <f>+'6 - Plan de Acciones Preventiva'!AK47</f>
        <v>En curso</v>
      </c>
      <c r="AS49" s="244" t="str">
        <f>+'6 - Plan de Acciones Preventiva'!AL47</f>
        <v>https://agenciadetierras.sharepoint.com/:f:/s/MapadeRiesgosdeGestionANT/EsB8Py0ukzVEtLrjyK45fUQBXxYCrVHUJk81LgXVwh32kg?e=MhWxNi</v>
      </c>
      <c r="AT49" s="244">
        <f>+'6 - Plan de Acciones Preventiva'!AM47</f>
        <v>0</v>
      </c>
      <c r="AU49" s="213">
        <f>+'7 - Materialización del Riesgo'!G49</f>
        <v>0</v>
      </c>
      <c r="AV49" s="213">
        <f>+'7 - Materialización del Riesgo'!H49</f>
        <v>0</v>
      </c>
      <c r="AW49" s="213">
        <f>+'7 - Materialización del Riesgo'!I49</f>
        <v>0</v>
      </c>
      <c r="AX49" s="213" t="e">
        <f>+'7 - Materialización del Riesgo'!J49</f>
        <v>#DIV/0!</v>
      </c>
      <c r="AY49" s="213" t="e">
        <f>+'7 - Materialización del Riesgo'!K49</f>
        <v>#DIV/0!</v>
      </c>
      <c r="AZ49" s="213">
        <f>+'7 - Materialización del Riesgo'!L49</f>
        <v>0</v>
      </c>
      <c r="BA49" s="213">
        <f>+'7 - Materialización del Riesgo'!M49</f>
        <v>0</v>
      </c>
      <c r="BB49" s="213">
        <f>+'7 - Materialización del Riesgo'!N49</f>
        <v>0</v>
      </c>
      <c r="BC49" s="213">
        <f>+'7 - Materialización del Riesgo'!O49</f>
        <v>0</v>
      </c>
      <c r="BD49" s="213" t="e">
        <f>+'7 - Materialización del Riesgo'!P49</f>
        <v>#DIV/0!</v>
      </c>
      <c r="BE49" s="239">
        <f>+'7 - Materialización del Riesgo'!Q49</f>
        <v>1</v>
      </c>
    </row>
    <row r="50" spans="2:57" s="115" customFormat="1" ht="90" x14ac:dyDescent="0.25">
      <c r="B50" s="212" t="str">
        <f>+'3 - Identificación del Riesgo'!B49</f>
        <v>PLANIFICACIÓN DEL ORDENAMIENTO SOCIAL DE LA PROPIEDAD</v>
      </c>
      <c r="C50" s="212" t="str">
        <f>+'3 - Identificación del Riesgo'!C49</f>
        <v>Determinar las acciones necesarias a cargo de la Entidad para consolidar el Ordenamiento Social de la Propiedad Rural considerando los modelos de atención por oferta, demanda y descongestión</v>
      </c>
      <c r="D50" s="212" t="str">
        <f>+'3 - Identificación del Riesgo'!D49</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0" s="213" t="str">
        <f>+'3 - Identificación del Riesgo'!F49</f>
        <v>SUBDIRECCIÓN DE PLANEACIÓN OPERATIVA</v>
      </c>
      <c r="F50" s="248" t="str">
        <f>+'3 - Identificación del Riesgo'!G49</f>
        <v>R 18</v>
      </c>
      <c r="G50" s="213" t="str">
        <f>+'3 - Identificación del Riesgo'!H49</f>
        <v>Incumplimiento en la formulación e implementación de los POSPR en los municipios programados por razones técnicas y operativas</v>
      </c>
      <c r="H50" s="213" t="str">
        <f>+'3 - Identificación del Riesgo'!I49</f>
        <v>Afectación Económica o presupuestal</v>
      </c>
      <c r="I50" s="212" t="str">
        <f>+'3 - Identificación del Riesgo'!J49</f>
        <v>Posibilidad de afectación económica por multa y sanción del ente regulador debido a la limitada capacidad técnica y operativa, uso de información desactualizada y deficiente, ausencia de herramientas y/o escenarios de monitoreo y seguimiento al desarrollo de las actividades de formulación e implementación de POSPR</v>
      </c>
      <c r="J50" s="216">
        <f>+'3 - Identificación del Riesgo'!O49</f>
        <v>44701</v>
      </c>
      <c r="K50" s="216" t="str">
        <f>+'3 - Identificación del Riesgo'!K49</f>
        <v>OPERATIVOS</v>
      </c>
      <c r="L50" s="215" t="str">
        <f>+'3 - Identificación del Riesgo'!N49</f>
        <v>Ejecución y administración de procesos</v>
      </c>
      <c r="M50" s="214"/>
      <c r="N50" s="242" t="str">
        <f t="shared" si="2"/>
        <v/>
      </c>
      <c r="O50" s="243" t="str">
        <f t="shared" si="3"/>
        <v/>
      </c>
      <c r="P50" s="214"/>
      <c r="Q50" s="242" t="str">
        <f>IF(OR(P50=[1]Datos!$A$23,P50=[1]Datos!$B$23),"Leve",IF(OR(P50=[1]Datos!$A$24,P50=[1]Datos!$B$24),"Menor",IF(OR(P50=[1]Datos!$A$25,P50=[1]Datos!$B$25),"Moderado",IF(OR(P50=[1]Datos!$A$26,P50=[1]Datos!$B$26),"Mayor",IF(OR(P50=[1]Datos!$A$27,P50=[1]Datos!$B$27),"Catastrófico","")))))</f>
        <v/>
      </c>
      <c r="R50" s="243" t="str">
        <f t="shared" si="4"/>
        <v/>
      </c>
      <c r="S50" s="242" t="str">
        <f t="shared" si="5"/>
        <v/>
      </c>
      <c r="T50" s="242" t="e">
        <f t="shared" si="6"/>
        <v>#N/A</v>
      </c>
      <c r="U50" s="248" t="str">
        <f>+'5 - Diseño y Valoración Control'!H50</f>
        <v>C 18.2</v>
      </c>
      <c r="V50" s="212" t="str">
        <f>+'5 - Diseño y Valoración Control'!I50</f>
        <v>SUBDIRECCIÓN DE PLANEACIÓN OPERATIVA</v>
      </c>
      <c r="W50" s="212" t="str">
        <f>+'5 - Diseño y Valoración Control'!J50</f>
        <v>Subdirección de Planeación Operativa Actualiza Cronogramas de Operación en el municipio programado para el ajuste del desarrollo de la operación A través de actas de Comités Técnicos Operativos o de mesas técnicas  Mediante la revisión de las desviaciones en la elaboración y entrega de productos, proponiendo acciones de mejora para la corrección de estas</v>
      </c>
      <c r="X50" s="213" t="str">
        <f>+'5 - Diseño y Valoración Control'!K50</f>
        <v>Correctivo</v>
      </c>
      <c r="Y50" s="99" t="str">
        <f t="shared" si="7"/>
        <v>Impacto</v>
      </c>
      <c r="Z50" s="213" t="str">
        <f>+'5 - Diseño y Valoración Control'!M50</f>
        <v>Manual</v>
      </c>
      <c r="AA50" s="99" t="str">
        <f t="shared" si="8"/>
        <v>25%</v>
      </c>
      <c r="AB50" s="213" t="str">
        <f>+'5 - Diseño y Valoración Control'!O50</f>
        <v>Documentado</v>
      </c>
      <c r="AC50" s="213" t="s">
        <v>421</v>
      </c>
      <c r="AD50" s="213" t="str">
        <f>+'5 - Diseño y Valoración Control'!Q50</f>
        <v>Con registro</v>
      </c>
      <c r="AE50" s="203">
        <f>+'5 - Diseño y Valoración Control'!R50</f>
        <v>0</v>
      </c>
      <c r="AF50" s="186" t="str">
        <f>+'5 - Diseño y Valoración Control'!S50</f>
        <v/>
      </c>
      <c r="AG50" s="203">
        <f>+'5 - Diseño y Valoración Control'!T50</f>
        <v>0</v>
      </c>
      <c r="AH50" s="186" t="str">
        <f>+'5 - Diseño y Valoración Control'!U50</f>
        <v/>
      </c>
      <c r="AI50" s="186" t="str">
        <f>+'5 - Diseño y Valoración Control'!V50</f>
        <v/>
      </c>
      <c r="AJ50" s="186"/>
      <c r="AK50" s="248" t="str">
        <f>+'6 - Plan de Acciones Preventiva'!F48</f>
        <v>P 18.2</v>
      </c>
      <c r="AL50" s="212">
        <f>+'6 - Plan de Acciones Preventiva'!G48</f>
        <v>0</v>
      </c>
      <c r="AM50" s="212" t="str">
        <f>+'6 - Plan de Acciones Preventiva'!H48</f>
        <v/>
      </c>
      <c r="AN50" s="212">
        <f>+'6 - Plan de Acciones Preventiva'!I48</f>
        <v>0</v>
      </c>
      <c r="AO50" s="213">
        <f>+'6 - Plan de Acciones Preventiva'!J48</f>
        <v>0</v>
      </c>
      <c r="AP50" s="213">
        <f>+'6 - Plan de Acciones Preventiva'!AI48</f>
        <v>0</v>
      </c>
      <c r="AQ50" s="239"/>
      <c r="AR50" s="213" t="str">
        <f>+'6 - Plan de Acciones Preventiva'!AK48</f>
        <v>En curso</v>
      </c>
      <c r="AS50" s="244">
        <f>+'6 - Plan de Acciones Preventiva'!AL48</f>
        <v>0</v>
      </c>
      <c r="AT50" s="244">
        <f>+'6 - Plan de Acciones Preventiva'!AM48</f>
        <v>0</v>
      </c>
      <c r="AU50" s="213">
        <f>+'7 - Materialización del Riesgo'!G50</f>
        <v>0</v>
      </c>
      <c r="AV50" s="213">
        <f>+'7 - Materialización del Riesgo'!H50</f>
        <v>0</v>
      </c>
      <c r="AW50" s="213">
        <f>+'7 - Materialización del Riesgo'!I50</f>
        <v>0</v>
      </c>
      <c r="AX50" s="213" t="e">
        <f>+'7 - Materialización del Riesgo'!J50</f>
        <v>#DIV/0!</v>
      </c>
      <c r="AY50" s="213" t="e">
        <f>+'7 - Materialización del Riesgo'!K50</f>
        <v>#DIV/0!</v>
      </c>
      <c r="AZ50" s="213">
        <f>+'7 - Materialización del Riesgo'!L50</f>
        <v>0</v>
      </c>
      <c r="BA50" s="213">
        <f>+'7 - Materialización del Riesgo'!M50</f>
        <v>0</v>
      </c>
      <c r="BB50" s="213">
        <f>+'7 - Materialización del Riesgo'!N50</f>
        <v>0</v>
      </c>
      <c r="BC50" s="213">
        <f>+'7 - Materialización del Riesgo'!O50</f>
        <v>0</v>
      </c>
      <c r="BD50" s="213" t="e">
        <f>+'7 - Materialización del Riesgo'!P50</f>
        <v>#DIV/0!</v>
      </c>
      <c r="BE50" s="239">
        <f>+'7 - Materialización del Riesgo'!Q50</f>
        <v>1</v>
      </c>
    </row>
    <row r="51" spans="2:57" s="115" customFormat="1" ht="120" x14ac:dyDescent="0.25">
      <c r="B51" s="212" t="str">
        <f>+'3 - Identificación del Riesgo'!B50</f>
        <v>PLANIFICACIÓN DEL ORDENAMIENTO SOCIAL DE LA PROPIEDAD</v>
      </c>
      <c r="C51" s="212" t="str">
        <f>+'3 - Identificación del Riesgo'!C50</f>
        <v>Determinar las acciones necesarias a cargo de la Entidad para consolidar el Ordenamiento Social de la Propiedad Rural considerando los modelos de atención por oferta, demanda y descongestión</v>
      </c>
      <c r="D51" s="212" t="str">
        <f>+'3 - Identificación del Riesgo'!D50</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1" s="213" t="str">
        <f>+'3 - Identificación del Riesgo'!F50</f>
        <v>SUBDIRECCIÓN DE PLANEACIÓN OPERATIVA</v>
      </c>
      <c r="F51" s="248" t="str">
        <f>+'3 - Identificación del Riesgo'!G50</f>
        <v>R 19</v>
      </c>
      <c r="G51" s="213" t="str">
        <f>+'3 - Identificación del Riesgo'!H50</f>
        <v>Retrasos o suspensión en la formulación e implementación de POSPR en los municipios programados por condiciones de seguridad adversas a la operación</v>
      </c>
      <c r="H51" s="213" t="str">
        <f>+'3 - Identificación del Riesgo'!I50</f>
        <v>Afectación Económica o presupuestal</v>
      </c>
      <c r="I51" s="212" t="str">
        <f>+'3 - Identificación del Riesgo'!J50</f>
        <v>Posibilidad de afectación económica en sobrecostos de operación debido a las situaciones de orden público sobrevinientes, que impidan desarrollar las actividades operativas en la formulación e implementación de POSPR en los municipios programados</v>
      </c>
      <c r="J51" s="216">
        <f>+'3 - Identificación del Riesgo'!O50</f>
        <v>44701</v>
      </c>
      <c r="K51" s="216" t="str">
        <f>+'3 - Identificación del Riesgo'!K50</f>
        <v>OPERATIVOS</v>
      </c>
      <c r="L51" s="215" t="str">
        <f>+'3 - Identificación del Riesgo'!N50</f>
        <v>Daños a activos fijos/ eventos externos</v>
      </c>
      <c r="M51" s="214">
        <v>18</v>
      </c>
      <c r="N51" s="242" t="str">
        <f t="shared" si="2"/>
        <v>Baja</v>
      </c>
      <c r="O51" s="243">
        <f t="shared" si="3"/>
        <v>0.4</v>
      </c>
      <c r="P51" s="214" t="s">
        <v>951</v>
      </c>
      <c r="Q51" s="242" t="str">
        <f>IF(OR(P51=[1]Datos!$A$23,P51=[1]Datos!$B$23),"Leve",IF(OR(P51=[1]Datos!$A$24,P51=[1]Datos!$B$24),"Menor",IF(OR(P51=[1]Datos!$A$25,P51=[1]Datos!$B$25),"Moderado",IF(OR(P51=[1]Datos!$A$26,P51=[1]Datos!$B$26),"Mayor",IF(OR(P51=[1]Datos!$A$27,P51=[1]Datos!$B$27),"Catastrófico","")))))</f>
        <v>Catastrófico</v>
      </c>
      <c r="R51" s="243">
        <f t="shared" si="4"/>
        <v>1</v>
      </c>
      <c r="S51" s="242" t="str">
        <f t="shared" si="5"/>
        <v>Extremo</v>
      </c>
      <c r="T51" s="242" t="str">
        <f t="shared" si="6"/>
        <v>Reducir</v>
      </c>
      <c r="U51" s="248" t="str">
        <f>+'5 - Diseño y Valoración Control'!H51</f>
        <v>C 19.1</v>
      </c>
      <c r="V51" s="212" t="str">
        <f>+'5 - Diseño y Valoración Control'!I51</f>
        <v>SUBDIRECCIÓN DE PLANEACIÓN OPERATIVA</v>
      </c>
      <c r="W51" s="212" t="str">
        <f>+'5 - Diseño y Valoración Control'!J51</f>
        <v xml:space="preserve">Subdirección de Planeación Operativa Realiza análisis de condiciones de riesgo en asuntos de seguridad  en el marco de la ruta de Formulación e Implementación del POSPR A través de actas de reuniones e  informes en materia de seguridad  mediante el análisis de variables de condiciones de seguridad y reuniones de articulación con autoridades del sector defensa </v>
      </c>
      <c r="X51" s="213" t="str">
        <f>+'5 - Diseño y Valoración Control'!K51</f>
        <v>Preventivo</v>
      </c>
      <c r="Y51" s="99" t="str">
        <f t="shared" si="7"/>
        <v>Probabilidad</v>
      </c>
      <c r="Z51" s="213" t="str">
        <f>+'5 - Diseño y Valoración Control'!M51</f>
        <v>Manual</v>
      </c>
      <c r="AA51" s="99" t="str">
        <f t="shared" si="8"/>
        <v>40%</v>
      </c>
      <c r="AB51" s="213" t="str">
        <f>+'5 - Diseño y Valoración Control'!O51</f>
        <v>Documentado</v>
      </c>
      <c r="AC51" s="213" t="s">
        <v>421</v>
      </c>
      <c r="AD51" s="213" t="str">
        <f>+'5 - Diseño y Valoración Control'!Q51</f>
        <v>Con registro</v>
      </c>
      <c r="AE51" s="203">
        <f>+'5 - Diseño y Valoración Control'!R51</f>
        <v>0.24</v>
      </c>
      <c r="AF51" s="186" t="str">
        <f>+'5 - Diseño y Valoración Control'!S51</f>
        <v>Baja</v>
      </c>
      <c r="AG51" s="203">
        <f>+'5 - Diseño y Valoración Control'!T51</f>
        <v>1</v>
      </c>
      <c r="AH51" s="186" t="str">
        <f>+'5 - Diseño y Valoración Control'!U51</f>
        <v>Catastrófico</v>
      </c>
      <c r="AI51" s="186" t="str">
        <f>+'5 - Diseño y Valoración Control'!V51</f>
        <v>Extremo</v>
      </c>
      <c r="AJ51" s="186" t="str">
        <f>+'5 - Diseño y Valoración Control'!W51</f>
        <v>Reducir</v>
      </c>
      <c r="AK51" s="248" t="str">
        <f>+'6 - Plan de Acciones Preventiva'!F49</f>
        <v>P 19.1</v>
      </c>
      <c r="AL51" s="212" t="str">
        <f>+'6 - Plan de Acciones Preventiva'!G49</f>
        <v>Realizar reuniones de acercamiento institucional con las entidades con competencias en el temas de seguridad en los municipios programados</v>
      </c>
      <c r="AM51" s="212" t="str">
        <f>+'6 - Plan de Acciones Preventiva'!H49</f>
        <v>SUBDIRECCIÓN DE PLANEACIÓN OPERATIVA</v>
      </c>
      <c r="AN51" s="212" t="str">
        <f>+'6 - Plan de Acciones Preventiva'!I49</f>
        <v>Actas de reuniones o soportes de realización de estas</v>
      </c>
      <c r="AO51" s="213">
        <f>+'6 - Plan de Acciones Preventiva'!J49</f>
        <v>9</v>
      </c>
      <c r="AP51" s="213">
        <f>+'6 - Plan de Acciones Preventiva'!AI49</f>
        <v>3</v>
      </c>
      <c r="AQ51" s="239">
        <f>+'6 - Plan de Acciones Preventiva'!AJ49</f>
        <v>0.33333333333333331</v>
      </c>
      <c r="AR51" s="213" t="str">
        <f>+'6 - Plan de Acciones Preventiva'!AK49</f>
        <v>En curso</v>
      </c>
      <c r="AS51" s="244" t="str">
        <f>+'6 - Plan de Acciones Preventiva'!AL49</f>
        <v>https://agenciadetierras.sharepoint.com/:f:/s/MapadeRiesgosdeGestionANT/EkyqcqxfbRVMiG7b5_ssXMABI-7gqMr-nuxW8CRARo2RTg?e=wz58g0
https://agenciadetierras.sharepoint.com/:f:/s/MapadeRiesgosdeGestionANT/ElX1Y1tm9tBLvN26twovZfABUaC8riWQ3oQGMf2LdEd0jQ?e=j5aVf7
https://agenciadetierras.sharepoint.com/:f:/s/MapadeRiesgosdeGestionANT/Eplt621j53FIlrLs0KDOqUgBhWYuFW9nz9XyPWRdDrJ1RQ?e=ECGp4u</v>
      </c>
      <c r="AT51" s="244">
        <f>+'6 - Plan de Acciones Preventiva'!AM49</f>
        <v>0</v>
      </c>
      <c r="AU51" s="213">
        <f>+'7 - Materialización del Riesgo'!G51</f>
        <v>0</v>
      </c>
      <c r="AV51" s="213">
        <f>+'7 - Materialización del Riesgo'!H51</f>
        <v>0</v>
      </c>
      <c r="AW51" s="213">
        <f>+'7 - Materialización del Riesgo'!I51</f>
        <v>0</v>
      </c>
      <c r="AX51" s="213" t="e">
        <f>+'7 - Materialización del Riesgo'!J51</f>
        <v>#DIV/0!</v>
      </c>
      <c r="AY51" s="213" t="e">
        <f>+'7 - Materialización del Riesgo'!K51</f>
        <v>#DIV/0!</v>
      </c>
      <c r="AZ51" s="213">
        <f>+'7 - Materialización del Riesgo'!L51</f>
        <v>0</v>
      </c>
      <c r="BA51" s="213">
        <f>+'7 - Materialización del Riesgo'!M51</f>
        <v>0</v>
      </c>
      <c r="BB51" s="213">
        <f>+'7 - Materialización del Riesgo'!N51</f>
        <v>0</v>
      </c>
      <c r="BC51" s="213">
        <f>+'7 - Materialización del Riesgo'!O51</f>
        <v>0</v>
      </c>
      <c r="BD51" s="213" t="e">
        <f>+'7 - Materialización del Riesgo'!P51</f>
        <v>#DIV/0!</v>
      </c>
      <c r="BE51" s="239">
        <f>+'7 - Materialización del Riesgo'!Q51</f>
        <v>1</v>
      </c>
    </row>
    <row r="52" spans="2:57" s="115" customFormat="1" ht="90" x14ac:dyDescent="0.25">
      <c r="B52" s="212" t="str">
        <f>+'3 - Identificación del Riesgo'!B51</f>
        <v>PLANIFICACIÓN DEL ORDENAMIENTO SOCIAL DE LA PROPIEDAD</v>
      </c>
      <c r="C52" s="212" t="str">
        <f>+'3 - Identificación del Riesgo'!C51</f>
        <v>Determinar las acciones necesarias a cargo de la Entidad para consolidar el Ordenamiento Social de la Propiedad Rural considerando los modelos de atención por oferta, demanda y descongestión</v>
      </c>
      <c r="D52" s="212" t="str">
        <f>+'3 - Identificación del Riesgo'!D51</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2" s="213" t="str">
        <f>+'3 - Identificación del Riesgo'!F51</f>
        <v>SUBDIRECCIÓN DE PLANEACIÓN OPERATIVA</v>
      </c>
      <c r="F52" s="248" t="str">
        <f>+'3 - Identificación del Riesgo'!G51</f>
        <v>R 19</v>
      </c>
      <c r="G52" s="213" t="str">
        <f>+'3 - Identificación del Riesgo'!H51</f>
        <v>Retrasos o suspensión en la formulación e implementación de POSPR en los municipios programados por condiciones de seguridad adversas a la operación</v>
      </c>
      <c r="H52" s="213" t="str">
        <f>+'3 - Identificación del Riesgo'!I51</f>
        <v>Afectación Económica o presupuestal</v>
      </c>
      <c r="I52" s="212" t="str">
        <f>+'3 - Identificación del Riesgo'!J51</f>
        <v>Posibilidad de afectación económica en sobrecostos de operación debido a las situaciones de orden público sobrevinientes, que impidan desarrollar las actividades operativas en la formulación e implementación de POSPR en los municipios programados</v>
      </c>
      <c r="J52" s="216">
        <f>+'3 - Identificación del Riesgo'!O51</f>
        <v>44701</v>
      </c>
      <c r="K52" s="216" t="str">
        <f>+'3 - Identificación del Riesgo'!K51</f>
        <v>OPERATIVOS</v>
      </c>
      <c r="L52" s="215" t="str">
        <f>+'3 - Identificación del Riesgo'!N51</f>
        <v>Daños a activos fijos/ eventos externos</v>
      </c>
      <c r="M52" s="214">
        <v>18</v>
      </c>
      <c r="N52" s="242" t="str">
        <f t="shared" si="2"/>
        <v>Baja</v>
      </c>
      <c r="O52" s="243">
        <f t="shared" si="3"/>
        <v>0.4</v>
      </c>
      <c r="P52" s="214" t="s">
        <v>951</v>
      </c>
      <c r="Q52" s="242" t="str">
        <f>IF(OR(P52=[1]Datos!$A$23,P52=[1]Datos!$B$23),"Leve",IF(OR(P52=[1]Datos!$A$24,P52=[1]Datos!$B$24),"Menor",IF(OR(P52=[1]Datos!$A$25,P52=[1]Datos!$B$25),"Moderado",IF(OR(P52=[1]Datos!$A$26,P52=[1]Datos!$B$26),"Mayor",IF(OR(P52=[1]Datos!$A$27,P52=[1]Datos!$B$27),"Catastrófico","")))))</f>
        <v>Catastrófico</v>
      </c>
      <c r="R52" s="243">
        <f t="shared" si="4"/>
        <v>1</v>
      </c>
      <c r="S52" s="242" t="str">
        <f t="shared" si="5"/>
        <v>Extremo</v>
      </c>
      <c r="T52" s="242" t="str">
        <f t="shared" si="6"/>
        <v>Reducir</v>
      </c>
      <c r="U52" s="248" t="str">
        <f>+'5 - Diseño y Valoración Control'!H52</f>
        <v>C 19.2</v>
      </c>
      <c r="V52" s="212" t="str">
        <f>+'5 - Diseño y Valoración Control'!I52</f>
        <v>SUBDIRECCIÓN DE PLANEACIÓN OPERATIVA</v>
      </c>
      <c r="W52" s="212" t="str">
        <f>+'5 - Diseño y Valoración Control'!J52</f>
        <v>Subdirección de Planeación Operativa Revisa que los POSPR operativos contengan el capitulo de las recomendaciones de viabilización para la implementación como insumo para la toma de decisiones a través del POSPR operativo  Mediante la revisión de este documento, el cual debe tener el capitulo No 4 "recomendaciones para la implementación de POSPR"</v>
      </c>
      <c r="X52" s="213" t="str">
        <f>+'5 - Diseño y Valoración Control'!K52</f>
        <v>Preventivo</v>
      </c>
      <c r="Y52" s="99" t="str">
        <f t="shared" si="7"/>
        <v>Probabilidad</v>
      </c>
      <c r="Z52" s="213" t="str">
        <f>+'5 - Diseño y Valoración Control'!M52</f>
        <v>Manual</v>
      </c>
      <c r="AA52" s="99" t="str">
        <f t="shared" si="8"/>
        <v>40%</v>
      </c>
      <c r="AB52" s="213" t="str">
        <f>+'5 - Diseño y Valoración Control'!O52</f>
        <v>Documentado</v>
      </c>
      <c r="AC52" s="213" t="s">
        <v>421</v>
      </c>
      <c r="AD52" s="213" t="str">
        <f>+'5 - Diseño y Valoración Control'!Q52</f>
        <v>Con registro</v>
      </c>
      <c r="AE52" s="203">
        <f>+'5 - Diseño y Valoración Control'!R52</f>
        <v>0.14399999999999999</v>
      </c>
      <c r="AF52" s="186" t="str">
        <f>+'5 - Diseño y Valoración Control'!S52</f>
        <v>Muy Baja</v>
      </c>
      <c r="AG52" s="203">
        <f>+'5 - Diseño y Valoración Control'!T52</f>
        <v>1</v>
      </c>
      <c r="AH52" s="186" t="str">
        <f>+'5 - Diseño y Valoración Control'!U52</f>
        <v>Catastrófico</v>
      </c>
      <c r="AI52" s="186" t="str">
        <f>+'5 - Diseño y Valoración Control'!V52</f>
        <v>Extremo</v>
      </c>
      <c r="AJ52" s="186" t="str">
        <f>+'5 - Diseño y Valoración Control'!W52</f>
        <v>Reducir</v>
      </c>
      <c r="AK52" s="248" t="str">
        <f>+'6 - Plan de Acciones Preventiva'!F50</f>
        <v>P 19.2</v>
      </c>
      <c r="AL52" s="212">
        <f>+'6 - Plan de Acciones Preventiva'!G50</f>
        <v>0</v>
      </c>
      <c r="AM52" s="212" t="str">
        <f>+'6 - Plan de Acciones Preventiva'!H50</f>
        <v/>
      </c>
      <c r="AN52" s="212">
        <f>+'6 - Plan de Acciones Preventiva'!I50</f>
        <v>0</v>
      </c>
      <c r="AO52" s="213">
        <f>+'6 - Plan de Acciones Preventiva'!J50</f>
        <v>0</v>
      </c>
      <c r="AP52" s="213">
        <f>+'6 - Plan de Acciones Preventiva'!AI50</f>
        <v>0</v>
      </c>
      <c r="AQ52" s="239"/>
      <c r="AR52" s="213" t="str">
        <f>+'6 - Plan de Acciones Preventiva'!AK50</f>
        <v>En curso</v>
      </c>
      <c r="AS52" s="244">
        <f>+'6 - Plan de Acciones Preventiva'!AL50</f>
        <v>0</v>
      </c>
      <c r="AT52" s="244">
        <f>+'6 - Plan de Acciones Preventiva'!AM50</f>
        <v>0</v>
      </c>
      <c r="AU52" s="213">
        <f>+'7 - Materialización del Riesgo'!G52</f>
        <v>0</v>
      </c>
      <c r="AV52" s="213">
        <f>+'7 - Materialización del Riesgo'!H52</f>
        <v>0</v>
      </c>
      <c r="AW52" s="213">
        <f>+'7 - Materialización del Riesgo'!I52</f>
        <v>0</v>
      </c>
      <c r="AX52" s="213" t="e">
        <f>+'7 - Materialización del Riesgo'!J52</f>
        <v>#DIV/0!</v>
      </c>
      <c r="AY52" s="213" t="e">
        <f>+'7 - Materialización del Riesgo'!K52</f>
        <v>#DIV/0!</v>
      </c>
      <c r="AZ52" s="213">
        <f>+'7 - Materialización del Riesgo'!L52</f>
        <v>0</v>
      </c>
      <c r="BA52" s="213">
        <f>+'7 - Materialización del Riesgo'!M52</f>
        <v>0</v>
      </c>
      <c r="BB52" s="213">
        <f>+'7 - Materialización del Riesgo'!N52</f>
        <v>0</v>
      </c>
      <c r="BC52" s="213">
        <f>+'7 - Materialización del Riesgo'!O52</f>
        <v>0</v>
      </c>
      <c r="BD52" s="213" t="e">
        <f>+'7 - Materialización del Riesgo'!P52</f>
        <v>#DIV/0!</v>
      </c>
      <c r="BE52" s="239">
        <f>+'7 - Materialización del Riesgo'!Q52</f>
        <v>1</v>
      </c>
    </row>
    <row r="53" spans="2:57" s="115" customFormat="1" ht="90" x14ac:dyDescent="0.25">
      <c r="B53" s="212" t="str">
        <f>+'3 - Identificación del Riesgo'!B52</f>
        <v>PLANIFICACIÓN DEL ORDENAMIENTO SOCIAL DE LA PROPIEDAD</v>
      </c>
      <c r="C53" s="212" t="str">
        <f>+'3 - Identificación del Riesgo'!C52</f>
        <v>Determinar las acciones necesarias a cargo de la Entidad para consolidar el Ordenamiento Social de la Propiedad Rural considerando los modelos de atención por oferta, demanda y descongestión</v>
      </c>
      <c r="D53" s="212" t="str">
        <f>+'3 - Identificación del Riesgo'!D52</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3" s="213" t="str">
        <f>+'3 - Identificación del Riesgo'!F52</f>
        <v>SUBDIRECCIÓN DE PLANEACIÓN OPERATIVA</v>
      </c>
      <c r="F53" s="248" t="str">
        <f>+'3 - Identificación del Riesgo'!G52</f>
        <v>R 19</v>
      </c>
      <c r="G53" s="213" t="str">
        <f>+'3 - Identificación del Riesgo'!H52</f>
        <v>Retrasos o suspensión en la formulación e implementación de POSPR en los municipios programados por condiciones de seguridad adversas a la operación</v>
      </c>
      <c r="H53" s="213" t="str">
        <f>+'3 - Identificación del Riesgo'!I52</f>
        <v>Afectación Económica o presupuestal</v>
      </c>
      <c r="I53" s="212" t="str">
        <f>+'3 - Identificación del Riesgo'!J52</f>
        <v>Posibilidad de afectación económica en sobrecostos de operación debido a las situaciones de orden público sobrevinientes, que impidan desarrollar las actividades operativas en la formulación e implementación de POSPR en los municipios programados</v>
      </c>
      <c r="J53" s="216">
        <f>+'3 - Identificación del Riesgo'!O52</f>
        <v>44701</v>
      </c>
      <c r="K53" s="216" t="str">
        <f>+'3 - Identificación del Riesgo'!K52</f>
        <v>OPERATIVOS</v>
      </c>
      <c r="L53" s="215" t="str">
        <f>+'3 - Identificación del Riesgo'!N52</f>
        <v>Daños a activos fijos/ eventos externos</v>
      </c>
      <c r="M53" s="214"/>
      <c r="N53" s="242" t="str">
        <f t="shared" si="2"/>
        <v/>
      </c>
      <c r="O53" s="243" t="str">
        <f t="shared" si="3"/>
        <v/>
      </c>
      <c r="P53" s="214"/>
      <c r="Q53" s="242" t="str">
        <f>IF(OR(P53=[1]Datos!$A$23,P53=[1]Datos!$B$23),"Leve",IF(OR(P53=[1]Datos!$A$24,P53=[1]Datos!$B$24),"Menor",IF(OR(P53=[1]Datos!$A$25,P53=[1]Datos!$B$25),"Moderado",IF(OR(P53=[1]Datos!$A$26,P53=[1]Datos!$B$26),"Mayor",IF(OR(P53=[1]Datos!$A$27,P53=[1]Datos!$B$27),"Catastrófico","")))))</f>
        <v/>
      </c>
      <c r="R53" s="243" t="str">
        <f t="shared" si="4"/>
        <v/>
      </c>
      <c r="S53" s="242" t="str">
        <f t="shared" si="5"/>
        <v/>
      </c>
      <c r="T53" s="242" t="e">
        <f t="shared" si="6"/>
        <v>#N/A</v>
      </c>
      <c r="U53" s="248" t="str">
        <f>+'5 - Diseño y Valoración Control'!H53</f>
        <v>C 19.3</v>
      </c>
      <c r="V53" s="212" t="str">
        <f>+'5 - Diseño y Valoración Control'!I53</f>
        <v>SUBDIRECCIÓN DE PLANEACIÓN OPERATIVA</v>
      </c>
      <c r="W53" s="212" t="str">
        <f>+'5 - Diseño y Valoración Control'!J53</f>
        <v>Subdirección de Planeación Operativa Determinan la necesidad de suspender o desprogramar la intervención en el municipio A través del Acta de la Mesa de Ordenamiento de la ANT Donde se revisa la  proposición en condiciones de seguridad realizada por la DGOSP, definiendo que acción se toma con relación a la desprogramación o suspensión</v>
      </c>
      <c r="X53" s="213" t="str">
        <f>+'5 - Diseño y Valoración Control'!K53</f>
        <v>Correctivo</v>
      </c>
      <c r="Y53" s="99" t="str">
        <f t="shared" si="7"/>
        <v>Impacto</v>
      </c>
      <c r="Z53" s="213" t="str">
        <f>+'5 - Diseño y Valoración Control'!M53</f>
        <v>Manual</v>
      </c>
      <c r="AA53" s="99" t="str">
        <f t="shared" si="8"/>
        <v>25%</v>
      </c>
      <c r="AB53" s="213" t="str">
        <f>+'5 - Diseño y Valoración Control'!O53</f>
        <v>Documentado</v>
      </c>
      <c r="AC53" s="213" t="s">
        <v>421</v>
      </c>
      <c r="AD53" s="213" t="str">
        <f>+'5 - Diseño y Valoración Control'!Q53</f>
        <v>Con registro</v>
      </c>
      <c r="AE53" s="203">
        <f>+'5 - Diseño y Valoración Control'!R53</f>
        <v>0</v>
      </c>
      <c r="AF53" s="186" t="str">
        <f>+'5 - Diseño y Valoración Control'!S53</f>
        <v/>
      </c>
      <c r="AG53" s="203">
        <f>+'5 - Diseño y Valoración Control'!T53</f>
        <v>0</v>
      </c>
      <c r="AH53" s="186" t="str">
        <f>+'5 - Diseño y Valoración Control'!U53</f>
        <v/>
      </c>
      <c r="AI53" s="186" t="str">
        <f>+'5 - Diseño y Valoración Control'!V53</f>
        <v/>
      </c>
      <c r="AJ53" s="186"/>
      <c r="AK53" s="248" t="str">
        <f>+'6 - Plan de Acciones Preventiva'!F51</f>
        <v>P 19.3</v>
      </c>
      <c r="AL53" s="212">
        <f>+'6 - Plan de Acciones Preventiva'!G51</f>
        <v>0</v>
      </c>
      <c r="AM53" s="212" t="str">
        <f>+'6 - Plan de Acciones Preventiva'!H51</f>
        <v/>
      </c>
      <c r="AN53" s="212">
        <f>+'6 - Plan de Acciones Preventiva'!I51</f>
        <v>0</v>
      </c>
      <c r="AO53" s="213">
        <f>+'6 - Plan de Acciones Preventiva'!J51</f>
        <v>0</v>
      </c>
      <c r="AP53" s="213">
        <f>+'6 - Plan de Acciones Preventiva'!AI51</f>
        <v>0</v>
      </c>
      <c r="AQ53" s="239"/>
      <c r="AR53" s="213" t="str">
        <f>+'6 - Plan de Acciones Preventiva'!AK51</f>
        <v>En curso</v>
      </c>
      <c r="AS53" s="244">
        <f>+'6 - Plan de Acciones Preventiva'!AL51</f>
        <v>0</v>
      </c>
      <c r="AT53" s="244">
        <f>+'6 - Plan de Acciones Preventiva'!AM51</f>
        <v>0</v>
      </c>
      <c r="AU53" s="213">
        <f>+'7 - Materialización del Riesgo'!G53</f>
        <v>0</v>
      </c>
      <c r="AV53" s="213">
        <f>+'7 - Materialización del Riesgo'!H53</f>
        <v>0</v>
      </c>
      <c r="AW53" s="213">
        <f>+'7 - Materialización del Riesgo'!I53</f>
        <v>0</v>
      </c>
      <c r="AX53" s="213" t="e">
        <f>+'7 - Materialización del Riesgo'!J53</f>
        <v>#DIV/0!</v>
      </c>
      <c r="AY53" s="213" t="e">
        <f>+'7 - Materialización del Riesgo'!K53</f>
        <v>#DIV/0!</v>
      </c>
      <c r="AZ53" s="213">
        <f>+'7 - Materialización del Riesgo'!L53</f>
        <v>0</v>
      </c>
      <c r="BA53" s="213">
        <f>+'7 - Materialización del Riesgo'!M53</f>
        <v>0</v>
      </c>
      <c r="BB53" s="213">
        <f>+'7 - Materialización del Riesgo'!N53</f>
        <v>0</v>
      </c>
      <c r="BC53" s="213">
        <f>+'7 - Materialización del Riesgo'!O53</f>
        <v>0</v>
      </c>
      <c r="BD53" s="213" t="e">
        <f>+'7 - Materialización del Riesgo'!P53</f>
        <v>#DIV/0!</v>
      </c>
      <c r="BE53" s="239">
        <f>+'7 - Materialización del Riesgo'!Q53</f>
        <v>1</v>
      </c>
    </row>
    <row r="54" spans="2:57" s="115" customFormat="1" ht="90" x14ac:dyDescent="0.25">
      <c r="B54" s="212" t="str">
        <f>+'3 - Identificación del Riesgo'!B53</f>
        <v>PLANIFICACIÓN DEL ORDENAMIENTO SOCIAL DE LA PROPIEDAD</v>
      </c>
      <c r="C54" s="212" t="str">
        <f>+'3 - Identificación del Riesgo'!C53</f>
        <v>Determinar las acciones necesarias a cargo de la Entidad para consolidar el Ordenamiento Social de la Propiedad Rural considerando los modelos de atención por oferta, demanda y descongestión</v>
      </c>
      <c r="D54" s="212" t="str">
        <f>+'3 - Identificación del Riesgo'!D53</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4" s="213" t="str">
        <f>+'3 - Identificación del Riesgo'!F53</f>
        <v>SUBDIRECCIÓN DE PLANEACIÓN OPERATIVA</v>
      </c>
      <c r="F54" s="248" t="str">
        <f>+'3 - Identificación del Riesgo'!G53</f>
        <v>R 20</v>
      </c>
      <c r="G54" s="213" t="str">
        <f>+'3 - Identificación del Riesgo'!H53</f>
        <v>Incumplimientos por parte de los socios estratégicos y/u operadores de catastro en la entrega de insumos / productos requeridos para la formulación e implementación de POSPR, en el marco de los convenios celebrados</v>
      </c>
      <c r="H54" s="213" t="str">
        <f>+'3 - Identificación del Riesgo'!I53</f>
        <v>Afectación Económica o presupuestal</v>
      </c>
      <c r="I54" s="212" t="str">
        <f>+'3 - Identificación del Riesgo'!J53</f>
        <v>Posibilidad de afectación económica por multa y sanción del ente regulador debido al inadecuado seguimiento a la ejecución en las actividades desarrolladas por socios estratégicos y/u operadores de catastro en la formulación e implementación de POSPR</v>
      </c>
      <c r="J54" s="216">
        <f>+'3 - Identificación del Riesgo'!O53</f>
        <v>44701</v>
      </c>
      <c r="K54" s="216" t="str">
        <f>+'3 - Identificación del Riesgo'!K53</f>
        <v>OPERATIVOS</v>
      </c>
      <c r="L54" s="215" t="str">
        <f>+'3 - Identificación del Riesgo'!N53</f>
        <v>Ejecución y administración de procesos</v>
      </c>
      <c r="M54" s="214">
        <v>50</v>
      </c>
      <c r="N54" s="242" t="str">
        <f t="shared" si="2"/>
        <v>Media</v>
      </c>
      <c r="O54" s="243">
        <f t="shared" si="3"/>
        <v>0.6</v>
      </c>
      <c r="P54" s="214" t="s">
        <v>951</v>
      </c>
      <c r="Q54" s="242" t="str">
        <f>IF(OR(P54=[1]Datos!$A$23,P54=[1]Datos!$B$23),"Leve",IF(OR(P54=[1]Datos!$A$24,P54=[1]Datos!$B$24),"Menor",IF(OR(P54=[1]Datos!$A$25,P54=[1]Datos!$B$25),"Moderado",IF(OR(P54=[1]Datos!$A$26,P54=[1]Datos!$B$26),"Mayor",IF(OR(P54=[1]Datos!$A$27,P54=[1]Datos!$B$27),"Catastrófico","")))))</f>
        <v>Catastrófico</v>
      </c>
      <c r="R54" s="243">
        <f t="shared" si="4"/>
        <v>1</v>
      </c>
      <c r="S54" s="242" t="str">
        <f t="shared" si="5"/>
        <v>Extremo</v>
      </c>
      <c r="T54" s="242" t="str">
        <f t="shared" si="6"/>
        <v>Reducir</v>
      </c>
      <c r="U54" s="248" t="str">
        <f>+'5 - Diseño y Valoración Control'!H54</f>
        <v>C 20.1</v>
      </c>
      <c r="V54" s="212" t="str">
        <f>+'5 - Diseño y Valoración Control'!I54</f>
        <v>SUBDIRECCIÓN DE PLANEACIÓN OPERATIVA</v>
      </c>
      <c r="W54" s="212" t="str">
        <f>+'5 - Diseño y Valoración Control'!J54</f>
        <v xml:space="preserve">Subdirección de Planeación Operativa Realiza seguimiento al cumplimiento de los convenios por socios estratégicos y/ u operadores de catastro para la formulación e implementación de POSPR A través de informes de seguimiento y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54" s="213" t="str">
        <f>+'5 - Diseño y Valoración Control'!K54</f>
        <v>Detectivo</v>
      </c>
      <c r="Y54" s="99" t="str">
        <f t="shared" si="7"/>
        <v>Impacto</v>
      </c>
      <c r="Z54" s="213" t="str">
        <f>+'5 - Diseño y Valoración Control'!M54</f>
        <v>Manual</v>
      </c>
      <c r="AA54" s="99" t="str">
        <f t="shared" si="8"/>
        <v>30%</v>
      </c>
      <c r="AB54" s="213" t="str">
        <f>+'5 - Diseño y Valoración Control'!O54</f>
        <v>Documentado</v>
      </c>
      <c r="AC54" s="213" t="s">
        <v>421</v>
      </c>
      <c r="AD54" s="213" t="str">
        <f>+'5 - Diseño y Valoración Control'!Q54</f>
        <v>Con registro</v>
      </c>
      <c r="AE54" s="203">
        <f>+'5 - Diseño y Valoración Control'!R54</f>
        <v>0.6</v>
      </c>
      <c r="AF54" s="186" t="str">
        <f>+'5 - Diseño y Valoración Control'!S54</f>
        <v>Media</v>
      </c>
      <c r="AG54" s="203">
        <f>+'5 - Diseño y Valoración Control'!T54</f>
        <v>0.7</v>
      </c>
      <c r="AH54" s="186" t="str">
        <f>+'5 - Diseño y Valoración Control'!U54</f>
        <v>Mayor</v>
      </c>
      <c r="AI54" s="186" t="str">
        <f>+'5 - Diseño y Valoración Control'!V54</f>
        <v>Alto</v>
      </c>
      <c r="AJ54" s="186" t="str">
        <f>+'5 - Diseño y Valoración Control'!W54</f>
        <v>Reducir</v>
      </c>
      <c r="AK54" s="248" t="str">
        <f>+'6 - Plan de Acciones Preventiva'!F52</f>
        <v>P 20.1</v>
      </c>
      <c r="AL54" s="212" t="str">
        <f>+'6 - Plan de Acciones Preventiva'!G52</f>
        <v>Elaborar informes de Monitoreo y Seguimiento de acompañamiento a los socios a la Formulación e Implementación</v>
      </c>
      <c r="AM54" s="212" t="str">
        <f>+'6 - Plan de Acciones Preventiva'!H52</f>
        <v>SUBDIRECCIÓN DE PLANEACIÓN OPERATIVA</v>
      </c>
      <c r="AN54" s="212" t="str">
        <f>+'6 - Plan de Acciones Preventiva'!I52</f>
        <v>Informes elaborados de Monitoreo y Seguimiento de acompañamiento a los socios a la Formulación e Implementación.</v>
      </c>
      <c r="AO54" s="213">
        <f>+'6 - Plan de Acciones Preventiva'!J52</f>
        <v>4</v>
      </c>
      <c r="AP54" s="213">
        <f>+'6 - Plan de Acciones Preventiva'!AI52</f>
        <v>1</v>
      </c>
      <c r="AQ54" s="239">
        <f>+'6 - Plan de Acciones Preventiva'!AJ52</f>
        <v>0.25</v>
      </c>
      <c r="AR54" s="213" t="str">
        <f>+'6 - Plan de Acciones Preventiva'!AK52</f>
        <v>En curso</v>
      </c>
      <c r="AS54" s="244" t="str">
        <f>+'6 - Plan de Acciones Preventiva'!AL52</f>
        <v>https://agenciadetierras.sharepoint.com/:f:/s/MapadeRiesgosdeGestionANT/EgEEZ8XD5WtGt6OBR4x2TC4BsawaqF9y2U31ZJESE4DSMw?e=5vLItx</v>
      </c>
      <c r="AT54" s="244">
        <f>+'6 - Plan de Acciones Preventiva'!AM52</f>
        <v>0</v>
      </c>
      <c r="AU54" s="213">
        <f>+'7 - Materialización del Riesgo'!G54</f>
        <v>0</v>
      </c>
      <c r="AV54" s="213">
        <f>+'7 - Materialización del Riesgo'!H54</f>
        <v>0</v>
      </c>
      <c r="AW54" s="213">
        <f>+'7 - Materialización del Riesgo'!I54</f>
        <v>0</v>
      </c>
      <c r="AX54" s="213" t="e">
        <f>+'7 - Materialización del Riesgo'!J54</f>
        <v>#DIV/0!</v>
      </c>
      <c r="AY54" s="213" t="e">
        <f>+'7 - Materialización del Riesgo'!K54</f>
        <v>#DIV/0!</v>
      </c>
      <c r="AZ54" s="213">
        <f>+'7 - Materialización del Riesgo'!L54</f>
        <v>0</v>
      </c>
      <c r="BA54" s="213">
        <f>+'7 - Materialización del Riesgo'!M54</f>
        <v>0</v>
      </c>
      <c r="BB54" s="213">
        <f>+'7 - Materialización del Riesgo'!N54</f>
        <v>0</v>
      </c>
      <c r="BC54" s="213">
        <f>+'7 - Materialización del Riesgo'!O54</f>
        <v>0</v>
      </c>
      <c r="BD54" s="213" t="e">
        <f>+'7 - Materialización del Riesgo'!P54</f>
        <v>#DIV/0!</v>
      </c>
      <c r="BE54" s="239">
        <f>+'7 - Materialización del Riesgo'!Q54</f>
        <v>1</v>
      </c>
    </row>
    <row r="55" spans="2:57" s="115" customFormat="1" ht="90" x14ac:dyDescent="0.25">
      <c r="B55" s="212" t="str">
        <f>+'3 - Identificación del Riesgo'!B54</f>
        <v>PLANIFICACIÓN DEL ORDENAMIENTO SOCIAL DE LA PROPIEDAD</v>
      </c>
      <c r="C55" s="212" t="str">
        <f>+'3 - Identificación del Riesgo'!C54</f>
        <v>Determinar las acciones necesarias a cargo de la Entidad para consolidar el Ordenamiento Social de la Propiedad Rural considerando los modelos de atención por oferta, demanda y descongestión</v>
      </c>
      <c r="D55" s="212" t="str">
        <f>+'3 - Identificación del Riesgo'!D54</f>
        <v>Desde la comunicación a los entes territoriales de la programación de municipios para la formulación e implementación de los Planes de Ordenamiento Social de la Propiedad Rural (POSPR) hasta su consolidación, aprobación, y la planificación de las acciones para la demanda, descongestión, y planes de atención a comunidades étnicas</v>
      </c>
      <c r="E55" s="213" t="str">
        <f>+'3 - Identificación del Riesgo'!F54</f>
        <v>SUBDIRECCIÓN DE PLANEACIÓN OPERATIVA</v>
      </c>
      <c r="F55" s="248" t="str">
        <f>+'3 - Identificación del Riesgo'!G54</f>
        <v>R 20</v>
      </c>
      <c r="G55" s="213" t="str">
        <f>+'3 - Identificación del Riesgo'!H54</f>
        <v>Incumplimientos por parte de los socios estratégicos y/u operadores de catastro en la entrega de insumos / productos requeridos para la formulación e implementación de POSPR, en el marco de los convenios celebrados</v>
      </c>
      <c r="H55" s="213" t="str">
        <f>+'3 - Identificación del Riesgo'!I54</f>
        <v>Afectación Económica o presupuestal</v>
      </c>
      <c r="I55" s="212" t="str">
        <f>+'3 - Identificación del Riesgo'!J54</f>
        <v>Posibilidad de afectación económica por multa y sanción del ente regulador debido al inadecuado seguimiento a la ejecución en las actividades desarrolladas por socios estratégicos y/u operadores de catastro en la formulación e implementación de POSPR</v>
      </c>
      <c r="J55" s="216">
        <f>+'3 - Identificación del Riesgo'!O54</f>
        <v>44701</v>
      </c>
      <c r="K55" s="216" t="str">
        <f>+'3 - Identificación del Riesgo'!K54</f>
        <v>OPERATIVOS</v>
      </c>
      <c r="L55" s="215" t="str">
        <f>+'3 - Identificación del Riesgo'!N54</f>
        <v>Ejecución y administración de procesos</v>
      </c>
      <c r="M55" s="214"/>
      <c r="N55" s="242" t="str">
        <f t="shared" si="2"/>
        <v/>
      </c>
      <c r="O55" s="243" t="str">
        <f t="shared" si="3"/>
        <v/>
      </c>
      <c r="P55" s="214"/>
      <c r="Q55" s="242" t="str">
        <f>IF(OR(P55=[1]Datos!$A$23,P55=[1]Datos!$B$23),"Leve",IF(OR(P55=[1]Datos!$A$24,P55=[1]Datos!$B$24),"Menor",IF(OR(P55=[1]Datos!$A$25,P55=[1]Datos!$B$25),"Moderado",IF(OR(P55=[1]Datos!$A$26,P55=[1]Datos!$B$26),"Mayor",IF(OR(P55=[1]Datos!$A$27,P55=[1]Datos!$B$27),"Catastrófico","")))))</f>
        <v/>
      </c>
      <c r="R55" s="243" t="str">
        <f t="shared" si="4"/>
        <v/>
      </c>
      <c r="S55" s="242" t="str">
        <f t="shared" si="5"/>
        <v/>
      </c>
      <c r="T55" s="242" t="e">
        <f t="shared" si="6"/>
        <v>#N/A</v>
      </c>
      <c r="U55" s="248" t="str">
        <f>+'5 - Diseño y Valoración Control'!H55</f>
        <v>C 20.2</v>
      </c>
      <c r="V55" s="212" t="str">
        <f>+'5 - Diseño y Valoración Control'!I55</f>
        <v>SUBDIRECCIÓN DE PLANEACIÓN OPERATIVA</v>
      </c>
      <c r="W55" s="212" t="str">
        <f>+'5 - Diseño y Valoración Control'!J55</f>
        <v xml:space="preserve">Subdirección de Planeación Operativa Actualiza Cronogramas de Operación en el municipio programado A través de informes de seguimiento o mesas técnicas operativas para el acompañamiento a socios estratégicos en la implementación de POSPR Mediante la revisión del avance de la información operativa y financiera frente a las metas pactadas de los convenios por socios estratégicos y/u operadores de catastro </v>
      </c>
      <c r="X55" s="213" t="str">
        <f>+'5 - Diseño y Valoración Control'!K55</f>
        <v>Correctivo</v>
      </c>
      <c r="Y55" s="99" t="str">
        <f t="shared" si="7"/>
        <v>Impacto</v>
      </c>
      <c r="Z55" s="213" t="str">
        <f>+'5 - Diseño y Valoración Control'!M55</f>
        <v>Manual</v>
      </c>
      <c r="AA55" s="99" t="str">
        <f t="shared" si="8"/>
        <v>25%</v>
      </c>
      <c r="AB55" s="213" t="str">
        <f>+'5 - Diseño y Valoración Control'!O55</f>
        <v>Documentado</v>
      </c>
      <c r="AC55" s="213" t="s">
        <v>421</v>
      </c>
      <c r="AD55" s="213" t="str">
        <f>+'5 - Diseño y Valoración Control'!Q55</f>
        <v>Con registro</v>
      </c>
      <c r="AE55" s="203">
        <f>+'5 - Diseño y Valoración Control'!R55</f>
        <v>0</v>
      </c>
      <c r="AF55" s="186" t="str">
        <f>+'5 - Diseño y Valoración Control'!S55</f>
        <v/>
      </c>
      <c r="AG55" s="203">
        <f>+'5 - Diseño y Valoración Control'!T55</f>
        <v>0</v>
      </c>
      <c r="AH55" s="186" t="str">
        <f>+'5 - Diseño y Valoración Control'!U55</f>
        <v/>
      </c>
      <c r="AI55" s="186" t="str">
        <f>+'5 - Diseño y Valoración Control'!V55</f>
        <v/>
      </c>
      <c r="AJ55" s="186"/>
      <c r="AK55" s="248" t="str">
        <f>+'6 - Plan de Acciones Preventiva'!F53</f>
        <v>P 20.2</v>
      </c>
      <c r="AL55" s="212" t="str">
        <f>+'6 - Plan de Acciones Preventiva'!G53</f>
        <v xml:space="preserve">Realizar Reuniones de Comité Operativo </v>
      </c>
      <c r="AM55" s="212" t="str">
        <f>+'6 - Plan de Acciones Preventiva'!H53</f>
        <v>SUBDIRECCIÓN DE PLANEACIÓN OPERATIVA</v>
      </c>
      <c r="AN55" s="212" t="str">
        <f>+'6 - Plan de Acciones Preventiva'!I53</f>
        <v>Actas de reuniones realizadas.</v>
      </c>
      <c r="AO55" s="213">
        <f>+'6 - Plan de Acciones Preventiva'!J53</f>
        <v>3</v>
      </c>
      <c r="AP55" s="213">
        <f>+'6 - Plan de Acciones Preventiva'!AI53</f>
        <v>1</v>
      </c>
      <c r="AQ55" s="239">
        <f>+'6 - Plan de Acciones Preventiva'!AJ53</f>
        <v>0.33333333333333331</v>
      </c>
      <c r="AR55" s="213" t="str">
        <f>+'6 - Plan de Acciones Preventiva'!AK53</f>
        <v>En curso</v>
      </c>
      <c r="AS55" s="244" t="str">
        <f>+'6 - Plan de Acciones Preventiva'!AL53</f>
        <v>https://agenciadetierras.sharepoint.com/:f:/s/MapadeRiesgosdeGestionANT/EpOyk5XPw51OjtO2ri9sHOcB8I77WTnY6VK_7LFlr3GtrA?e=QpqGsJ</v>
      </c>
      <c r="AT55" s="244">
        <f>+'6 - Plan de Acciones Preventiva'!AM53</f>
        <v>0</v>
      </c>
      <c r="AU55" s="213">
        <f>+'7 - Materialización del Riesgo'!G55</f>
        <v>0</v>
      </c>
      <c r="AV55" s="213">
        <f>+'7 - Materialización del Riesgo'!H55</f>
        <v>0</v>
      </c>
      <c r="AW55" s="213">
        <f>+'7 - Materialización del Riesgo'!I55</f>
        <v>0</v>
      </c>
      <c r="AX55" s="213" t="e">
        <f>+'7 - Materialización del Riesgo'!J55</f>
        <v>#DIV/0!</v>
      </c>
      <c r="AY55" s="213" t="e">
        <f>+'7 - Materialización del Riesgo'!K55</f>
        <v>#DIV/0!</v>
      </c>
      <c r="AZ55" s="213">
        <f>+'7 - Materialización del Riesgo'!L55</f>
        <v>0</v>
      </c>
      <c r="BA55" s="213">
        <f>+'7 - Materialización del Riesgo'!M55</f>
        <v>0</v>
      </c>
      <c r="BB55" s="213">
        <f>+'7 - Materialización del Riesgo'!N55</f>
        <v>0</v>
      </c>
      <c r="BC55" s="213">
        <f>+'7 - Materialización del Riesgo'!O55</f>
        <v>0</v>
      </c>
      <c r="BD55" s="213" t="e">
        <f>+'7 - Materialización del Riesgo'!P55</f>
        <v>#DIV/0!</v>
      </c>
      <c r="BE55" s="239">
        <f>+'7 - Materialización del Riesgo'!Q55</f>
        <v>1</v>
      </c>
    </row>
    <row r="56" spans="2:57" s="115" customFormat="1" ht="195" x14ac:dyDescent="0.25">
      <c r="B56" s="212" t="str">
        <f>+'3 - Identificación del Riesgo'!B55</f>
        <v>SEGURIDAD JURÍDICA SOBRE LA TITULARIDAD DE LA TIERRA Y LOS TERRITORIOS</v>
      </c>
      <c r="C56" s="212" t="str">
        <f>+'3 - Identificación del Riesgo'!C55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6" s="212" t="str">
        <f>+'3 - Identificación del Riesgo'!D55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6" s="213" t="str">
        <f>+'3 - Identificación del Riesgo'!F55</f>
        <v>DIRECCIÓN DE GESTIÓN JURÍDICA DE TIERRAS</v>
      </c>
      <c r="F56" s="248" t="str">
        <f>+'3 - Identificación del Riesgo'!G55</f>
        <v>R 21</v>
      </c>
      <c r="G56" s="213" t="str">
        <f>+'3 - Identificación del Riesgo'!H55</f>
        <v>Tomar decisiones incorrectas en los procesos agrarios y la formalización de la propiedad privada rural (zonas no focalizadas)</v>
      </c>
      <c r="H56" s="213" t="str">
        <f>+'3 - Identificación del Riesgo'!I55</f>
        <v>Pérdida Reputacional</v>
      </c>
      <c r="I56" s="212" t="str">
        <f>+'3 - Identificación del Riesgo'!J55</f>
        <v>Posibilidad de pérdida reputacional en la credibilidad institucional por la decisión generada erradamente en el acto administrativo para las zonas no focalizadas</v>
      </c>
      <c r="J56" s="216">
        <f>+'3 - Identificación del Riesgo'!O55</f>
        <v>44701</v>
      </c>
      <c r="K56" s="216" t="str">
        <f>+'3 - Identificación del Riesgo'!K55</f>
        <v>OPERATIVOS</v>
      </c>
      <c r="L56" s="215" t="str">
        <f>+'3 - Identificación del Riesgo'!N55</f>
        <v>Ejecución y administración de procesos</v>
      </c>
      <c r="M56" s="214">
        <v>7000</v>
      </c>
      <c r="N56" s="242" t="str">
        <f t="shared" si="2"/>
        <v>Muy Alta</v>
      </c>
      <c r="O56" s="243">
        <f t="shared" si="3"/>
        <v>1</v>
      </c>
      <c r="P56" s="214" t="s">
        <v>703</v>
      </c>
      <c r="Q56" s="242" t="str">
        <f>IF(OR(P56=[1]Datos!$A$23,P56=[1]Datos!$B$23),"Leve",IF(OR(P56=[1]Datos!$A$24,P56=[1]Datos!$B$24),"Menor",IF(OR(P56=[1]Datos!$A$25,P56=[1]Datos!$B$25),"Moderado",IF(OR(P56=[1]Datos!$A$26,P56=[1]Datos!$B$26),"Mayor",IF(OR(P56=[1]Datos!$A$27,P56=[1]Datos!$B$27),"Catastrófico","")))))</f>
        <v>Mayor</v>
      </c>
      <c r="R56" s="243">
        <f t="shared" si="4"/>
        <v>0.8</v>
      </c>
      <c r="S56" s="242" t="str">
        <f t="shared" si="5"/>
        <v>Alto</v>
      </c>
      <c r="T56" s="242" t="str">
        <f t="shared" si="6"/>
        <v>Reducir</v>
      </c>
      <c r="U56" s="248" t="str">
        <f>+'5 - Diseño y Valoración Control'!H56</f>
        <v>C 21.1</v>
      </c>
      <c r="V56" s="212" t="str">
        <f>+'5 - Diseño y Valoración Control'!I56</f>
        <v>SUBDIRECCIÓN DE PROCESOS AGRARIOS Y GESTIÓN JURÍDICA</v>
      </c>
      <c r="W56" s="212" t="str">
        <f>+'5 - Diseño y Valoración Control'!J56</f>
        <v>Subdirección de Procesos Agrarios y Gestión Jurídica revisa los actos administrativos de los procesos agrarios en zonas no focalizadas antes de ser suscritos por parte del Subdirector a través del listado de los actos administrativos donde consta la revisión indicando el número de expediente y el número del acto administrativo que está en los sistemas de información de la ANT</v>
      </c>
      <c r="X56" s="213" t="str">
        <f>+'5 - Diseño y Valoración Control'!K56</f>
        <v>Preventivo</v>
      </c>
      <c r="Y56" s="51" t="str">
        <f t="shared" si="7"/>
        <v>Probabilidad</v>
      </c>
      <c r="Z56" s="213" t="str">
        <f>+'5 - Diseño y Valoración Control'!M56</f>
        <v>Manual</v>
      </c>
      <c r="AA56" s="51" t="str">
        <f t="shared" si="8"/>
        <v>40%</v>
      </c>
      <c r="AB56" s="213" t="str">
        <f>+'5 - Diseño y Valoración Control'!O56</f>
        <v>Documentado</v>
      </c>
      <c r="AC56" s="213" t="s">
        <v>421</v>
      </c>
      <c r="AD56" s="213" t="str">
        <f>+'5 - Diseño y Valoración Control'!Q56</f>
        <v>Con registro</v>
      </c>
      <c r="AE56" s="203">
        <f>+'5 - Diseño y Valoración Control'!R56</f>
        <v>0.6</v>
      </c>
      <c r="AF56" s="186" t="str">
        <f>+'5 - Diseño y Valoración Control'!S56</f>
        <v>Media</v>
      </c>
      <c r="AG56" s="203">
        <f>+'5 - Diseño y Valoración Control'!T56</f>
        <v>0.8</v>
      </c>
      <c r="AH56" s="186" t="str">
        <f>+'5 - Diseño y Valoración Control'!U56</f>
        <v>Mayor</v>
      </c>
      <c r="AI56" s="186" t="str">
        <f>+'5 - Diseño y Valoración Control'!V56</f>
        <v>Alto</v>
      </c>
      <c r="AJ56" s="186" t="str">
        <f>+'5 - Diseño y Valoración Control'!W56</f>
        <v>Reducir</v>
      </c>
      <c r="AK56" s="248" t="str">
        <f>+'6 - Plan de Acciones Preventiva'!F54</f>
        <v>P 21.1</v>
      </c>
      <c r="AL56" s="212" t="str">
        <f>+'6 - Plan de Acciones Preventiva'!G54</f>
        <v>Actualizar y depurar el inventario de procesos agrarios en zonas no focalizadas</v>
      </c>
      <c r="AM56" s="212" t="str">
        <f>+'6 - Plan de Acciones Preventiva'!H54</f>
        <v>SUBDIRECCIÓN DE PROCESOS AGRARIOS Y GESTIÓN JURÍDICA</v>
      </c>
      <c r="AN56" s="212" t="str">
        <f>+'6 - Plan de Acciones Preventiva'!I54</f>
        <v>Inventario de procesos agrarios en zonas no focalizadas actualizado.</v>
      </c>
      <c r="AO56" s="213">
        <f>+'6 - Plan de Acciones Preventiva'!J54</f>
        <v>3</v>
      </c>
      <c r="AP56" s="213">
        <f>+'6 - Plan de Acciones Preventiva'!AI54</f>
        <v>1</v>
      </c>
      <c r="AQ56" s="239">
        <f>+'6 - Plan de Acciones Preventiva'!AJ54</f>
        <v>0.33333333333333331</v>
      </c>
      <c r="AR56" s="213" t="str">
        <f>+'6 - Plan de Acciones Preventiva'!AK54</f>
        <v>En curso</v>
      </c>
      <c r="AS56" s="244" t="str">
        <f>+'6 - Plan de Acciones Preventiva'!AL54</f>
        <v xml:space="preserve">https://agenciadetierras.sharepoint.com/:x:/s/MapadeRiesgosdeGestionANT/EVgWiUaJDiBDl7OkTxhhEJgBzHDvPejbpInSZKUAaCerRg?e=H2qiba
</v>
      </c>
      <c r="AT56" s="244">
        <f>+'6 - Plan de Acciones Preventiva'!AM54</f>
        <v>0</v>
      </c>
      <c r="AU56" s="213">
        <f>+'7 - Materialización del Riesgo'!G56</f>
        <v>0</v>
      </c>
      <c r="AV56" s="213">
        <f>+'7 - Materialización del Riesgo'!H56</f>
        <v>0</v>
      </c>
      <c r="AW56" s="213">
        <f>+'7 - Materialización del Riesgo'!I56</f>
        <v>0</v>
      </c>
      <c r="AX56" s="213" t="e">
        <f>+'7 - Materialización del Riesgo'!J56</f>
        <v>#DIV/0!</v>
      </c>
      <c r="AY56" s="213" t="e">
        <f>+'7 - Materialización del Riesgo'!K56</f>
        <v>#DIV/0!</v>
      </c>
      <c r="AZ56" s="213">
        <f>+'7 - Materialización del Riesgo'!L56</f>
        <v>0</v>
      </c>
      <c r="BA56" s="213">
        <f>+'7 - Materialización del Riesgo'!M56</f>
        <v>0</v>
      </c>
      <c r="BB56" s="213">
        <f>+'7 - Materialización del Riesgo'!N56</f>
        <v>0</v>
      </c>
      <c r="BC56" s="213">
        <f>+'7 - Materialización del Riesgo'!O56</f>
        <v>0</v>
      </c>
      <c r="BD56" s="213" t="e">
        <f>+'7 - Materialización del Riesgo'!P56</f>
        <v>#DIV/0!</v>
      </c>
      <c r="BE56" s="239">
        <f>+'7 - Materialización del Riesgo'!Q56</f>
        <v>1</v>
      </c>
    </row>
    <row r="57" spans="2:57" s="115" customFormat="1" ht="195" x14ac:dyDescent="0.25">
      <c r="B57" s="212" t="str">
        <f>+'3 - Identificación del Riesgo'!B56</f>
        <v>SEGURIDAD JURÍDICA SOBRE LA TITULARIDAD DE LA TIERRA Y LOS TERRITORIOS</v>
      </c>
      <c r="C57" s="212" t="str">
        <f>+'3 - Identificación del Riesgo'!C56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7" s="212" t="str">
        <f>+'3 - Identificación del Riesgo'!D56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7" s="213" t="str">
        <f>+'3 - Identificación del Riesgo'!F56</f>
        <v>DIRECCIÓN DE GESTIÓN JURÍDICA DE TIERRAS</v>
      </c>
      <c r="F57" s="248" t="str">
        <f>+'3 - Identificación del Riesgo'!G56</f>
        <v>R 21</v>
      </c>
      <c r="G57" s="213" t="str">
        <f>+'3 - Identificación del Riesgo'!H56</f>
        <v>Tomar decisiones incorrectas en los procesos agrarios y la formalización de la propiedad privada rural (zonas no focalizadas)</v>
      </c>
      <c r="H57" s="213" t="str">
        <f>+'3 - Identificación del Riesgo'!I56</f>
        <v>Pérdida Reputacional</v>
      </c>
      <c r="I57" s="212" t="str">
        <f>+'3 - Identificación del Riesgo'!J56</f>
        <v>Posibilidad de pérdida reputacional en la credibilidad institucional por la decisión generada erradamente en el acto administrativo para las zonas no focalizadas</v>
      </c>
      <c r="J57" s="216">
        <f>+'3 - Identificación del Riesgo'!O56</f>
        <v>44701</v>
      </c>
      <c r="K57" s="216" t="str">
        <f>+'3 - Identificación del Riesgo'!K56</f>
        <v>OPERATIVOS</v>
      </c>
      <c r="L57" s="215" t="str">
        <f>+'3 - Identificación del Riesgo'!N56</f>
        <v>Ejecución y administración de procesos</v>
      </c>
      <c r="M57" s="214">
        <v>7000</v>
      </c>
      <c r="N57" s="242" t="str">
        <f t="shared" si="2"/>
        <v>Muy Alta</v>
      </c>
      <c r="O57" s="243">
        <f t="shared" si="3"/>
        <v>1</v>
      </c>
      <c r="P57" s="214" t="s">
        <v>703</v>
      </c>
      <c r="Q57" s="242" t="str">
        <f>IF(OR(P57=[1]Datos!$A$23,P57=[1]Datos!$B$23),"Leve",IF(OR(P57=[1]Datos!$A$24,P57=[1]Datos!$B$24),"Menor",IF(OR(P57=[1]Datos!$A$25,P57=[1]Datos!$B$25),"Moderado",IF(OR(P57=[1]Datos!$A$26,P57=[1]Datos!$B$26),"Mayor",IF(OR(P57=[1]Datos!$A$27,P57=[1]Datos!$B$27),"Catastrófico","")))))</f>
        <v>Mayor</v>
      </c>
      <c r="R57" s="243">
        <f t="shared" si="4"/>
        <v>0.8</v>
      </c>
      <c r="S57" s="242" t="str">
        <f t="shared" si="5"/>
        <v>Alto</v>
      </c>
      <c r="T57" s="242" t="str">
        <f t="shared" si="6"/>
        <v>Reducir</v>
      </c>
      <c r="U57" s="248" t="str">
        <f>+'5 - Diseño y Valoración Control'!H57</f>
        <v>C 21.2</v>
      </c>
      <c r="V57" s="212" t="str">
        <f>+'5 - Diseño y Valoración Control'!I57</f>
        <v>SUBDIRECCIÓN DE PROCESOS AGRARIOS Y GESTIÓN JURÍDICA</v>
      </c>
      <c r="W57" s="212" t="str">
        <f>+'5 - Diseño y Valoración Control'!J57</f>
        <v>Subdirección de Procesos Agrarios y Gestión Jurídica profiere un nuevo acto administrativo corrigiendo las inconsistencias del proceso agrario en zonas no focalizadas a través del listado de los actos administrativos que corrigen las inconsistencias corrigiendo la decisión tomada mediante un nuevo acto administrativo, cada vez que se presente un acto administrativo con decisión errónea</v>
      </c>
      <c r="X57" s="213" t="str">
        <f>+'5 - Diseño y Valoración Control'!K57</f>
        <v>Correctivo</v>
      </c>
      <c r="Y57" s="51" t="str">
        <f t="shared" si="7"/>
        <v>Impacto</v>
      </c>
      <c r="Z57" s="213" t="str">
        <f>+'5 - Diseño y Valoración Control'!M57</f>
        <v>Manual</v>
      </c>
      <c r="AA57" s="51" t="str">
        <f t="shared" si="8"/>
        <v>25%</v>
      </c>
      <c r="AB57" s="213" t="str">
        <f>+'5 - Diseño y Valoración Control'!O57</f>
        <v>Sin documentar</v>
      </c>
      <c r="AC57" s="213" t="s">
        <v>421</v>
      </c>
      <c r="AD57" s="213" t="str">
        <f>+'5 - Diseño y Valoración Control'!Q57</f>
        <v>Con registro</v>
      </c>
      <c r="AE57" s="203">
        <f>+'5 - Diseño y Valoración Control'!R57</f>
        <v>0</v>
      </c>
      <c r="AF57" s="186" t="str">
        <f>+'5 - Diseño y Valoración Control'!S57</f>
        <v/>
      </c>
      <c r="AG57" s="203">
        <f>+'5 - Diseño y Valoración Control'!T57</f>
        <v>0</v>
      </c>
      <c r="AH57" s="186" t="str">
        <f>+'5 - Diseño y Valoración Control'!U57</f>
        <v/>
      </c>
      <c r="AI57" s="186" t="str">
        <f>+'5 - Diseño y Valoración Control'!V57</f>
        <v/>
      </c>
      <c r="AJ57" s="186"/>
      <c r="AK57" s="248" t="str">
        <f>+'6 - Plan de Acciones Preventiva'!F55</f>
        <v>P 21.2</v>
      </c>
      <c r="AL57" s="212">
        <f>+'6 - Plan de Acciones Preventiva'!G55</f>
        <v>0</v>
      </c>
      <c r="AM57" s="212" t="str">
        <f>+'6 - Plan de Acciones Preventiva'!H55</f>
        <v/>
      </c>
      <c r="AN57" s="212">
        <f>+'6 - Plan de Acciones Preventiva'!I55</f>
        <v>0</v>
      </c>
      <c r="AO57" s="213">
        <f>+'6 - Plan de Acciones Preventiva'!J55</f>
        <v>0</v>
      </c>
      <c r="AP57" s="213">
        <f>+'6 - Plan de Acciones Preventiva'!AI55</f>
        <v>0</v>
      </c>
      <c r="AQ57" s="239"/>
      <c r="AR57" s="213" t="str">
        <f>+'6 - Plan de Acciones Preventiva'!AK55</f>
        <v>En curso</v>
      </c>
      <c r="AS57" s="244">
        <f>+'6 - Plan de Acciones Preventiva'!AL55</f>
        <v>0</v>
      </c>
      <c r="AT57" s="244">
        <f>+'6 - Plan de Acciones Preventiva'!AM55</f>
        <v>0</v>
      </c>
      <c r="AU57" s="213">
        <f>+'7 - Materialización del Riesgo'!G57</f>
        <v>0</v>
      </c>
      <c r="AV57" s="213">
        <f>+'7 - Materialización del Riesgo'!H57</f>
        <v>0</v>
      </c>
      <c r="AW57" s="213">
        <f>+'7 - Materialización del Riesgo'!I57</f>
        <v>0</v>
      </c>
      <c r="AX57" s="213" t="e">
        <f>+'7 - Materialización del Riesgo'!J57</f>
        <v>#DIV/0!</v>
      </c>
      <c r="AY57" s="213" t="e">
        <f>+'7 - Materialización del Riesgo'!K57</f>
        <v>#DIV/0!</v>
      </c>
      <c r="AZ57" s="213">
        <f>+'7 - Materialización del Riesgo'!L57</f>
        <v>0</v>
      </c>
      <c r="BA57" s="213">
        <f>+'7 - Materialización del Riesgo'!M57</f>
        <v>0</v>
      </c>
      <c r="BB57" s="213">
        <f>+'7 - Materialización del Riesgo'!N57</f>
        <v>0</v>
      </c>
      <c r="BC57" s="213">
        <f>+'7 - Materialización del Riesgo'!O57</f>
        <v>0</v>
      </c>
      <c r="BD57" s="213" t="e">
        <f>+'7 - Materialización del Riesgo'!P57</f>
        <v>#DIV/0!</v>
      </c>
      <c r="BE57" s="239">
        <f>+'7 - Materialización del Riesgo'!Q57</f>
        <v>1</v>
      </c>
    </row>
    <row r="58" spans="2:57" s="115" customFormat="1" ht="195" x14ac:dyDescent="0.25">
      <c r="B58" s="212" t="str">
        <f>+'3 - Identificación del Riesgo'!B57</f>
        <v>SEGURIDAD JURÍDICA SOBRE LA TITULARIDAD DE LA TIERRA Y LOS TERRITORIOS</v>
      </c>
      <c r="C58" s="212" t="str">
        <f>+'3 - Identificación del Riesgo'!C57</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8" s="212" t="str">
        <f>+'3 - Identificación del Riesgo'!D57</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8" s="213" t="str">
        <f>+'3 - Identificación del Riesgo'!F57</f>
        <v>DIRECCIÓN DE GESTIÓN JURÍDICA DE TIERRAS</v>
      </c>
      <c r="F58" s="248" t="str">
        <f>+'3 - Identificación del Riesgo'!G57</f>
        <v>R 22</v>
      </c>
      <c r="G58" s="213" t="str">
        <f>+'3 - Identificación del Riesgo'!H57</f>
        <v>Tomar decisiones incorrectas en los procesos agrarios y la formalización de la propiedad privada rural (zonas focalizadas)</v>
      </c>
      <c r="H58" s="213" t="str">
        <f>+'3 - Identificación del Riesgo'!I57</f>
        <v>Pérdida Reputacional</v>
      </c>
      <c r="I58" s="212" t="str">
        <f>+'3 - Identificación del Riesgo'!J57</f>
        <v>Posibilidad de pérdida reputacional en la credibilidad institucional por la decisión generada erradamente en el acto administrativo para las zonas focalizadas y formalización de la propiedad privada rural</v>
      </c>
      <c r="J58" s="216">
        <f>+'3 - Identificación del Riesgo'!O57</f>
        <v>44701</v>
      </c>
      <c r="K58" s="216" t="str">
        <f>+'3 - Identificación del Riesgo'!K57</f>
        <v>OPERATIVOS</v>
      </c>
      <c r="L58" s="215" t="str">
        <f>+'3 - Identificación del Riesgo'!N57</f>
        <v>Ejecución y administración de procesos</v>
      </c>
      <c r="M58" s="214">
        <v>7000</v>
      </c>
      <c r="N58" s="242" t="str">
        <f t="shared" si="2"/>
        <v>Muy Alta</v>
      </c>
      <c r="O58" s="243">
        <f t="shared" si="3"/>
        <v>1</v>
      </c>
      <c r="P58" s="214" t="s">
        <v>703</v>
      </c>
      <c r="Q58" s="242" t="str">
        <f>IF(OR(P58=[1]Datos!$A$23,P58=[1]Datos!$B$23),"Leve",IF(OR(P58=[1]Datos!$A$24,P58=[1]Datos!$B$24),"Menor",IF(OR(P58=[1]Datos!$A$25,P58=[1]Datos!$B$25),"Moderado",IF(OR(P58=[1]Datos!$A$26,P58=[1]Datos!$B$26),"Mayor",IF(OR(P58=[1]Datos!$A$27,P58=[1]Datos!$B$27),"Catastrófico","")))))</f>
        <v>Mayor</v>
      </c>
      <c r="R58" s="243">
        <f t="shared" si="4"/>
        <v>0.8</v>
      </c>
      <c r="S58" s="242" t="str">
        <f t="shared" si="5"/>
        <v>Alto</v>
      </c>
      <c r="T58" s="242" t="str">
        <f t="shared" si="6"/>
        <v>Reducir</v>
      </c>
      <c r="U58" s="248" t="str">
        <f>+'5 - Diseño y Valoración Control'!H58</f>
        <v>C 22.1</v>
      </c>
      <c r="V58" s="212" t="str">
        <f>+'5 - Diseño y Valoración Control'!I58</f>
        <v>SUBDIRECCIÓN DE SEGURIDAD JURÍDICA</v>
      </c>
      <c r="W58" s="212" t="str">
        <f>+'5 - Diseño y Valoración Control'!J58</f>
        <v>Subdirección de Seguridad Jurídica revisa los actos administrativos de los procesos agrarios en zonas focalizadas y formalización de la propiedad privada rural antes de ser suscritos por parte del Subdirector a través del listado de los actos administrativos donde consta la revisión indicando el número de expediente y el número del acto administrativo que está en los sistemas de información de la ANT</v>
      </c>
      <c r="X58" s="213" t="str">
        <f>+'5 - Diseño y Valoración Control'!K58</f>
        <v>Preventivo</v>
      </c>
      <c r="Y58" s="51" t="str">
        <f t="shared" si="7"/>
        <v>Probabilidad</v>
      </c>
      <c r="Z58" s="213" t="str">
        <f>+'5 - Diseño y Valoración Control'!M58</f>
        <v>Manual</v>
      </c>
      <c r="AA58" s="51" t="str">
        <f t="shared" si="8"/>
        <v>40%</v>
      </c>
      <c r="AB58" s="213" t="str">
        <f>+'5 - Diseño y Valoración Control'!O58</f>
        <v>Documentado</v>
      </c>
      <c r="AC58" s="213" t="s">
        <v>421</v>
      </c>
      <c r="AD58" s="213" t="str">
        <f>+'5 - Diseño y Valoración Control'!Q58</f>
        <v>Con registro</v>
      </c>
      <c r="AE58" s="203">
        <f>+'5 - Diseño y Valoración Control'!R58</f>
        <v>0.6</v>
      </c>
      <c r="AF58" s="186" t="str">
        <f>+'5 - Diseño y Valoración Control'!S58</f>
        <v>Media</v>
      </c>
      <c r="AG58" s="203">
        <f>+'5 - Diseño y Valoración Control'!T58</f>
        <v>0.8</v>
      </c>
      <c r="AH58" s="186" t="str">
        <f>+'5 - Diseño y Valoración Control'!U58</f>
        <v>Mayor</v>
      </c>
      <c r="AI58" s="186" t="str">
        <f>+'5 - Diseño y Valoración Control'!V58</f>
        <v>Alto</v>
      </c>
      <c r="AJ58" s="186" t="str">
        <f>+'5 - Diseño y Valoración Control'!W58</f>
        <v>Reducir</v>
      </c>
      <c r="AK58" s="248" t="str">
        <f>+'6 - Plan de Acciones Preventiva'!F56</f>
        <v>P 22.1</v>
      </c>
      <c r="AL58" s="212" t="str">
        <f>+'6 - Plan de Acciones Preventiva'!G56</f>
        <v>Actualizar y depurar el inventario de procesos agrarios en zonas focalizadas</v>
      </c>
      <c r="AM58" s="212" t="str">
        <f>+'6 - Plan de Acciones Preventiva'!H56</f>
        <v>SUBDIRECCIÓN DE SEGURIDAD JURÍDICA</v>
      </c>
      <c r="AN58" s="212" t="str">
        <f>+'6 - Plan de Acciones Preventiva'!I56</f>
        <v>Inventario de procesos agrarios en zonas focalizadas actualizado.</v>
      </c>
      <c r="AO58" s="213">
        <f>+'6 - Plan de Acciones Preventiva'!J56</f>
        <v>3</v>
      </c>
      <c r="AP58" s="213">
        <f>+'6 - Plan de Acciones Preventiva'!AI56</f>
        <v>1</v>
      </c>
      <c r="AQ58" s="239">
        <f>+'6 - Plan de Acciones Preventiva'!AJ56</f>
        <v>0.33333333333333331</v>
      </c>
      <c r="AR58" s="213" t="str">
        <f>+'6 - Plan de Acciones Preventiva'!AK56</f>
        <v>En curso</v>
      </c>
      <c r="AS58" s="244" t="str">
        <f>+'6 - Plan de Acciones Preventiva'!AL56</f>
        <v xml:space="preserve">https://agenciadetierras.sharepoint.com/:x:/s/MapadeRiesgosdeGestionANT/EX85GMDkPERDpyIQfr0UxbABK1bG6YUdgNs1shBBGC_nUw?e=qPWA7W
</v>
      </c>
      <c r="AT58" s="244">
        <f>+'6 - Plan de Acciones Preventiva'!AM56</f>
        <v>0</v>
      </c>
      <c r="AU58" s="213">
        <f>+'7 - Materialización del Riesgo'!G58</f>
        <v>0</v>
      </c>
      <c r="AV58" s="213">
        <f>+'7 - Materialización del Riesgo'!H58</f>
        <v>0</v>
      </c>
      <c r="AW58" s="213">
        <f>+'7 - Materialización del Riesgo'!I58</f>
        <v>0</v>
      </c>
      <c r="AX58" s="213" t="e">
        <f>+'7 - Materialización del Riesgo'!J58</f>
        <v>#DIV/0!</v>
      </c>
      <c r="AY58" s="213" t="e">
        <f>+'7 - Materialización del Riesgo'!K58</f>
        <v>#DIV/0!</v>
      </c>
      <c r="AZ58" s="213">
        <f>+'7 - Materialización del Riesgo'!L58</f>
        <v>0</v>
      </c>
      <c r="BA58" s="213">
        <f>+'7 - Materialización del Riesgo'!M58</f>
        <v>0</v>
      </c>
      <c r="BB58" s="213">
        <f>+'7 - Materialización del Riesgo'!N58</f>
        <v>0</v>
      </c>
      <c r="BC58" s="213">
        <f>+'7 - Materialización del Riesgo'!O58</f>
        <v>0</v>
      </c>
      <c r="BD58" s="213" t="e">
        <f>+'7 - Materialización del Riesgo'!P58</f>
        <v>#DIV/0!</v>
      </c>
      <c r="BE58" s="239">
        <f>+'7 - Materialización del Riesgo'!Q58</f>
        <v>1</v>
      </c>
    </row>
    <row r="59" spans="2:57" s="115" customFormat="1" ht="195" x14ac:dyDescent="0.25">
      <c r="B59" s="212" t="str">
        <f>+'3 - Identificación del Riesgo'!B58</f>
        <v>SEGURIDAD JURÍDICA SOBRE LA TITULARIDAD DE LA TIERRA Y LOS TERRITORIOS</v>
      </c>
      <c r="C59" s="212" t="str">
        <f>+'3 - Identificación del Riesgo'!C58</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59" s="212" t="str">
        <f>+'3 - Identificación del Riesgo'!D58</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59" s="213" t="str">
        <f>+'3 - Identificación del Riesgo'!F58</f>
        <v>DIRECCIÓN DE GESTIÓN JURÍDICA DE TIERRAS</v>
      </c>
      <c r="F59" s="248" t="str">
        <f>+'3 - Identificación del Riesgo'!G58</f>
        <v>R 22</v>
      </c>
      <c r="G59" s="213" t="str">
        <f>+'3 - Identificación del Riesgo'!H58</f>
        <v>Tomar decisiones incorrectas en los procesos agrarios y la formalización de la propiedad privada rural (zonas focalizadas)</v>
      </c>
      <c r="H59" s="213" t="str">
        <f>+'3 - Identificación del Riesgo'!I58</f>
        <v>Pérdida Reputacional</v>
      </c>
      <c r="I59" s="212" t="str">
        <f>+'3 - Identificación del Riesgo'!J58</f>
        <v>Posibilidad de pérdida reputacional en la credibilidad institucional por la decisión generada erradamente en el acto administrativo para las zonas focalizadas y formalización de la propiedad privada rural</v>
      </c>
      <c r="J59" s="216">
        <f>+'3 - Identificación del Riesgo'!O58</f>
        <v>44701</v>
      </c>
      <c r="K59" s="216" t="str">
        <f>+'3 - Identificación del Riesgo'!K58</f>
        <v>OPERATIVOS</v>
      </c>
      <c r="L59" s="215" t="str">
        <f>+'3 - Identificación del Riesgo'!N58</f>
        <v>Ejecución y administración de procesos</v>
      </c>
      <c r="M59" s="214">
        <v>7000</v>
      </c>
      <c r="N59" s="242" t="str">
        <f t="shared" si="2"/>
        <v>Muy Alta</v>
      </c>
      <c r="O59" s="243">
        <f t="shared" si="3"/>
        <v>1</v>
      </c>
      <c r="P59" s="214" t="s">
        <v>703</v>
      </c>
      <c r="Q59" s="242" t="str">
        <f>IF(OR(P59=[1]Datos!$A$23,P59=[1]Datos!$B$23),"Leve",IF(OR(P59=[1]Datos!$A$24,P59=[1]Datos!$B$24),"Menor",IF(OR(P59=[1]Datos!$A$25,P59=[1]Datos!$B$25),"Moderado",IF(OR(P59=[1]Datos!$A$26,P59=[1]Datos!$B$26),"Mayor",IF(OR(P59=[1]Datos!$A$27,P59=[1]Datos!$B$27),"Catastrófico","")))))</f>
        <v>Mayor</v>
      </c>
      <c r="R59" s="243">
        <f t="shared" si="4"/>
        <v>0.8</v>
      </c>
      <c r="S59" s="242" t="str">
        <f t="shared" si="5"/>
        <v>Alto</v>
      </c>
      <c r="T59" s="242" t="str">
        <f t="shared" si="6"/>
        <v>Reducir</v>
      </c>
      <c r="U59" s="248" t="str">
        <f>+'5 - Diseño y Valoración Control'!H59</f>
        <v>C 22.2</v>
      </c>
      <c r="V59" s="212" t="str">
        <f>+'5 - Diseño y Valoración Control'!I59</f>
        <v>SUBDIRECCIÓN DE SEGURIDAD JURÍDICA</v>
      </c>
      <c r="W59" s="212" t="str">
        <f>+'5 - Diseño y Valoración Control'!J59</f>
        <v>Subdirección de Seguridad Jurídica profiere un nuevo acto administrativo corrigiendo las inconsistencias del proceso agrario en zonas focalizadas y formalización de la propiedad privada rural a través del listado de los actos administrativos que corrigen las inconsistencias corrigiendo la decisión tomada mediante un nuevo acto administrativo, cada vez que se presente un acto administrativo con decisión errónea</v>
      </c>
      <c r="X59" s="213" t="str">
        <f>+'5 - Diseño y Valoración Control'!K59</f>
        <v>Correctivo</v>
      </c>
      <c r="Y59" s="51" t="str">
        <f t="shared" si="7"/>
        <v>Impacto</v>
      </c>
      <c r="Z59" s="213" t="str">
        <f>+'5 - Diseño y Valoración Control'!M59</f>
        <v>Manual</v>
      </c>
      <c r="AA59" s="51" t="str">
        <f t="shared" si="8"/>
        <v>25%</v>
      </c>
      <c r="AB59" s="213" t="str">
        <f>+'5 - Diseño y Valoración Control'!O59</f>
        <v>Sin documentar</v>
      </c>
      <c r="AC59" s="213" t="s">
        <v>421</v>
      </c>
      <c r="AD59" s="213" t="str">
        <f>+'5 - Diseño y Valoración Control'!Q59</f>
        <v>Con registro</v>
      </c>
      <c r="AE59" s="203">
        <f>+'5 - Diseño y Valoración Control'!R59</f>
        <v>0</v>
      </c>
      <c r="AF59" s="186" t="str">
        <f>+'5 - Diseño y Valoración Control'!S59</f>
        <v/>
      </c>
      <c r="AG59" s="203">
        <f>+'5 - Diseño y Valoración Control'!T59</f>
        <v>0</v>
      </c>
      <c r="AH59" s="186" t="str">
        <f>+'5 - Diseño y Valoración Control'!U59</f>
        <v/>
      </c>
      <c r="AI59" s="186" t="str">
        <f>+'5 - Diseño y Valoración Control'!V59</f>
        <v/>
      </c>
      <c r="AJ59" s="186"/>
      <c r="AK59" s="248" t="str">
        <f>+'6 - Plan de Acciones Preventiva'!F57</f>
        <v>P 22.2</v>
      </c>
      <c r="AL59" s="212">
        <f>+'6 - Plan de Acciones Preventiva'!G57</f>
        <v>0</v>
      </c>
      <c r="AM59" s="212" t="str">
        <f>+'6 - Plan de Acciones Preventiva'!H57</f>
        <v/>
      </c>
      <c r="AN59" s="212">
        <f>+'6 - Plan de Acciones Preventiva'!I57</f>
        <v>0</v>
      </c>
      <c r="AO59" s="213">
        <f>+'6 - Plan de Acciones Preventiva'!J57</f>
        <v>0</v>
      </c>
      <c r="AP59" s="213">
        <f>+'6 - Plan de Acciones Preventiva'!AI57</f>
        <v>0</v>
      </c>
      <c r="AQ59" s="239"/>
      <c r="AR59" s="213" t="str">
        <f>+'6 - Plan de Acciones Preventiva'!AK57</f>
        <v>En curso</v>
      </c>
      <c r="AS59" s="244">
        <f>+'6 - Plan de Acciones Preventiva'!AL57</f>
        <v>0</v>
      </c>
      <c r="AT59" s="244">
        <f>+'6 - Plan de Acciones Preventiva'!AM57</f>
        <v>0</v>
      </c>
      <c r="AU59" s="213">
        <f>+'7 - Materialización del Riesgo'!G59</f>
        <v>0</v>
      </c>
      <c r="AV59" s="213">
        <f>+'7 - Materialización del Riesgo'!H59</f>
        <v>0</v>
      </c>
      <c r="AW59" s="213">
        <f>+'7 - Materialización del Riesgo'!I59</f>
        <v>0</v>
      </c>
      <c r="AX59" s="213" t="e">
        <f>+'7 - Materialización del Riesgo'!J59</f>
        <v>#DIV/0!</v>
      </c>
      <c r="AY59" s="213" t="e">
        <f>+'7 - Materialización del Riesgo'!K59</f>
        <v>#DIV/0!</v>
      </c>
      <c r="AZ59" s="213">
        <f>+'7 - Materialización del Riesgo'!L59</f>
        <v>0</v>
      </c>
      <c r="BA59" s="213">
        <f>+'7 - Materialización del Riesgo'!M59</f>
        <v>0</v>
      </c>
      <c r="BB59" s="213">
        <f>+'7 - Materialización del Riesgo'!N59</f>
        <v>0</v>
      </c>
      <c r="BC59" s="213">
        <f>+'7 - Materialización del Riesgo'!O59</f>
        <v>0</v>
      </c>
      <c r="BD59" s="213" t="e">
        <f>+'7 - Materialización del Riesgo'!P59</f>
        <v>#DIV/0!</v>
      </c>
      <c r="BE59" s="239">
        <f>+'7 - Materialización del Riesgo'!Q59</f>
        <v>1</v>
      </c>
    </row>
    <row r="60" spans="2:57" s="115" customFormat="1" ht="195" x14ac:dyDescent="0.25">
      <c r="B60" s="212" t="str">
        <f>+'3 - Identificación del Riesgo'!B59</f>
        <v>SEGURIDAD JURÍDICA SOBRE LA TITULARIDAD DE LA TIERRA Y LOS TERRITORIOS</v>
      </c>
      <c r="C60" s="212" t="str">
        <f>+'3 - Identificación del Riesgo'!C59</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0" s="212" t="str">
        <f>+'3 - Identificación del Riesgo'!D59</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0" s="213" t="str">
        <f>+'3 - Identificación del Riesgo'!F59</f>
        <v>DIRECCIÓN DE GESTIÓN JURÍDICA DE TIERRAS</v>
      </c>
      <c r="F60" s="248" t="str">
        <f>+'3 - Identificación del Riesgo'!G59</f>
        <v>R 23</v>
      </c>
      <c r="G60" s="213" t="str">
        <f>+'3 - Identificación del Riesgo'!H59</f>
        <v>Incumplimiento de términos para dar respuesta a las nuevas solicitudes de recursos, de decisiones finales de procesos agrarios y formalización de la propiedad privada rural</v>
      </c>
      <c r="H60" s="213" t="str">
        <f>+'3 - Identificación del Riesgo'!I59</f>
        <v>Pérdida Reputacional</v>
      </c>
      <c r="I60" s="212" t="str">
        <f>+'3 - Identificación del Riesgo'!J59</f>
        <v>Posibilidad de pérdida reputacional en la credibilidad institucional por el incumpliendo de los términos para resolver un recurso</v>
      </c>
      <c r="J60" s="216">
        <f>+'3 - Identificación del Riesgo'!O59</f>
        <v>44701</v>
      </c>
      <c r="K60" s="216" t="str">
        <f>+'3 - Identificación del Riesgo'!K59</f>
        <v>DE CUMPLIMIENTO</v>
      </c>
      <c r="L60" s="215" t="str">
        <f>+'3 - Identificación del Riesgo'!N59</f>
        <v>Usuarios, productos y prácticas</v>
      </c>
      <c r="M60" s="214">
        <v>156</v>
      </c>
      <c r="N60" s="242" t="str">
        <f t="shared" si="2"/>
        <v>Media</v>
      </c>
      <c r="O60" s="243">
        <f t="shared" si="3"/>
        <v>0.6</v>
      </c>
      <c r="P60" s="214" t="s">
        <v>394</v>
      </c>
      <c r="Q60" s="242" t="str">
        <f>IF(OR(P60=[1]Datos!$A$23,P60=[1]Datos!$B$23),"Leve",IF(OR(P60=[1]Datos!$A$24,P60=[1]Datos!$B$24),"Menor",IF(OR(P60=[1]Datos!$A$25,P60=[1]Datos!$B$25),"Moderado",IF(OR(P60=[1]Datos!$A$26,P60=[1]Datos!$B$26),"Mayor",IF(OR(P60=[1]Datos!$A$27,P60=[1]Datos!$B$27),"Catastrófico","")))))</f>
        <v>Catastrófico</v>
      </c>
      <c r="R60" s="243">
        <f t="shared" si="4"/>
        <v>1</v>
      </c>
      <c r="S60" s="242" t="str">
        <f t="shared" si="5"/>
        <v>Extremo</v>
      </c>
      <c r="T60" s="242" t="str">
        <f t="shared" si="6"/>
        <v>Reducir</v>
      </c>
      <c r="U60" s="248" t="str">
        <f>+'5 - Diseño y Valoración Control'!H60</f>
        <v>C 23.1</v>
      </c>
      <c r="V60" s="212" t="str">
        <f>+'5 - Diseño y Valoración Control'!I60</f>
        <v>SUBDIRECCIÓN DE PROCESOS AGRARIOS Y GESTIÓN JURÍDICA</v>
      </c>
      <c r="W60" s="212" t="str">
        <f>+'5 - Diseño y Valoración Control'!J60</f>
        <v>Subdirección de Procesos Agrarios y Gestión Jurídica reporta los actos administrativos expedidos que resuelven recursos solicitados a las decisiones finales de procesos agrarios en zonas no focalizadas. a través del listado de los actos administrativos que resuelven los recursos interpuestos donde consta el número de expediente y el número del acto administrativo que está en los sistemas de información de la ANT</v>
      </c>
      <c r="X60" s="213" t="str">
        <f>+'5 - Diseño y Valoración Control'!K60</f>
        <v>Preventivo</v>
      </c>
      <c r="Y60" s="99" t="str">
        <f t="shared" si="7"/>
        <v>Probabilidad</v>
      </c>
      <c r="Z60" s="213" t="str">
        <f>+'5 - Diseño y Valoración Control'!M60</f>
        <v>Manual</v>
      </c>
      <c r="AA60" s="99" t="str">
        <f t="shared" si="8"/>
        <v>40%</v>
      </c>
      <c r="AB60" s="213" t="str">
        <f>+'5 - Diseño y Valoración Control'!O60</f>
        <v>Documentado</v>
      </c>
      <c r="AC60" s="213" t="s">
        <v>421</v>
      </c>
      <c r="AD60" s="213" t="str">
        <f>+'5 - Diseño y Valoración Control'!Q60</f>
        <v>Con registro</v>
      </c>
      <c r="AE60" s="203">
        <f>+'5 - Diseño y Valoración Control'!R60</f>
        <v>0.36</v>
      </c>
      <c r="AF60" s="186" t="str">
        <f>+'5 - Diseño y Valoración Control'!S60</f>
        <v>Baja</v>
      </c>
      <c r="AG60" s="203">
        <f>+'5 - Diseño y Valoración Control'!T60</f>
        <v>1</v>
      </c>
      <c r="AH60" s="186" t="str">
        <f>+'5 - Diseño y Valoración Control'!U60</f>
        <v>Catastrófico</v>
      </c>
      <c r="AI60" s="186" t="str">
        <f>+'5 - Diseño y Valoración Control'!V60</f>
        <v>Extremo</v>
      </c>
      <c r="AJ60" s="186" t="str">
        <f>+'5 - Diseño y Valoración Control'!W60</f>
        <v>Reducir</v>
      </c>
      <c r="AK60" s="248" t="str">
        <f>+'6 - Plan de Acciones Preventiva'!F58</f>
        <v>P 23.1</v>
      </c>
      <c r="AL60" s="212" t="str">
        <f>+'6 - Plan de Acciones Preventiva'!G58</f>
        <v>Verificación del estado de las solicitudes en ORFEO</v>
      </c>
      <c r="AM60" s="212" t="str">
        <f>+'6 - Plan de Acciones Preventiva'!H58</f>
        <v>DIRECCIÓN DE GESTIÓN JURÍDICA DE TIERRAS</v>
      </c>
      <c r="AN60" s="212" t="str">
        <f>+'6 - Plan de Acciones Preventiva'!I58</f>
        <v>Base de datos reporte del estado de los radicados en ORFEO.</v>
      </c>
      <c r="AO60" s="213">
        <f>+'6 - Plan de Acciones Preventiva'!J58</f>
        <v>6</v>
      </c>
      <c r="AP60" s="213">
        <f>+'6 - Plan de Acciones Preventiva'!AI58</f>
        <v>1</v>
      </c>
      <c r="AQ60" s="239">
        <f>+'6 - Plan de Acciones Preventiva'!AJ58</f>
        <v>0.16666666666666666</v>
      </c>
      <c r="AR60" s="213" t="str">
        <f>+'6 - Plan de Acciones Preventiva'!AK58</f>
        <v>En curso</v>
      </c>
      <c r="AS60" s="244" t="str">
        <f>+'6 - Plan de Acciones Preventiva'!AL58</f>
        <v xml:space="preserve">https://agenciadetierras.sharepoint.com/:u:/s/MapadeRiesgosdeGestionANT/EYwfdPDKAjRHnetSQ8456fkBZkX0u8Ac_9H9I_wxGfBaaQ?e=7J0ZD0
</v>
      </c>
      <c r="AT60" s="244">
        <f>+'6 - Plan de Acciones Preventiva'!AM58</f>
        <v>0</v>
      </c>
      <c r="AU60" s="213">
        <f>+'7 - Materialización del Riesgo'!G60</f>
        <v>0</v>
      </c>
      <c r="AV60" s="213">
        <f>+'7 - Materialización del Riesgo'!H60</f>
        <v>0</v>
      </c>
      <c r="AW60" s="213">
        <f>+'7 - Materialización del Riesgo'!I60</f>
        <v>0</v>
      </c>
      <c r="AX60" s="213" t="e">
        <f>+'7 - Materialización del Riesgo'!J60</f>
        <v>#DIV/0!</v>
      </c>
      <c r="AY60" s="213" t="e">
        <f>+'7 - Materialización del Riesgo'!K60</f>
        <v>#DIV/0!</v>
      </c>
      <c r="AZ60" s="213">
        <f>+'7 - Materialización del Riesgo'!L60</f>
        <v>0</v>
      </c>
      <c r="BA60" s="213">
        <f>+'7 - Materialización del Riesgo'!M60</f>
        <v>0</v>
      </c>
      <c r="BB60" s="213">
        <f>+'7 - Materialización del Riesgo'!N60</f>
        <v>0</v>
      </c>
      <c r="BC60" s="213">
        <f>+'7 - Materialización del Riesgo'!O60</f>
        <v>0</v>
      </c>
      <c r="BD60" s="213" t="e">
        <f>+'7 - Materialización del Riesgo'!P60</f>
        <v>#DIV/0!</v>
      </c>
      <c r="BE60" s="239">
        <f>+'7 - Materialización del Riesgo'!Q60</f>
        <v>1</v>
      </c>
    </row>
    <row r="61" spans="2:57" s="115" customFormat="1" ht="195" x14ac:dyDescent="0.25">
      <c r="B61" s="212" t="str">
        <f>+'3 - Identificación del Riesgo'!B60</f>
        <v>SEGURIDAD JURÍDICA SOBRE LA TITULARIDAD DE LA TIERRA Y LOS TERRITORIOS</v>
      </c>
      <c r="C61" s="212" t="str">
        <f>+'3 - Identificación del Riesgo'!C60</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1" s="212" t="str">
        <f>+'3 - Identificación del Riesgo'!D60</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1" s="213" t="str">
        <f>+'3 - Identificación del Riesgo'!F60</f>
        <v>DIRECCIÓN DE GESTIÓN JURÍDICA DE TIERRAS</v>
      </c>
      <c r="F61" s="248" t="str">
        <f>+'3 - Identificación del Riesgo'!G60</f>
        <v>R 23</v>
      </c>
      <c r="G61" s="213" t="str">
        <f>+'3 - Identificación del Riesgo'!H60</f>
        <v>Incumplimiento de términos para dar respuesta a las nuevas solicitudes de recursos, de decisiones finales de procesos agrarios y formalización de la propiedad privada rural</v>
      </c>
      <c r="H61" s="213" t="str">
        <f>+'3 - Identificación del Riesgo'!I60</f>
        <v>Pérdida Reputacional</v>
      </c>
      <c r="I61" s="212" t="str">
        <f>+'3 - Identificación del Riesgo'!J60</f>
        <v>Posibilidad de pérdida reputacional en la credibilidad institucional por el incumpliendo de los términos para resolver un recurso</v>
      </c>
      <c r="J61" s="216">
        <f>+'3 - Identificación del Riesgo'!O60</f>
        <v>44701</v>
      </c>
      <c r="K61" s="216" t="str">
        <f>+'3 - Identificación del Riesgo'!K60</f>
        <v>DE CUMPLIMIENTO</v>
      </c>
      <c r="L61" s="215" t="str">
        <f>+'3 - Identificación del Riesgo'!N60</f>
        <v>Usuarios, productos y prácticas</v>
      </c>
      <c r="M61" s="214">
        <v>156</v>
      </c>
      <c r="N61" s="242" t="str">
        <f t="shared" si="2"/>
        <v>Media</v>
      </c>
      <c r="O61" s="243">
        <f t="shared" si="3"/>
        <v>0.6</v>
      </c>
      <c r="P61" s="214" t="s">
        <v>394</v>
      </c>
      <c r="Q61" s="242" t="str">
        <f>IF(OR(P61=[1]Datos!$A$23,P61=[1]Datos!$B$23),"Leve",IF(OR(P61=[1]Datos!$A$24,P61=[1]Datos!$B$24),"Menor",IF(OR(P61=[1]Datos!$A$25,P61=[1]Datos!$B$25),"Moderado",IF(OR(P61=[1]Datos!$A$26,P61=[1]Datos!$B$26),"Mayor",IF(OR(P61=[1]Datos!$A$27,P61=[1]Datos!$B$27),"Catastrófico","")))))</f>
        <v>Catastrófico</v>
      </c>
      <c r="R61" s="243">
        <f t="shared" si="4"/>
        <v>1</v>
      </c>
      <c r="S61" s="242" t="str">
        <f t="shared" si="5"/>
        <v>Extremo</v>
      </c>
      <c r="T61" s="242" t="str">
        <f t="shared" si="6"/>
        <v>Reducir</v>
      </c>
      <c r="U61" s="248" t="str">
        <f>+'5 - Diseño y Valoración Control'!H61</f>
        <v>C 23.2</v>
      </c>
      <c r="V61" s="212" t="str">
        <f>+'5 - Diseño y Valoración Control'!I61</f>
        <v>SUBDIRECCIÓN DE SEGURIDAD JURÍDICA</v>
      </c>
      <c r="W61" s="212" t="str">
        <f>+'5 - Diseño y Valoración Control'!J61</f>
        <v>Subdirección de Seguridad Jurídica reporta los actos administrativos expedidos que resuelven recursos solicitados a las decisiones finales de procesos agrarios en zonas focalizadas y formalización de la propiedad privada rural. a través del listado de los actos administrativos que resuelven los recursos interpuestos donde consta el número de expediente y el número del acto administrativo que está en los sistemas de información de la ANT</v>
      </c>
      <c r="X61" s="213" t="str">
        <f>+'5 - Diseño y Valoración Control'!K61</f>
        <v>Preventivo</v>
      </c>
      <c r="Y61" s="99" t="str">
        <f t="shared" si="7"/>
        <v>Probabilidad</v>
      </c>
      <c r="Z61" s="213" t="str">
        <f>+'5 - Diseño y Valoración Control'!M61</f>
        <v>Manual</v>
      </c>
      <c r="AA61" s="99" t="str">
        <f t="shared" si="8"/>
        <v>40%</v>
      </c>
      <c r="AB61" s="213" t="str">
        <f>+'5 - Diseño y Valoración Control'!O61</f>
        <v>Documentado</v>
      </c>
      <c r="AC61" s="213" t="s">
        <v>421</v>
      </c>
      <c r="AD61" s="213" t="str">
        <f>+'5 - Diseño y Valoración Control'!Q61</f>
        <v>Con registro</v>
      </c>
      <c r="AE61" s="203">
        <f>+'5 - Diseño y Valoración Control'!R61</f>
        <v>0.216</v>
      </c>
      <c r="AF61" s="186" t="str">
        <f>+'5 - Diseño y Valoración Control'!S61</f>
        <v>Baja</v>
      </c>
      <c r="AG61" s="203">
        <f>+'5 - Diseño y Valoración Control'!T61</f>
        <v>1</v>
      </c>
      <c r="AH61" s="186" t="str">
        <f>+'5 - Diseño y Valoración Control'!U61</f>
        <v>Catastrófico</v>
      </c>
      <c r="AI61" s="186" t="str">
        <f>+'5 - Diseño y Valoración Control'!V61</f>
        <v>Extremo</v>
      </c>
      <c r="AJ61" s="186" t="str">
        <f>+'5 - Diseño y Valoración Control'!W61</f>
        <v>Reducir</v>
      </c>
      <c r="AK61" s="248" t="str">
        <f>+'6 - Plan de Acciones Preventiva'!F59</f>
        <v>P 23.2</v>
      </c>
      <c r="AL61" s="212">
        <f>+'6 - Plan de Acciones Preventiva'!G59</f>
        <v>0</v>
      </c>
      <c r="AM61" s="212" t="str">
        <f>+'6 - Plan de Acciones Preventiva'!H59</f>
        <v/>
      </c>
      <c r="AN61" s="212">
        <f>+'6 - Plan de Acciones Preventiva'!I59</f>
        <v>0</v>
      </c>
      <c r="AO61" s="213">
        <f>+'6 - Plan de Acciones Preventiva'!J59</f>
        <v>0</v>
      </c>
      <c r="AP61" s="213">
        <f>+'6 - Plan de Acciones Preventiva'!AI59</f>
        <v>0</v>
      </c>
      <c r="AQ61" s="239"/>
      <c r="AR61" s="213" t="str">
        <f>+'6 - Plan de Acciones Preventiva'!AK59</f>
        <v>En curso</v>
      </c>
      <c r="AS61" s="244">
        <f>+'6 - Plan de Acciones Preventiva'!AL59</f>
        <v>0</v>
      </c>
      <c r="AT61" s="244">
        <f>+'6 - Plan de Acciones Preventiva'!AM59</f>
        <v>0</v>
      </c>
      <c r="AU61" s="213">
        <f>+'7 - Materialización del Riesgo'!G61</f>
        <v>0</v>
      </c>
      <c r="AV61" s="213">
        <f>+'7 - Materialización del Riesgo'!H61</f>
        <v>0</v>
      </c>
      <c r="AW61" s="213">
        <f>+'7 - Materialización del Riesgo'!I61</f>
        <v>0</v>
      </c>
      <c r="AX61" s="213" t="e">
        <f>+'7 - Materialización del Riesgo'!J61</f>
        <v>#DIV/0!</v>
      </c>
      <c r="AY61" s="213" t="e">
        <f>+'7 - Materialización del Riesgo'!K61</f>
        <v>#DIV/0!</v>
      </c>
      <c r="AZ61" s="213">
        <f>+'7 - Materialización del Riesgo'!L61</f>
        <v>0</v>
      </c>
      <c r="BA61" s="213">
        <f>+'7 - Materialización del Riesgo'!M61</f>
        <v>0</v>
      </c>
      <c r="BB61" s="213">
        <f>+'7 - Materialización del Riesgo'!N61</f>
        <v>0</v>
      </c>
      <c r="BC61" s="213">
        <f>+'7 - Materialización del Riesgo'!O61</f>
        <v>0</v>
      </c>
      <c r="BD61" s="213" t="e">
        <f>+'7 - Materialización del Riesgo'!P61</f>
        <v>#DIV/0!</v>
      </c>
      <c r="BE61" s="239">
        <f>+'7 - Materialización del Riesgo'!Q61</f>
        <v>1</v>
      </c>
    </row>
    <row r="62" spans="2:57" s="115" customFormat="1" ht="195" x14ac:dyDescent="0.25">
      <c r="B62" s="212" t="str">
        <f>+'3 - Identificación del Riesgo'!B61</f>
        <v>SEGURIDAD JURÍDICA SOBRE LA TITULARIDAD DE LA TIERRA Y LOS TERRITORIOS</v>
      </c>
      <c r="C62" s="212" t="str">
        <f>+'3 - Identificación del Riesgo'!C61</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2" s="212" t="str">
        <f>+'3 - Identificación del Riesgo'!D61</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2" s="213" t="str">
        <f>+'3 - Identificación del Riesgo'!F61</f>
        <v>DIRECCIÓN DE GESTIÓN JURÍDICA DE TIERRAS</v>
      </c>
      <c r="F62" s="248" t="str">
        <f>+'3 - Identificación del Riesgo'!G61</f>
        <v>R 23</v>
      </c>
      <c r="G62" s="213" t="str">
        <f>+'3 - Identificación del Riesgo'!H61</f>
        <v>Incumplimiento de términos para dar respuesta a las nuevas solicitudes de recursos, de decisiones finales de procesos agrarios y formalización de la propiedad privada rural</v>
      </c>
      <c r="H62" s="213" t="str">
        <f>+'3 - Identificación del Riesgo'!I61</f>
        <v>Pérdida Reputacional</v>
      </c>
      <c r="I62" s="212" t="str">
        <f>+'3 - Identificación del Riesgo'!J61</f>
        <v>Posibilidad de pérdida reputacional en la credibilidad institucional por el incumpliendo de los términos para resolver un recurso</v>
      </c>
      <c r="J62" s="216">
        <f>+'3 - Identificación del Riesgo'!O61</f>
        <v>44701</v>
      </c>
      <c r="K62" s="216" t="str">
        <f>+'3 - Identificación del Riesgo'!K61</f>
        <v>DE CUMPLIMIENTO</v>
      </c>
      <c r="L62" s="215" t="str">
        <f>+'3 - Identificación del Riesgo'!N61</f>
        <v>Usuarios, productos y prácticas</v>
      </c>
      <c r="M62" s="214"/>
      <c r="N62" s="242" t="str">
        <f t="shared" si="2"/>
        <v/>
      </c>
      <c r="O62" s="243" t="str">
        <f t="shared" si="3"/>
        <v/>
      </c>
      <c r="P62" s="214"/>
      <c r="Q62" s="242" t="str">
        <f>IF(OR(P62=[1]Datos!$A$23,P62=[1]Datos!$B$23),"Leve",IF(OR(P62=[1]Datos!$A$24,P62=[1]Datos!$B$24),"Menor",IF(OR(P62=[1]Datos!$A$25,P62=[1]Datos!$B$25),"Moderado",IF(OR(P62=[1]Datos!$A$26,P62=[1]Datos!$B$26),"Mayor",IF(OR(P62=[1]Datos!$A$27,P62=[1]Datos!$B$27),"Catastrófico","")))))</f>
        <v/>
      </c>
      <c r="R62" s="243" t="str">
        <f t="shared" si="4"/>
        <v/>
      </c>
      <c r="S62" s="242" t="str">
        <f t="shared" si="5"/>
        <v/>
      </c>
      <c r="T62" s="242" t="e">
        <f t="shared" si="6"/>
        <v>#N/A</v>
      </c>
      <c r="U62" s="248" t="str">
        <f>+'5 - Diseño y Valoración Control'!H62</f>
        <v>C 23.3</v>
      </c>
      <c r="V62" s="212" t="str">
        <f>+'5 - Diseño y Valoración Control'!I62</f>
        <v>SUBDIRECCIÓN DE PROCESOS AGRARIOS Y GESTIÓN JURÍDICA</v>
      </c>
      <c r="W62" s="212" t="str">
        <f>+'5 - Diseño y Valoración Control'!J62</f>
        <v>Subdirección de Procesos Agrarios y Gestión Jurídica contesta inmediatamente el recurso solicitado de procesos agrarios en zonas no focalizadas. a través del listado de los actos administrativos que resuelven los recursos interpuestos profiriendo el acto administrativo y comunicarlo a las partes interesadas</v>
      </c>
      <c r="X62" s="213" t="str">
        <f>+'5 - Diseño y Valoración Control'!K62</f>
        <v>Correctivo</v>
      </c>
      <c r="Y62" s="99" t="str">
        <f t="shared" si="7"/>
        <v>Impacto</v>
      </c>
      <c r="Z62" s="213" t="str">
        <f>+'5 - Diseño y Valoración Control'!M62</f>
        <v>Manual</v>
      </c>
      <c r="AA62" s="99" t="str">
        <f t="shared" si="8"/>
        <v>25%</v>
      </c>
      <c r="AB62" s="213" t="str">
        <f>+'5 - Diseño y Valoración Control'!O62</f>
        <v>Documentado</v>
      </c>
      <c r="AC62" s="213" t="s">
        <v>421</v>
      </c>
      <c r="AD62" s="213" t="str">
        <f>+'5 - Diseño y Valoración Control'!Q62</f>
        <v>Con registro</v>
      </c>
      <c r="AE62" s="203">
        <f>+'5 - Diseño y Valoración Control'!R62</f>
        <v>0</v>
      </c>
      <c r="AF62" s="186" t="str">
        <f>+'5 - Diseño y Valoración Control'!S62</f>
        <v/>
      </c>
      <c r="AG62" s="203">
        <f>+'5 - Diseño y Valoración Control'!T62</f>
        <v>0</v>
      </c>
      <c r="AH62" s="186" t="str">
        <f>+'5 - Diseño y Valoración Control'!U62</f>
        <v/>
      </c>
      <c r="AI62" s="186" t="str">
        <f>+'5 - Diseño y Valoración Control'!V62</f>
        <v/>
      </c>
      <c r="AJ62" s="186"/>
      <c r="AK62" s="248" t="str">
        <f>+'6 - Plan de Acciones Preventiva'!F60</f>
        <v>P 23.3</v>
      </c>
      <c r="AL62" s="212">
        <f>+'6 - Plan de Acciones Preventiva'!G60</f>
        <v>0</v>
      </c>
      <c r="AM62" s="212" t="str">
        <f>+'6 - Plan de Acciones Preventiva'!H60</f>
        <v/>
      </c>
      <c r="AN62" s="212">
        <f>+'6 - Plan de Acciones Preventiva'!I60</f>
        <v>0</v>
      </c>
      <c r="AO62" s="213">
        <f>+'6 - Plan de Acciones Preventiva'!J60</f>
        <v>0</v>
      </c>
      <c r="AP62" s="213">
        <f>+'6 - Plan de Acciones Preventiva'!AI60</f>
        <v>0</v>
      </c>
      <c r="AQ62" s="239"/>
      <c r="AR62" s="213" t="str">
        <f>+'6 - Plan de Acciones Preventiva'!AK60</f>
        <v>En curso</v>
      </c>
      <c r="AS62" s="244">
        <f>+'6 - Plan de Acciones Preventiva'!AL60</f>
        <v>0</v>
      </c>
      <c r="AT62" s="244">
        <f>+'6 - Plan de Acciones Preventiva'!AM60</f>
        <v>0</v>
      </c>
      <c r="AU62" s="213">
        <f>+'7 - Materialización del Riesgo'!G62</f>
        <v>0</v>
      </c>
      <c r="AV62" s="213">
        <f>+'7 - Materialización del Riesgo'!H62</f>
        <v>0</v>
      </c>
      <c r="AW62" s="213">
        <f>+'7 - Materialización del Riesgo'!I62</f>
        <v>0</v>
      </c>
      <c r="AX62" s="213" t="e">
        <f>+'7 - Materialización del Riesgo'!J62</f>
        <v>#DIV/0!</v>
      </c>
      <c r="AY62" s="213" t="e">
        <f>+'7 - Materialización del Riesgo'!K62</f>
        <v>#DIV/0!</v>
      </c>
      <c r="AZ62" s="213">
        <f>+'7 - Materialización del Riesgo'!L62</f>
        <v>0</v>
      </c>
      <c r="BA62" s="213">
        <f>+'7 - Materialización del Riesgo'!M62</f>
        <v>0</v>
      </c>
      <c r="BB62" s="213">
        <f>+'7 - Materialización del Riesgo'!N62</f>
        <v>0</v>
      </c>
      <c r="BC62" s="213">
        <f>+'7 - Materialización del Riesgo'!O62</f>
        <v>0</v>
      </c>
      <c r="BD62" s="213" t="e">
        <f>+'7 - Materialización del Riesgo'!P62</f>
        <v>#DIV/0!</v>
      </c>
      <c r="BE62" s="239">
        <f>+'7 - Materialización del Riesgo'!Q62</f>
        <v>1</v>
      </c>
    </row>
    <row r="63" spans="2:57" s="115" customFormat="1" ht="195" x14ac:dyDescent="0.25">
      <c r="B63" s="212" t="str">
        <f>+'3 - Identificación del Riesgo'!B62</f>
        <v>SEGURIDAD JURÍDICA SOBRE LA TITULARIDAD DE LA TIERRA Y LOS TERRITORIOS</v>
      </c>
      <c r="C63" s="212" t="str">
        <f>+'3 - Identificación del Riesgo'!C62</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3" s="212" t="str">
        <f>+'3 - Identificación del Riesgo'!D62</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3" s="213" t="str">
        <f>+'3 - Identificación del Riesgo'!F62</f>
        <v>DIRECCIÓN DE GESTIÓN JURÍDICA DE TIERRAS</v>
      </c>
      <c r="F63" s="248" t="str">
        <f>+'3 - Identificación del Riesgo'!G62</f>
        <v>R 23</v>
      </c>
      <c r="G63" s="213" t="str">
        <f>+'3 - Identificación del Riesgo'!H62</f>
        <v>Incumplimiento de términos para dar respuesta a las nuevas solicitudes de recursos, de decisiones finales de procesos agrarios y formalización de la propiedad privada rural</v>
      </c>
      <c r="H63" s="213" t="str">
        <f>+'3 - Identificación del Riesgo'!I62</f>
        <v>Pérdida Reputacional</v>
      </c>
      <c r="I63" s="212" t="str">
        <f>+'3 - Identificación del Riesgo'!J62</f>
        <v>Posibilidad de pérdida reputacional en la credibilidad institucional por el incumpliendo de los términos para resolver un recurso</v>
      </c>
      <c r="J63" s="216">
        <f>+'3 - Identificación del Riesgo'!O62</f>
        <v>44701</v>
      </c>
      <c r="K63" s="216" t="str">
        <f>+'3 - Identificación del Riesgo'!K62</f>
        <v>DE CUMPLIMIENTO</v>
      </c>
      <c r="L63" s="215" t="str">
        <f>+'3 - Identificación del Riesgo'!N62</f>
        <v>Usuarios, productos y prácticas</v>
      </c>
      <c r="M63" s="214"/>
      <c r="N63" s="242" t="str">
        <f t="shared" si="2"/>
        <v/>
      </c>
      <c r="O63" s="243" t="str">
        <f t="shared" si="3"/>
        <v/>
      </c>
      <c r="P63" s="214"/>
      <c r="Q63" s="242" t="str">
        <f>IF(OR(P63=[1]Datos!$A$23,P63=[1]Datos!$B$23),"Leve",IF(OR(P63=[1]Datos!$A$24,P63=[1]Datos!$B$24),"Menor",IF(OR(P63=[1]Datos!$A$25,P63=[1]Datos!$B$25),"Moderado",IF(OR(P63=[1]Datos!$A$26,P63=[1]Datos!$B$26),"Mayor",IF(OR(P63=[1]Datos!$A$27,P63=[1]Datos!$B$27),"Catastrófico","")))))</f>
        <v/>
      </c>
      <c r="R63" s="243" t="str">
        <f t="shared" si="4"/>
        <v/>
      </c>
      <c r="S63" s="242" t="str">
        <f t="shared" si="5"/>
        <v/>
      </c>
      <c r="T63" s="242" t="e">
        <f t="shared" si="6"/>
        <v>#N/A</v>
      </c>
      <c r="U63" s="248" t="str">
        <f>+'5 - Diseño y Valoración Control'!H63</f>
        <v>C 23.4</v>
      </c>
      <c r="V63" s="212" t="str">
        <f>+'5 - Diseño y Valoración Control'!I63</f>
        <v>SUBDIRECCIÓN DE PROCESOS AGRARIOS Y GESTIÓN JURÍDICA</v>
      </c>
      <c r="W63" s="212" t="str">
        <f>+'5 - Diseño y Valoración Control'!J63</f>
        <v>Subdirección de Seguridad Jurídica contesta inmediatamente recurso solicitado de procesos agrarios en zonas focalizadas y formalización de la propiedad privada rural. a través del listado de los actos administrativos que resuelven los recursos interpuestos profiriendo el acto administrativo y comunicarlo a las partes interesadas</v>
      </c>
      <c r="X63" s="213" t="str">
        <f>+'5 - Diseño y Valoración Control'!K63</f>
        <v>Correctivo</v>
      </c>
      <c r="Y63" s="99" t="str">
        <f t="shared" si="7"/>
        <v>Impacto</v>
      </c>
      <c r="Z63" s="213" t="str">
        <f>+'5 - Diseño y Valoración Control'!M63</f>
        <v>Manual</v>
      </c>
      <c r="AA63" s="99" t="str">
        <f t="shared" si="8"/>
        <v>25%</v>
      </c>
      <c r="AB63" s="213" t="str">
        <f>+'5 - Diseño y Valoración Control'!O63</f>
        <v>Documentado</v>
      </c>
      <c r="AC63" s="213" t="s">
        <v>421</v>
      </c>
      <c r="AD63" s="213" t="str">
        <f>+'5 - Diseño y Valoración Control'!Q63</f>
        <v>Con registro</v>
      </c>
      <c r="AE63" s="203">
        <f>+'5 - Diseño y Valoración Control'!R63</f>
        <v>0</v>
      </c>
      <c r="AF63" s="186" t="str">
        <f>+'5 - Diseño y Valoración Control'!S63</f>
        <v/>
      </c>
      <c r="AG63" s="203">
        <f>+'5 - Diseño y Valoración Control'!T63</f>
        <v>0</v>
      </c>
      <c r="AH63" s="186" t="str">
        <f>+'5 - Diseño y Valoración Control'!U63</f>
        <v/>
      </c>
      <c r="AI63" s="186" t="str">
        <f>+'5 - Diseño y Valoración Control'!V63</f>
        <v/>
      </c>
      <c r="AJ63" s="186"/>
      <c r="AK63" s="248" t="str">
        <f>+'6 - Plan de Acciones Preventiva'!F61</f>
        <v>P 23.4</v>
      </c>
      <c r="AL63" s="212">
        <f>+'6 - Plan de Acciones Preventiva'!G61</f>
        <v>0</v>
      </c>
      <c r="AM63" s="212" t="str">
        <f>+'6 - Plan de Acciones Preventiva'!H61</f>
        <v/>
      </c>
      <c r="AN63" s="212">
        <f>+'6 - Plan de Acciones Preventiva'!I61</f>
        <v>0</v>
      </c>
      <c r="AO63" s="213">
        <f>+'6 - Plan de Acciones Preventiva'!J61</f>
        <v>0</v>
      </c>
      <c r="AP63" s="213">
        <f>+'6 - Plan de Acciones Preventiva'!AI61</f>
        <v>0</v>
      </c>
      <c r="AQ63" s="239"/>
      <c r="AR63" s="213" t="str">
        <f>+'6 - Plan de Acciones Preventiva'!AK61</f>
        <v>En curso</v>
      </c>
      <c r="AS63" s="244">
        <f>+'6 - Plan de Acciones Preventiva'!AL61</f>
        <v>0</v>
      </c>
      <c r="AT63" s="244">
        <f>+'6 - Plan de Acciones Preventiva'!AM61</f>
        <v>0</v>
      </c>
      <c r="AU63" s="213">
        <f>+'7 - Materialización del Riesgo'!G63</f>
        <v>0</v>
      </c>
      <c r="AV63" s="213">
        <f>+'7 - Materialización del Riesgo'!H63</f>
        <v>0</v>
      </c>
      <c r="AW63" s="213">
        <f>+'7 - Materialización del Riesgo'!I63</f>
        <v>0</v>
      </c>
      <c r="AX63" s="213" t="e">
        <f>+'7 - Materialización del Riesgo'!J63</f>
        <v>#DIV/0!</v>
      </c>
      <c r="AY63" s="213" t="e">
        <f>+'7 - Materialización del Riesgo'!K63</f>
        <v>#DIV/0!</v>
      </c>
      <c r="AZ63" s="213">
        <f>+'7 - Materialización del Riesgo'!L63</f>
        <v>0</v>
      </c>
      <c r="BA63" s="213">
        <f>+'7 - Materialización del Riesgo'!M63</f>
        <v>0</v>
      </c>
      <c r="BB63" s="213">
        <f>+'7 - Materialización del Riesgo'!N63</f>
        <v>0</v>
      </c>
      <c r="BC63" s="213">
        <f>+'7 - Materialización del Riesgo'!O63</f>
        <v>0</v>
      </c>
      <c r="BD63" s="213" t="e">
        <f>+'7 - Materialización del Riesgo'!P63</f>
        <v>#DIV/0!</v>
      </c>
      <c r="BE63" s="239">
        <f>+'7 - Materialización del Riesgo'!Q63</f>
        <v>1</v>
      </c>
    </row>
    <row r="64" spans="2:57" s="115" customFormat="1" ht="195" x14ac:dyDescent="0.25">
      <c r="B64" s="212" t="str">
        <f>+'3 - Identificación del Riesgo'!B63</f>
        <v>SEGURIDAD JURÍDICA SOBRE LA TITULARIDAD DE LA TIERRA Y LOS TERRITORIOS</v>
      </c>
      <c r="C64" s="212" t="str">
        <f>+'3 - Identificación del Riesgo'!C63</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4" s="212" t="str">
        <f>+'3 - Identificación del Riesgo'!D63</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4" s="213" t="str">
        <f>+'3 - Identificación del Riesgo'!F63</f>
        <v>DIRECCIÓN DE GESTIÓN JURÍDICA DE TIERRAS</v>
      </c>
      <c r="F64" s="248" t="str">
        <f>+'3 - Identificación del Riesgo'!G63</f>
        <v>R 24</v>
      </c>
      <c r="G64" s="213" t="str">
        <f>+'3 - Identificación del Riesgo'!H63</f>
        <v>Realizar el reparto de una solicitud a dos o más, diferentes dependencias</v>
      </c>
      <c r="H64" s="213" t="str">
        <f>+'3 - Identificación del Riesgo'!I63</f>
        <v>Pérdida Reputacional</v>
      </c>
      <c r="I64" s="212" t="str">
        <f>+'3 - Identificación del Riesgo'!J63</f>
        <v>Posibilidad de pérdida reputacional en la credibilidad institucional por falta de bases de datos unificadas y estandarizadas como única matriz de control y seguimiento a respuestas</v>
      </c>
      <c r="J64" s="216">
        <f>+'3 - Identificación del Riesgo'!O63</f>
        <v>44701</v>
      </c>
      <c r="K64" s="216" t="str">
        <f>+'3 - Identificación del Riesgo'!K63</f>
        <v>OPERATIVOS</v>
      </c>
      <c r="L64" s="215" t="str">
        <f>+'3 - Identificación del Riesgo'!N63</f>
        <v>Ejecución y administración de procesos</v>
      </c>
      <c r="M64" s="214">
        <v>260</v>
      </c>
      <c r="N64" s="242" t="str">
        <f t="shared" si="2"/>
        <v>Media</v>
      </c>
      <c r="O64" s="243">
        <f t="shared" si="3"/>
        <v>0.6</v>
      </c>
      <c r="P64" s="214" t="s">
        <v>393</v>
      </c>
      <c r="Q64" s="242" t="str">
        <f>IF(OR(P64=[1]Datos!$A$23,P64=[1]Datos!$B$23),"Leve",IF(OR(P64=[1]Datos!$A$24,P64=[1]Datos!$B$24),"Menor",IF(OR(P64=[1]Datos!$A$25,P64=[1]Datos!$B$25),"Moderado",IF(OR(P64=[1]Datos!$A$26,P64=[1]Datos!$B$26),"Mayor",IF(OR(P64=[1]Datos!$A$27,P64=[1]Datos!$B$27),"Catastrófico","")))))</f>
        <v>Moderado</v>
      </c>
      <c r="R64" s="243">
        <f t="shared" si="4"/>
        <v>0.6</v>
      </c>
      <c r="S64" s="242" t="str">
        <f t="shared" si="5"/>
        <v>Moderado</v>
      </c>
      <c r="T64" s="242" t="str">
        <f t="shared" si="6"/>
        <v>Reducir</v>
      </c>
      <c r="U64" s="248" t="str">
        <f>+'5 - Diseño y Valoración Control'!H64</f>
        <v>C 24.1</v>
      </c>
      <c r="V64" s="212" t="str">
        <f>+'5 - Diseño y Valoración Control'!I64</f>
        <v>GESTOR DOCUMENTAL DE LA SUBDIRECCIÓN DE PROCESOS AGRARIOS Y GESTIÓN JURÍDICA</v>
      </c>
      <c r="W64" s="212" t="str">
        <f>+'5 - Diseño y Valoración Control'!J64</f>
        <v>Gestor documental de la Subdirección de Procesos Agrarios y Gestión Jurídica verifica que la solicitud de procesos agrarios en zonas no focalizadas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64" s="213" t="str">
        <f>+'5 - Diseño y Valoración Control'!K64</f>
        <v>Preventivo</v>
      </c>
      <c r="Y64" s="51" t="str">
        <f t="shared" si="7"/>
        <v>Probabilidad</v>
      </c>
      <c r="Z64" s="213" t="str">
        <f>+'5 - Diseño y Valoración Control'!M64</f>
        <v>Manual</v>
      </c>
      <c r="AA64" s="51" t="str">
        <f t="shared" si="8"/>
        <v>40%</v>
      </c>
      <c r="AB64" s="213" t="str">
        <f>+'5 - Diseño y Valoración Control'!O64</f>
        <v>Sin documentar</v>
      </c>
      <c r="AC64" s="213" t="s">
        <v>421</v>
      </c>
      <c r="AD64" s="213" t="str">
        <f>+'5 - Diseño y Valoración Control'!Q64</f>
        <v>Con registro</v>
      </c>
      <c r="AE64" s="203">
        <f>+'5 - Diseño y Valoración Control'!R64</f>
        <v>0.36</v>
      </c>
      <c r="AF64" s="186" t="str">
        <f>+'5 - Diseño y Valoración Control'!S64</f>
        <v>Baja</v>
      </c>
      <c r="AG64" s="203">
        <f>+'5 - Diseño y Valoración Control'!T64</f>
        <v>0.6</v>
      </c>
      <c r="AH64" s="186" t="str">
        <f>+'5 - Diseño y Valoración Control'!U64</f>
        <v>Moderado</v>
      </c>
      <c r="AI64" s="186" t="str">
        <f>+'5 - Diseño y Valoración Control'!V64</f>
        <v>Moderado</v>
      </c>
      <c r="AJ64" s="186" t="str">
        <f>+'5 - Diseño y Valoración Control'!W64</f>
        <v>Reducir</v>
      </c>
      <c r="AK64" s="248" t="str">
        <f>+'6 - Plan de Acciones Preventiva'!F62</f>
        <v>P 24.1</v>
      </c>
      <c r="AL64" s="212" t="str">
        <f>+'6 - Plan de Acciones Preventiva'!G62</f>
        <v>Revisión, análisis y conformación de expedientes de procesos agrarios en zonas no focalizadas en ORFEO</v>
      </c>
      <c r="AM64" s="212" t="str">
        <f>+'6 - Plan de Acciones Preventiva'!H62</f>
        <v>SUBDIRECCIÓN DE PROCESOS AGRARIOS Y GESTIÓN JURÍDICA</v>
      </c>
      <c r="AN64" s="212" t="str">
        <f>+'6 - Plan de Acciones Preventiva'!I62</f>
        <v>Base de datos con reporte de conformación de expedientes en ORFEO.</v>
      </c>
      <c r="AO64" s="213">
        <f>+'6 - Plan de Acciones Preventiva'!J62</f>
        <v>8</v>
      </c>
      <c r="AP64" s="213">
        <f>+'6 - Plan de Acciones Preventiva'!AI62</f>
        <v>3</v>
      </c>
      <c r="AQ64" s="239">
        <f>+'6 - Plan de Acciones Preventiva'!AJ62</f>
        <v>0.375</v>
      </c>
      <c r="AR64" s="213" t="str">
        <f>+'6 - Plan de Acciones Preventiva'!AK62</f>
        <v>En curso</v>
      </c>
      <c r="AS64" s="244" t="str">
        <f>+'6 - Plan de Acciones Preventiva'!AL62</f>
        <v xml:space="preserve">https://agenciadetierras.sharepoint.com/:u:/s/MapadeRiesgosdeGestionANT/ESsq6fe73NdMoEemaYpRDvYBdnRHw2b73065yIVzpLLAMg?e=mugL4b
https://agenciadetierras.sharepoint.com/:u:/s/MapadeRiesgosdeGestionANT/EZMo0dNiRjNCgwFRiGtfeJ4B6D90hZDgoots4cG1GTH3qg?e=FUKCBQ
https://agenciadetierras.sharepoint.com/:x:/s/MapadeRiesgosdeGestionANT/EVF8AOPu8DRPlAmVwetzTLUB9cOi0AkPq4pkXmNDZSvaGQ?e=3I7iwh
</v>
      </c>
      <c r="AT64" s="244">
        <f>+'6 - Plan de Acciones Preventiva'!AM62</f>
        <v>0</v>
      </c>
      <c r="AU64" s="213">
        <f>+'7 - Materialización del Riesgo'!G64</f>
        <v>0</v>
      </c>
      <c r="AV64" s="213">
        <f>+'7 - Materialización del Riesgo'!H64</f>
        <v>0</v>
      </c>
      <c r="AW64" s="213">
        <f>+'7 - Materialización del Riesgo'!I64</f>
        <v>0</v>
      </c>
      <c r="AX64" s="213" t="e">
        <f>+'7 - Materialización del Riesgo'!J64</f>
        <v>#DIV/0!</v>
      </c>
      <c r="AY64" s="213" t="e">
        <f>+'7 - Materialización del Riesgo'!K64</f>
        <v>#DIV/0!</v>
      </c>
      <c r="AZ64" s="213">
        <f>+'7 - Materialización del Riesgo'!L64</f>
        <v>0</v>
      </c>
      <c r="BA64" s="213">
        <f>+'7 - Materialización del Riesgo'!M64</f>
        <v>0</v>
      </c>
      <c r="BB64" s="213">
        <f>+'7 - Materialización del Riesgo'!N64</f>
        <v>0</v>
      </c>
      <c r="BC64" s="213">
        <f>+'7 - Materialización del Riesgo'!O64</f>
        <v>0</v>
      </c>
      <c r="BD64" s="213" t="e">
        <f>+'7 - Materialización del Riesgo'!P64</f>
        <v>#DIV/0!</v>
      </c>
      <c r="BE64" s="239">
        <f>+'7 - Materialización del Riesgo'!Q64</f>
        <v>1</v>
      </c>
    </row>
    <row r="65" spans="2:57" s="115" customFormat="1" ht="195" x14ac:dyDescent="0.25">
      <c r="B65" s="212" t="str">
        <f>+'3 - Identificación del Riesgo'!B64</f>
        <v>SEGURIDAD JURÍDICA SOBRE LA TITULARIDAD DE LA TIERRA Y LOS TERRITORIOS</v>
      </c>
      <c r="C65" s="212" t="str">
        <f>+'3 - Identificación del Riesgo'!C64</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5" s="212" t="str">
        <f>+'3 - Identificación del Riesgo'!D64</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5" s="213" t="str">
        <f>+'3 - Identificación del Riesgo'!F64</f>
        <v>DIRECCIÓN DE GESTIÓN JURÍDICA DE TIERRAS</v>
      </c>
      <c r="F65" s="248" t="str">
        <f>+'3 - Identificación del Riesgo'!G64</f>
        <v>R 24</v>
      </c>
      <c r="G65" s="213" t="str">
        <f>+'3 - Identificación del Riesgo'!H64</f>
        <v>Realizar el reparto de una solicitud a dos o más, diferentes dependencias</v>
      </c>
      <c r="H65" s="213" t="str">
        <f>+'3 - Identificación del Riesgo'!I64</f>
        <v>Pérdida Reputacional</v>
      </c>
      <c r="I65" s="212" t="str">
        <f>+'3 - Identificación del Riesgo'!J64</f>
        <v>Posibilidad de pérdida reputacional en la credibilidad institucional por falta de bases de datos unificadas y estandarizadas como única matriz de control y seguimiento a respuestas</v>
      </c>
      <c r="J65" s="216">
        <f>+'3 - Identificación del Riesgo'!O64</f>
        <v>44701</v>
      </c>
      <c r="K65" s="216" t="str">
        <f>+'3 - Identificación del Riesgo'!K64</f>
        <v>OPERATIVOS</v>
      </c>
      <c r="L65" s="215" t="str">
        <f>+'3 - Identificación del Riesgo'!N64</f>
        <v>Ejecución y administración de procesos</v>
      </c>
      <c r="M65" s="214">
        <v>260</v>
      </c>
      <c r="N65" s="242" t="str">
        <f t="shared" si="2"/>
        <v>Media</v>
      </c>
      <c r="O65" s="243">
        <f t="shared" si="3"/>
        <v>0.6</v>
      </c>
      <c r="P65" s="214" t="s">
        <v>393</v>
      </c>
      <c r="Q65" s="242" t="str">
        <f>IF(OR(P65=[1]Datos!$A$23,P65=[1]Datos!$B$23),"Leve",IF(OR(P65=[1]Datos!$A$24,P65=[1]Datos!$B$24),"Menor",IF(OR(P65=[1]Datos!$A$25,P65=[1]Datos!$B$25),"Moderado",IF(OR(P65=[1]Datos!$A$26,P65=[1]Datos!$B$26),"Mayor",IF(OR(P65=[1]Datos!$A$27,P65=[1]Datos!$B$27),"Catastrófico","")))))</f>
        <v>Moderado</v>
      </c>
      <c r="R65" s="243">
        <f t="shared" si="4"/>
        <v>0.6</v>
      </c>
      <c r="S65" s="242" t="str">
        <f t="shared" si="5"/>
        <v>Moderado</v>
      </c>
      <c r="T65" s="242" t="str">
        <f t="shared" si="6"/>
        <v>Reducir</v>
      </c>
      <c r="U65" s="248" t="str">
        <f>+'5 - Diseño y Valoración Control'!H65</f>
        <v>C 24.2</v>
      </c>
      <c r="V65" s="212" t="str">
        <f>+'5 - Diseño y Valoración Control'!I65</f>
        <v>GESTOR DOCUMENTAL DE LA SUBDIRECCIÓN DE SEGURIDAD JURÍDICA</v>
      </c>
      <c r="W65" s="212" t="str">
        <f>+'5 - Diseño y Valoración Control'!J65</f>
        <v>Gestor documental de la Subdirección de Seguridad Jurídica verifica que la solicitud de procesos agrarios en zonas focalizadas y formalización de la propiedad privada rural no contenga expediente creado en el Orfeo a través del listado de creación de expedientes en Orfeo realizar la verificación con diferentes variables (numero, nombre del predio, folio de matrícula, entre otros) en Orfeo, para identificar que el expediente no se encuentre creado</v>
      </c>
      <c r="X65" s="213" t="str">
        <f>+'5 - Diseño y Valoración Control'!K65</f>
        <v>Preventivo</v>
      </c>
      <c r="Y65" s="51" t="str">
        <f t="shared" si="7"/>
        <v>Probabilidad</v>
      </c>
      <c r="Z65" s="213" t="str">
        <f>+'5 - Diseño y Valoración Control'!M65</f>
        <v>Manual</v>
      </c>
      <c r="AA65" s="51" t="str">
        <f t="shared" si="8"/>
        <v>40%</v>
      </c>
      <c r="AB65" s="213" t="str">
        <f>+'5 - Diseño y Valoración Control'!O65</f>
        <v>Documentado</v>
      </c>
      <c r="AC65" s="213" t="s">
        <v>421</v>
      </c>
      <c r="AD65" s="213" t="str">
        <f>+'5 - Diseño y Valoración Control'!Q65</f>
        <v>Con registro</v>
      </c>
      <c r="AE65" s="203">
        <f>+'5 - Diseño y Valoración Control'!R65</f>
        <v>0.216</v>
      </c>
      <c r="AF65" s="186" t="str">
        <f>+'5 - Diseño y Valoración Control'!S65</f>
        <v>Baja</v>
      </c>
      <c r="AG65" s="203">
        <f>+'5 - Diseño y Valoración Control'!T65</f>
        <v>0.6</v>
      </c>
      <c r="AH65" s="186" t="str">
        <f>+'5 - Diseño y Valoración Control'!U65</f>
        <v>Moderado</v>
      </c>
      <c r="AI65" s="186" t="str">
        <f>+'5 - Diseño y Valoración Control'!V65</f>
        <v>Moderado</v>
      </c>
      <c r="AJ65" s="186" t="str">
        <f>+'5 - Diseño y Valoración Control'!W65</f>
        <v>Reducir</v>
      </c>
      <c r="AK65" s="248" t="str">
        <f>+'6 - Plan de Acciones Preventiva'!F63</f>
        <v>P 24.2</v>
      </c>
      <c r="AL65" s="212" t="str">
        <f>+'6 - Plan de Acciones Preventiva'!G63</f>
        <v>Revisión, análisis y conformación de expedientes de procesos agrarios en zonas focalizadas en ORFEO</v>
      </c>
      <c r="AM65" s="212" t="str">
        <f>+'6 - Plan de Acciones Preventiva'!H63</f>
        <v>SUBDIRECCIÓN DE SEGURIDAD JURÍDICA</v>
      </c>
      <c r="AN65" s="212" t="str">
        <f>+'6 - Plan de Acciones Preventiva'!I63</f>
        <v>Base de datos reporte de conformación de expedientes en ORFEO.</v>
      </c>
      <c r="AO65" s="213">
        <f>+'6 - Plan de Acciones Preventiva'!J63</f>
        <v>8</v>
      </c>
      <c r="AP65" s="213">
        <f>+'6 - Plan de Acciones Preventiva'!AI63</f>
        <v>3</v>
      </c>
      <c r="AQ65" s="239">
        <f>+'6 - Plan de Acciones Preventiva'!AJ63</f>
        <v>0.375</v>
      </c>
      <c r="AR65" s="213" t="str">
        <f>+'6 - Plan de Acciones Preventiva'!AK63</f>
        <v>En curso</v>
      </c>
      <c r="AS65" s="244" t="str">
        <f>+'6 - Plan de Acciones Preventiva'!AL63</f>
        <v>https://agenciadetierras.sharepoint.com/:u:/s/MapadeRiesgosdeGestionANT/EZMo0dNiRjNCgwFRiGtfeJ4B6D90hZDgoots4cG1GTH3qg?e=FUKCBQ
https://agenciadetierras.sharepoint.com/:u:/s/MapadeRiesgosdeGestionANT/EdCjij34GQ1HhFtCclsBhh8B3y0-iNW8kdXhNH4To_toQg?e=z491ic
https://agenciadetierras.sharepoint.com/:x:/s/MapadeRiesgosdeGestionANT/EaQxBuri5LlBjzdXqq1BSUAB_xhoCc6vALfmXIJrOUR_Xw?e=98BqMG</v>
      </c>
      <c r="AT65" s="244">
        <f>+'6 - Plan de Acciones Preventiva'!AM63</f>
        <v>0</v>
      </c>
      <c r="AU65" s="213">
        <f>+'7 - Materialización del Riesgo'!G65</f>
        <v>0</v>
      </c>
      <c r="AV65" s="213">
        <f>+'7 - Materialización del Riesgo'!H65</f>
        <v>0</v>
      </c>
      <c r="AW65" s="213">
        <f>+'7 - Materialización del Riesgo'!I65</f>
        <v>0</v>
      </c>
      <c r="AX65" s="213" t="e">
        <f>+'7 - Materialización del Riesgo'!J65</f>
        <v>#DIV/0!</v>
      </c>
      <c r="AY65" s="213" t="e">
        <f>+'7 - Materialización del Riesgo'!K65</f>
        <v>#DIV/0!</v>
      </c>
      <c r="AZ65" s="213">
        <f>+'7 - Materialización del Riesgo'!L65</f>
        <v>0</v>
      </c>
      <c r="BA65" s="213">
        <f>+'7 - Materialización del Riesgo'!M65</f>
        <v>0</v>
      </c>
      <c r="BB65" s="213">
        <f>+'7 - Materialización del Riesgo'!N65</f>
        <v>0</v>
      </c>
      <c r="BC65" s="213">
        <f>+'7 - Materialización del Riesgo'!O65</f>
        <v>0</v>
      </c>
      <c r="BD65" s="213" t="e">
        <f>+'7 - Materialización del Riesgo'!P65</f>
        <v>#DIV/0!</v>
      </c>
      <c r="BE65" s="239">
        <f>+'7 - Materialización del Riesgo'!Q65</f>
        <v>1</v>
      </c>
    </row>
    <row r="66" spans="2:57" s="115" customFormat="1" ht="195" x14ac:dyDescent="0.25">
      <c r="B66" s="212" t="str">
        <f>+'3 - Identificación del Riesgo'!B65</f>
        <v>SEGURIDAD JURÍDICA SOBRE LA TITULARIDAD DE LA TIERRA Y LOS TERRITORIOS</v>
      </c>
      <c r="C66" s="212" t="str">
        <f>+'3 - Identificación del Riesgo'!C65</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6" s="212" t="str">
        <f>+'3 - Identificación del Riesgo'!D65</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6" s="213" t="str">
        <f>+'3 - Identificación del Riesgo'!F65</f>
        <v>DIRECCIÓN DE GESTIÓN JURÍDICA DE TIERRAS</v>
      </c>
      <c r="F66" s="248" t="str">
        <f>+'3 - Identificación del Riesgo'!G65</f>
        <v>R 24</v>
      </c>
      <c r="G66" s="213" t="str">
        <f>+'3 - Identificación del Riesgo'!H65</f>
        <v>Realizar el reparto de una solicitud a dos o más, diferentes dependencias</v>
      </c>
      <c r="H66" s="213" t="str">
        <f>+'3 - Identificación del Riesgo'!I65</f>
        <v>Pérdida Reputacional</v>
      </c>
      <c r="I66" s="212" t="str">
        <f>+'3 - Identificación del Riesgo'!J65</f>
        <v>Posibilidad de pérdida reputacional en la credibilidad institucional por falta de bases de datos unificadas y estandarizadas como única matriz de control y seguimiento a respuestas</v>
      </c>
      <c r="J66" s="216">
        <f>+'3 - Identificación del Riesgo'!O65</f>
        <v>44701</v>
      </c>
      <c r="K66" s="216" t="str">
        <f>+'3 - Identificación del Riesgo'!K65</f>
        <v>OPERATIVOS</v>
      </c>
      <c r="L66" s="215" t="str">
        <f>+'3 - Identificación del Riesgo'!N65</f>
        <v>Ejecución y administración de procesos</v>
      </c>
      <c r="M66" s="214"/>
      <c r="N66" s="242" t="str">
        <f t="shared" si="2"/>
        <v/>
      </c>
      <c r="O66" s="243" t="str">
        <f t="shared" si="3"/>
        <v/>
      </c>
      <c r="P66" s="214"/>
      <c r="Q66" s="242" t="str">
        <f>IF(OR(P66=[1]Datos!$A$23,P66=[1]Datos!$B$23),"Leve",IF(OR(P66=[1]Datos!$A$24,P66=[1]Datos!$B$24),"Menor",IF(OR(P66=[1]Datos!$A$25,P66=[1]Datos!$B$25),"Moderado",IF(OR(P66=[1]Datos!$A$26,P66=[1]Datos!$B$26),"Mayor",IF(OR(P66=[1]Datos!$A$27,P66=[1]Datos!$B$27),"Catastrófico","")))))</f>
        <v/>
      </c>
      <c r="R66" s="243" t="str">
        <f t="shared" si="4"/>
        <v/>
      </c>
      <c r="S66" s="242" t="str">
        <f t="shared" si="5"/>
        <v/>
      </c>
      <c r="T66" s="242" t="e">
        <f t="shared" si="6"/>
        <v>#N/A</v>
      </c>
      <c r="U66" s="248" t="str">
        <f>+'5 - Diseño y Valoración Control'!H66</f>
        <v>C 24.3</v>
      </c>
      <c r="V66" s="212" t="str">
        <f>+'5 - Diseño y Valoración Control'!I66</f>
        <v>SUBDIRECCIÓN DE PROCESOS AGRARIOS Y GESTIÓN JURÍDICA</v>
      </c>
      <c r="W66" s="212" t="str">
        <f>+'5 - Diseño y Valoración Control'!J66</f>
        <v>Subdirección de Procesos Agrarios y Gestión Jurídica unifica las respuestas para el mismo número de radicado en Orfeo para los procesos agrarios en zonas no focalizadas a través del listado de creación de expedientes en Orfeo realizar la unificación de las respuestas en el sistema Orfeo</v>
      </c>
      <c r="X66" s="213" t="str">
        <f>+'5 - Diseño y Valoración Control'!K66</f>
        <v>Correctivo</v>
      </c>
      <c r="Y66" s="51" t="str">
        <f t="shared" si="7"/>
        <v>Impacto</v>
      </c>
      <c r="Z66" s="213" t="str">
        <f>+'5 - Diseño y Valoración Control'!M66</f>
        <v>Manual</v>
      </c>
      <c r="AA66" s="51" t="str">
        <f t="shared" si="8"/>
        <v>25%</v>
      </c>
      <c r="AB66" s="213" t="str">
        <f>+'5 - Diseño y Valoración Control'!O66</f>
        <v>Sin documentar</v>
      </c>
      <c r="AC66" s="213" t="s">
        <v>421</v>
      </c>
      <c r="AD66" s="213" t="str">
        <f>+'5 - Diseño y Valoración Control'!Q66</f>
        <v>Con registro</v>
      </c>
      <c r="AE66" s="203">
        <f>+'5 - Diseño y Valoración Control'!R66</f>
        <v>0</v>
      </c>
      <c r="AF66" s="186" t="str">
        <f>+'5 - Diseño y Valoración Control'!S66</f>
        <v/>
      </c>
      <c r="AG66" s="203">
        <f>+'5 - Diseño y Valoración Control'!T66</f>
        <v>0</v>
      </c>
      <c r="AH66" s="186" t="str">
        <f>+'5 - Diseño y Valoración Control'!U66</f>
        <v/>
      </c>
      <c r="AI66" s="186" t="str">
        <f>+'5 - Diseño y Valoración Control'!V66</f>
        <v/>
      </c>
      <c r="AJ66" s="186"/>
      <c r="AK66" s="248" t="str">
        <f>+'6 - Plan de Acciones Preventiva'!F64</f>
        <v>P 24.3</v>
      </c>
      <c r="AL66" s="212">
        <f>+'6 - Plan de Acciones Preventiva'!G64</f>
        <v>0</v>
      </c>
      <c r="AM66" s="212" t="str">
        <f>+'6 - Plan de Acciones Preventiva'!H64</f>
        <v/>
      </c>
      <c r="AN66" s="212">
        <f>+'6 - Plan de Acciones Preventiva'!I64</f>
        <v>0</v>
      </c>
      <c r="AO66" s="213">
        <f>+'6 - Plan de Acciones Preventiva'!J64</f>
        <v>0</v>
      </c>
      <c r="AP66" s="213">
        <f>+'6 - Plan de Acciones Preventiva'!AI64</f>
        <v>0</v>
      </c>
      <c r="AQ66" s="239"/>
      <c r="AR66" s="213" t="str">
        <f>+'6 - Plan de Acciones Preventiva'!AK64</f>
        <v>En curso</v>
      </c>
      <c r="AS66" s="244">
        <f>+'6 - Plan de Acciones Preventiva'!AL64</f>
        <v>0</v>
      </c>
      <c r="AT66" s="244">
        <f>+'6 - Plan de Acciones Preventiva'!AM64</f>
        <v>0</v>
      </c>
      <c r="AU66" s="213">
        <f>+'7 - Materialización del Riesgo'!G66</f>
        <v>0</v>
      </c>
      <c r="AV66" s="213">
        <f>+'7 - Materialización del Riesgo'!H66</f>
        <v>0</v>
      </c>
      <c r="AW66" s="213">
        <f>+'7 - Materialización del Riesgo'!I66</f>
        <v>0</v>
      </c>
      <c r="AX66" s="213" t="e">
        <f>+'7 - Materialización del Riesgo'!J66</f>
        <v>#DIV/0!</v>
      </c>
      <c r="AY66" s="213" t="e">
        <f>+'7 - Materialización del Riesgo'!K66</f>
        <v>#DIV/0!</v>
      </c>
      <c r="AZ66" s="213">
        <f>+'7 - Materialización del Riesgo'!L66</f>
        <v>0</v>
      </c>
      <c r="BA66" s="213">
        <f>+'7 - Materialización del Riesgo'!M66</f>
        <v>0</v>
      </c>
      <c r="BB66" s="213">
        <f>+'7 - Materialización del Riesgo'!N66</f>
        <v>0</v>
      </c>
      <c r="BC66" s="213">
        <f>+'7 - Materialización del Riesgo'!O66</f>
        <v>0</v>
      </c>
      <c r="BD66" s="213" t="e">
        <f>+'7 - Materialización del Riesgo'!P66</f>
        <v>#DIV/0!</v>
      </c>
      <c r="BE66" s="239">
        <f>+'7 - Materialización del Riesgo'!Q66</f>
        <v>1</v>
      </c>
    </row>
    <row r="67" spans="2:57" s="115" customFormat="1" ht="195" x14ac:dyDescent="0.25">
      <c r="B67" s="212" t="str">
        <f>+'3 - Identificación del Riesgo'!B66</f>
        <v>SEGURIDAD JURÍDICA SOBRE LA TITULARIDAD DE LA TIERRA Y LOS TERRITORIOS</v>
      </c>
      <c r="C67" s="212" t="str">
        <f>+'3 - Identificación del Riesgo'!C66</f>
        <v>Adelantar los procedimientos agrarios de deslinde, clarificación, extinción, recuperación, reversión, los procesos de formalización de bienes privados rurales, para establecer la naturaleza jurídica y la relación con la tierra Igualmente efectuar la delimitación de los territorios indígenas y la clarificación de los títulos coloniales</v>
      </c>
      <c r="D67" s="212" t="str">
        <f>+'3 - Identificación del Riesgo'!D66</f>
        <v>Inicia con la entrega del expediente predial en físico o digital, con la información recopilada en las visitas predio a predio en el marco del barrido predial para los planes de ordenamiento social de la propiedad rural (oferta), solicitudes por demanda y por descongestión y finaliza con el acto de cierre de la actuación administrativa o con el registro del acto ante la ORIP
Para el caso de las comunidades Étnicas inicia con la recepción de la solicitud de clarificación para la vigencia legal de los títulos de origen colonial o republicanos de los resguardos indígenas, hasta la decisión de fondo Y para el procedimiento de delimitación de territorios indígenas, desde el traslado de la solicitud de parte del Ministerio del Interior hasta la notificación del acto administrativo de delimitación</v>
      </c>
      <c r="E67" s="213" t="str">
        <f>+'3 - Identificación del Riesgo'!F66</f>
        <v>DIRECCIÓN DE GESTIÓN JURÍDICA DE TIERRAS</v>
      </c>
      <c r="F67" s="248" t="str">
        <f>+'3 - Identificación del Riesgo'!G66</f>
        <v>R 24</v>
      </c>
      <c r="G67" s="213" t="str">
        <f>+'3 - Identificación del Riesgo'!H66</f>
        <v>Realizar el reparto de una solicitud a dos o más, diferentes dependencias</v>
      </c>
      <c r="H67" s="213" t="str">
        <f>+'3 - Identificación del Riesgo'!I66</f>
        <v>Pérdida Reputacional</v>
      </c>
      <c r="I67" s="212" t="str">
        <f>+'3 - Identificación del Riesgo'!J66</f>
        <v>Posibilidad de pérdida reputacional en la credibilidad institucional por falta de bases de datos unificadas y estandarizadas como única matriz de control y seguimiento a respuestas</v>
      </c>
      <c r="J67" s="216">
        <f>+'3 - Identificación del Riesgo'!O66</f>
        <v>44701</v>
      </c>
      <c r="K67" s="216" t="str">
        <f>+'3 - Identificación del Riesgo'!K66</f>
        <v>OPERATIVOS</v>
      </c>
      <c r="L67" s="215" t="str">
        <f>+'3 - Identificación del Riesgo'!N66</f>
        <v>Ejecución y administración de procesos</v>
      </c>
      <c r="M67" s="214"/>
      <c r="N67" s="242" t="str">
        <f t="shared" si="2"/>
        <v/>
      </c>
      <c r="O67" s="243" t="str">
        <f t="shared" si="3"/>
        <v/>
      </c>
      <c r="P67" s="214"/>
      <c r="Q67" s="242" t="str">
        <f>IF(OR(P67=[1]Datos!$A$23,P67=[1]Datos!$B$23),"Leve",IF(OR(P67=[1]Datos!$A$24,P67=[1]Datos!$B$24),"Menor",IF(OR(P67=[1]Datos!$A$25,P67=[1]Datos!$B$25),"Moderado",IF(OR(P67=[1]Datos!$A$26,P67=[1]Datos!$B$26),"Mayor",IF(OR(P67=[1]Datos!$A$27,P67=[1]Datos!$B$27),"Catastrófico","")))))</f>
        <v/>
      </c>
      <c r="R67" s="243" t="str">
        <f t="shared" si="4"/>
        <v/>
      </c>
      <c r="S67" s="242" t="str">
        <f t="shared" si="5"/>
        <v/>
      </c>
      <c r="T67" s="242" t="e">
        <f t="shared" si="6"/>
        <v>#N/A</v>
      </c>
      <c r="U67" s="248" t="str">
        <f>+'5 - Diseño y Valoración Control'!H67</f>
        <v>C 24.3</v>
      </c>
      <c r="V67" s="212" t="str">
        <f>+'5 - Diseño y Valoración Control'!I67</f>
        <v>SUBDIRECCIÓN DE SEGURIDAD JURÍDICA</v>
      </c>
      <c r="W67" s="212" t="str">
        <f>+'5 - Diseño y Valoración Control'!J67</f>
        <v>Subdirección de Seguridad Jurídica unifica las respuestas para el mismo número de radicado en Orfeo para los procesos agrarios en zonas focalizadas y formalización de la propiedad privada rural a través del listado de creación de expedientes en Orfeo realizar la unificación de las respuestas en el sistema Orfeo</v>
      </c>
      <c r="X67" s="213" t="str">
        <f>+'5 - Diseño y Valoración Control'!K67</f>
        <v>Correctivo</v>
      </c>
      <c r="Y67" s="51" t="str">
        <f t="shared" si="7"/>
        <v>Impacto</v>
      </c>
      <c r="Z67" s="213" t="str">
        <f>+'5 - Diseño y Valoración Control'!M67</f>
        <v>Manual</v>
      </c>
      <c r="AA67" s="51" t="str">
        <f t="shared" si="8"/>
        <v>25%</v>
      </c>
      <c r="AB67" s="213" t="str">
        <f>+'5 - Diseño y Valoración Control'!O67</f>
        <v>Sin documentar</v>
      </c>
      <c r="AC67" s="213" t="s">
        <v>421</v>
      </c>
      <c r="AD67" s="213" t="str">
        <f>+'5 - Diseño y Valoración Control'!Q67</f>
        <v>Con registro</v>
      </c>
      <c r="AE67" s="203">
        <f>+'5 - Diseño y Valoración Control'!R67</f>
        <v>0</v>
      </c>
      <c r="AF67" s="186" t="str">
        <f>+'5 - Diseño y Valoración Control'!S67</f>
        <v/>
      </c>
      <c r="AG67" s="203">
        <f>+'5 - Diseño y Valoración Control'!T67</f>
        <v>0</v>
      </c>
      <c r="AH67" s="186" t="str">
        <f>+'5 - Diseño y Valoración Control'!U67</f>
        <v/>
      </c>
      <c r="AI67" s="186" t="str">
        <f>+'5 - Diseño y Valoración Control'!V67</f>
        <v/>
      </c>
      <c r="AJ67" s="186"/>
      <c r="AK67" s="248" t="str">
        <f>+'6 - Plan de Acciones Preventiva'!F65</f>
        <v>P 24.3</v>
      </c>
      <c r="AL67" s="212">
        <f>+'6 - Plan de Acciones Preventiva'!G65</f>
        <v>0</v>
      </c>
      <c r="AM67" s="212" t="str">
        <f>+'6 - Plan de Acciones Preventiva'!H65</f>
        <v/>
      </c>
      <c r="AN67" s="212">
        <f>+'6 - Plan de Acciones Preventiva'!I65</f>
        <v>0</v>
      </c>
      <c r="AO67" s="213">
        <f>+'6 - Plan de Acciones Preventiva'!J65</f>
        <v>0</v>
      </c>
      <c r="AP67" s="213">
        <f>+'6 - Plan de Acciones Preventiva'!AI65</f>
        <v>0</v>
      </c>
      <c r="AQ67" s="239"/>
      <c r="AR67" s="213" t="str">
        <f>+'6 - Plan de Acciones Preventiva'!AK65</f>
        <v>En curso</v>
      </c>
      <c r="AS67" s="244">
        <f>+'6 - Plan de Acciones Preventiva'!AL65</f>
        <v>0</v>
      </c>
      <c r="AT67" s="244">
        <f>+'6 - Plan de Acciones Preventiva'!AM65</f>
        <v>0</v>
      </c>
      <c r="AU67" s="213">
        <f>+'7 - Materialización del Riesgo'!G67</f>
        <v>0</v>
      </c>
      <c r="AV67" s="213">
        <f>+'7 - Materialización del Riesgo'!H67</f>
        <v>0</v>
      </c>
      <c r="AW67" s="213">
        <f>+'7 - Materialización del Riesgo'!I67</f>
        <v>0</v>
      </c>
      <c r="AX67" s="213" t="e">
        <f>+'7 - Materialización del Riesgo'!J67</f>
        <v>#DIV/0!</v>
      </c>
      <c r="AY67" s="213" t="e">
        <f>+'7 - Materialización del Riesgo'!K67</f>
        <v>#DIV/0!</v>
      </c>
      <c r="AZ67" s="213">
        <f>+'7 - Materialización del Riesgo'!L67</f>
        <v>0</v>
      </c>
      <c r="BA67" s="213">
        <f>+'7 - Materialización del Riesgo'!M67</f>
        <v>0</v>
      </c>
      <c r="BB67" s="213">
        <f>+'7 - Materialización del Riesgo'!N67</f>
        <v>0</v>
      </c>
      <c r="BC67" s="213">
        <f>+'7 - Materialización del Riesgo'!O67</f>
        <v>0</v>
      </c>
      <c r="BD67" s="213" t="e">
        <f>+'7 - Materialización del Riesgo'!P67</f>
        <v>#DIV/0!</v>
      </c>
      <c r="BE67" s="239">
        <f>+'7 - Materialización del Riesgo'!Q67</f>
        <v>1</v>
      </c>
    </row>
    <row r="68" spans="2:57" s="115" customFormat="1" ht="105" x14ac:dyDescent="0.25">
      <c r="B68" s="212" t="str">
        <f>+'3 - Identificación del Riesgo'!B67</f>
        <v>ACCESO A LA PROPIEDAD DE LA TIERRA Y LOS TERRITORIOS</v>
      </c>
      <c r="C68" s="212" t="str">
        <f>+'3 - Identificación del Riesgo'!C67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8" s="212" t="str">
        <f>+'3 - Identificación del Riesgo'!D67</f>
        <v xml:space="preserve">Inicia con el análisis de la ruta jurídica y termina con la decisión final del expediente </v>
      </c>
      <c r="E68" s="213" t="str">
        <f>+'3 - Identificación del Riesgo'!F67</f>
        <v>EQUIPO INICIATIVAS COMUNITARIAS DAE</v>
      </c>
      <c r="F68" s="248" t="str">
        <f>+'3 - Identificación del Riesgo'!G67</f>
        <v>R 25</v>
      </c>
      <c r="G68" s="213" t="str">
        <f>+'3 - Identificación del Riesgo'!H67</f>
        <v>Incumplimiento por parte de los proveedores de servicios e insumos de las Iniciativas Cofinanciadas</v>
      </c>
      <c r="H68" s="213" t="str">
        <f>+'3 - Identificación del Riesgo'!I67</f>
        <v>Afectación Económica o presupuestal</v>
      </c>
      <c r="I68" s="212" t="str">
        <f>+'3 - Identificación del Riesgo'!J67</f>
        <v>Posibilidad de afectación económica  presentando incrementos en los costos por la suspensión de la iniciativa cofinanciada debido a la falta de verificación de la capacidad operativa de los proveedores en la región</v>
      </c>
      <c r="J68" s="216">
        <f>+'3 - Identificación del Riesgo'!O67</f>
        <v>44701</v>
      </c>
      <c r="K68" s="216" t="str">
        <f>+'3 - Identificación del Riesgo'!K67</f>
        <v>OPERATIVOS</v>
      </c>
      <c r="L68" s="215" t="str">
        <f>+'3 - Identificación del Riesgo'!N67</f>
        <v>Usuarios, productos y prácticas</v>
      </c>
      <c r="M68" s="214">
        <v>13</v>
      </c>
      <c r="N68" s="242" t="str">
        <f t="shared" si="2"/>
        <v>Baja</v>
      </c>
      <c r="O68" s="243">
        <f t="shared" si="3"/>
        <v>0.4</v>
      </c>
      <c r="P68" s="214" t="s">
        <v>951</v>
      </c>
      <c r="Q68" s="242" t="str">
        <f>IF(OR(P68=[1]Datos!$A$23,P68=[1]Datos!$B$23),"Leve",IF(OR(P68=[1]Datos!$A$24,P68=[1]Datos!$B$24),"Menor",IF(OR(P68=[1]Datos!$A$25,P68=[1]Datos!$B$25),"Moderado",IF(OR(P68=[1]Datos!$A$26,P68=[1]Datos!$B$26),"Mayor",IF(OR(P68=[1]Datos!$A$27,P68=[1]Datos!$B$27),"Catastrófico","")))))</f>
        <v>Catastrófico</v>
      </c>
      <c r="R68" s="243">
        <f t="shared" si="4"/>
        <v>1</v>
      </c>
      <c r="S68" s="242" t="str">
        <f t="shared" si="5"/>
        <v>Extremo</v>
      </c>
      <c r="T68" s="242" t="str">
        <f t="shared" si="6"/>
        <v>Reducir</v>
      </c>
      <c r="U68" s="248" t="str">
        <f>+'5 - Diseño y Valoración Control'!H68</f>
        <v>C 25.1</v>
      </c>
      <c r="V68" s="212" t="str">
        <f>+'5 - Diseño y Valoración Control'!I68</f>
        <v>EQUIPO DE INICIATIVAS COMUNITARIAS DAE</v>
      </c>
      <c r="W68" s="212" t="str">
        <f>+'5 - Diseño y Valoración Control'!J68</f>
        <v>El equipo de Iniciativas Comunitarias DAE realiza seguimiento y acompañamiento a través del diligenciamiento de las formas INTI-F-008 FORMA ACTA DE REUNIÓN e INTI-F-009 FORMA LISTADO DE ASISTENCIA mediante la práctica de la visita para el seguimiento a la implementación de la Iniciativa Comunitaria</v>
      </c>
      <c r="X68" s="213" t="str">
        <f>+'5 - Diseño y Valoración Control'!K68</f>
        <v>Detectivo</v>
      </c>
      <c r="Y68" s="99" t="str">
        <f t="shared" ref="Y68:Y183" si="9">IF(OR(X68="Correctivo",X68="Detectivo"),"Impacto",IF(X68="Preventivo","Probabilidad",""))</f>
        <v>Impacto</v>
      </c>
      <c r="Z68" s="213" t="str">
        <f>+'5 - Diseño y Valoración Control'!M68</f>
        <v>Manual</v>
      </c>
      <c r="AA68" s="99" t="str">
        <f t="shared" ref="AA68:AA183" si="10">IF(AND(X68="Preventivo",Z68="Automático"),"50%",IF(AND(X68="Preventivo",Z68="Manual"),"40%",IF(AND(X68="Detectivo",Z68="Automático"),"40%",IF(AND(X68="Detectivo",Z68="Manual"),"30%",IF(AND(X68="Correctivo",Z68="Automático"),"35%",IF(AND(X68="Correctivo",Z68="Manual"),"25%",""))))))</f>
        <v>30%</v>
      </c>
      <c r="AB68" s="213" t="str">
        <f>+'5 - Diseño y Valoración Control'!O68</f>
        <v>Documentado</v>
      </c>
      <c r="AC68" s="99" t="s">
        <v>421</v>
      </c>
      <c r="AD68" s="213" t="str">
        <f>+'5 - Diseño y Valoración Control'!Q68</f>
        <v>Con Registro</v>
      </c>
      <c r="AE68" s="203">
        <f>+'5 - Diseño y Valoración Control'!R68</f>
        <v>0.4</v>
      </c>
      <c r="AF68" s="186" t="str">
        <f>+'5 - Diseño y Valoración Control'!S68</f>
        <v>Baja</v>
      </c>
      <c r="AG68" s="203">
        <f>+'5 - Diseño y Valoración Control'!T68</f>
        <v>0.7</v>
      </c>
      <c r="AH68" s="186" t="str">
        <f>+'5 - Diseño y Valoración Control'!U68</f>
        <v>Mayor</v>
      </c>
      <c r="AI68" s="186" t="str">
        <f>+'5 - Diseño y Valoración Control'!V68</f>
        <v>Alto</v>
      </c>
      <c r="AJ68" s="186" t="str">
        <f>+'5 - Diseño y Valoración Control'!W68</f>
        <v>Reducir</v>
      </c>
      <c r="AK68" s="248" t="str">
        <f>+'6 - Plan de Acciones Preventiva'!F66</f>
        <v>P 25.1</v>
      </c>
      <c r="AL68" s="212" t="str">
        <f>+'6 - Plan de Acciones Preventiva'!G66</f>
        <v xml:space="preserve">Visitas Técnicas en territorio para validación de proveedores. </v>
      </c>
      <c r="AM68" s="212" t="str">
        <f>+'6 - Plan de Acciones Preventiva'!H66</f>
        <v>EQUIPO INICIATIVAS COMUNITARIAS DAE</v>
      </c>
      <c r="AN68" s="212" t="str">
        <f>+'6 - Plan de Acciones Preventiva'!I66</f>
        <v>Acta de seguimiento técnico y financiero, firmada por los participantes</v>
      </c>
      <c r="AO68" s="213">
        <f>+'6 - Plan de Acciones Preventiva'!J66</f>
        <v>13</v>
      </c>
      <c r="AP68" s="213">
        <f>+'6 - Plan de Acciones Preventiva'!AI66</f>
        <v>3</v>
      </c>
      <c r="AQ68" s="239">
        <f>+'6 - Plan de Acciones Preventiva'!AJ66</f>
        <v>0.23076923076923078</v>
      </c>
      <c r="AR68" s="213" t="str">
        <f>+'6 - Plan de Acciones Preventiva'!AK66</f>
        <v>En curso</v>
      </c>
      <c r="AS68" s="244" t="str">
        <f>+'6 - Plan de Acciones Preventiva'!AL66</f>
        <v xml:space="preserve">https://agenciadetierras.sharepoint.com/:b:/s/MapadeRiesgosdeGestionANT/ERpBuTu9BmBEmR0Ijy94tYQBVd9dWEOGgqWdG8SmAxp7ow?e=V9MKia
https://agenciadetierras.sharepoint.com/:f:/s/MapadeRiesgosdeGestionANT/Eouzm90dZE1Np6Ngm-wWD6EBWIwg2xKEs2H8voiRhtULxA?e=Lmt9FE
</v>
      </c>
      <c r="AT68" s="244">
        <f>+'6 - Plan de Acciones Preventiva'!AM66</f>
        <v>0</v>
      </c>
      <c r="AU68" s="213">
        <f>+'7 - Materialización del Riesgo'!G68</f>
        <v>0</v>
      </c>
      <c r="AV68" s="213">
        <f>+'7 - Materialización del Riesgo'!H68</f>
        <v>0</v>
      </c>
      <c r="AW68" s="213">
        <f>+'7 - Materialización del Riesgo'!I68</f>
        <v>0</v>
      </c>
      <c r="AX68" s="213" t="e">
        <f>+'7 - Materialización del Riesgo'!J68</f>
        <v>#DIV/0!</v>
      </c>
      <c r="AY68" s="213" t="e">
        <f>+'7 - Materialización del Riesgo'!K68</f>
        <v>#DIV/0!</v>
      </c>
      <c r="AZ68" s="213">
        <f>+'7 - Materialización del Riesgo'!L68</f>
        <v>0</v>
      </c>
      <c r="BA68" s="213">
        <f>+'7 - Materialización del Riesgo'!M68</f>
        <v>0</v>
      </c>
      <c r="BB68" s="213">
        <f>+'7 - Materialización del Riesgo'!N68</f>
        <v>0</v>
      </c>
      <c r="BC68" s="213">
        <f>+'7 - Materialización del Riesgo'!O68</f>
        <v>0</v>
      </c>
      <c r="BD68" s="213" t="e">
        <f>+'7 - Materialización del Riesgo'!P68</f>
        <v>#DIV/0!</v>
      </c>
      <c r="BE68" s="239">
        <f>+'7 - Materialización del Riesgo'!Q68</f>
        <v>1</v>
      </c>
    </row>
    <row r="69" spans="2:57" s="115" customFormat="1" ht="120" x14ac:dyDescent="0.25">
      <c r="B69" s="212" t="str">
        <f>+'3 - Identificación del Riesgo'!B68</f>
        <v>ACCESO A LA PROPIEDAD DE LA TIERRA Y LOS TERRITORIOS</v>
      </c>
      <c r="C69" s="212" t="str">
        <f>+'3 - Identificación del Riesgo'!C68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69" s="212" t="str">
        <f>+'3 - Identificación del Riesgo'!D68</f>
        <v xml:space="preserve">Inicia con el análisis de la ruta jurídica y termina con la decisión final del expediente </v>
      </c>
      <c r="E69" s="213" t="str">
        <f>+'3 - Identificación del Riesgo'!F68</f>
        <v>EQUIPO INICIATIVAS COMUNITARIAS DAE</v>
      </c>
      <c r="F69" s="248" t="str">
        <f>+'3 - Identificación del Riesgo'!G68</f>
        <v>R 25</v>
      </c>
      <c r="G69" s="213" t="str">
        <f>+'3 - Identificación del Riesgo'!H68</f>
        <v>Incumplimiento por parte de los proveedores de servicios e insumos de las Iniciativas Cofinanciadas</v>
      </c>
      <c r="H69" s="213" t="str">
        <f>+'3 - Identificación del Riesgo'!I68</f>
        <v>Afectación Económica o presupuestal</v>
      </c>
      <c r="I69" s="212" t="str">
        <f>+'3 - Identificación del Riesgo'!J68</f>
        <v>Posibilidad de afectación económica  presentando incrementos en los costos por la suspensión de la iniciativa cofinanciada debido a la falta de verificación de la capacidad operativa de los proveedores en la región</v>
      </c>
      <c r="J69" s="216">
        <f>+'3 - Identificación del Riesgo'!O68</f>
        <v>44701</v>
      </c>
      <c r="K69" s="216" t="str">
        <f>+'3 - Identificación del Riesgo'!K68</f>
        <v>OPERATIVOS</v>
      </c>
      <c r="L69" s="215" t="str">
        <f>+'3 - Identificación del Riesgo'!N68</f>
        <v>Usuarios, productos y prácticas</v>
      </c>
      <c r="M69" s="214"/>
      <c r="N69" s="242" t="str">
        <f t="shared" si="2"/>
        <v/>
      </c>
      <c r="O69" s="243" t="str">
        <f t="shared" si="3"/>
        <v/>
      </c>
      <c r="P69" s="214"/>
      <c r="Q69" s="242" t="str">
        <f>IF(OR(P69=[1]Datos!$A$23,P69=[1]Datos!$B$23),"Leve",IF(OR(P69=[1]Datos!$A$24,P69=[1]Datos!$B$24),"Menor",IF(OR(P69=[1]Datos!$A$25,P69=[1]Datos!$B$25),"Moderado",IF(OR(P69=[1]Datos!$A$26,P69=[1]Datos!$B$26),"Mayor",IF(OR(P69=[1]Datos!$A$27,P69=[1]Datos!$B$27),"Catastrófico","")))))</f>
        <v/>
      </c>
      <c r="R69" s="243" t="str">
        <f t="shared" si="4"/>
        <v/>
      </c>
      <c r="S69" s="242" t="str">
        <f t="shared" si="5"/>
        <v/>
      </c>
      <c r="T69" s="242" t="e">
        <f t="shared" si="6"/>
        <v>#N/A</v>
      </c>
      <c r="U69" s="248" t="str">
        <f>+'5 - Diseño y Valoración Control'!H69</f>
        <v>C 25.2</v>
      </c>
      <c r="V69" s="212" t="str">
        <f>+'5 - Diseño y Valoración Control'!I69</f>
        <v>EQUIPO DE INICIATIVAS COMUNITARIAS DAE</v>
      </c>
      <c r="W69" s="212" t="str">
        <f>+'5 - Diseño y Valoración Control'!J69</f>
        <v>El equipo de Iniciativas Comunitarias DAE actualiza el documento de la iniciativa a través del diligenciamiento de las formas INTI-F-008 FORMA ACTA DE REUNIÓN e INTI-F-009 FORMA LISTADO DE ASISTENCIA donde se presenta las novedades y observaciones y se analiza las nuevas directrices para el cumplimiento por parte de los proveedores hacia la comunidad</v>
      </c>
      <c r="X69" s="213" t="str">
        <f>+'5 - Diseño y Valoración Control'!K69</f>
        <v>Correctivo</v>
      </c>
      <c r="Y69" s="99" t="str">
        <f t="shared" si="9"/>
        <v>Impacto</v>
      </c>
      <c r="Z69" s="213" t="str">
        <f>+'5 - Diseño y Valoración Control'!M69</f>
        <v>Manual</v>
      </c>
      <c r="AA69" s="99" t="str">
        <f t="shared" si="10"/>
        <v>25%</v>
      </c>
      <c r="AB69" s="213" t="str">
        <f>+'5 - Diseño y Valoración Control'!O69</f>
        <v>Documentado</v>
      </c>
      <c r="AC69" s="99" t="s">
        <v>421</v>
      </c>
      <c r="AD69" s="213" t="str">
        <f>+'5 - Diseño y Valoración Control'!Q69</f>
        <v>Con Registro</v>
      </c>
      <c r="AE69" s="203">
        <f>+'5 - Diseño y Valoración Control'!R69</f>
        <v>0</v>
      </c>
      <c r="AF69" s="186" t="str">
        <f>+'5 - Diseño y Valoración Control'!S69</f>
        <v/>
      </c>
      <c r="AG69" s="203">
        <f>+'5 - Diseño y Valoración Control'!T69</f>
        <v>0</v>
      </c>
      <c r="AH69" s="186" t="str">
        <f>+'5 - Diseño y Valoración Control'!U69</f>
        <v/>
      </c>
      <c r="AI69" s="186" t="str">
        <f>+'5 - Diseño y Valoración Control'!V69</f>
        <v/>
      </c>
      <c r="AJ69" s="186"/>
      <c r="AK69" s="248" t="str">
        <f>+'6 - Plan de Acciones Preventiva'!F67</f>
        <v>P 25.2</v>
      </c>
      <c r="AL69" s="212" t="str">
        <f>+'6 - Plan de Acciones Preventiva'!G67</f>
        <v xml:space="preserve">Verificar pólizas de cumplimiento de los proveedores. </v>
      </c>
      <c r="AM69" s="212" t="str">
        <f>+'6 - Plan de Acciones Preventiva'!H67</f>
        <v>DIRECCIÓN DE ASUNTOS ÉTNICOS</v>
      </c>
      <c r="AN69" s="212" t="str">
        <f>+'6 - Plan de Acciones Preventiva'!I67</f>
        <v>La póliza con el respectivo soporte de pago de la misma.</v>
      </c>
      <c r="AO69" s="213">
        <f>+'6 - Plan de Acciones Preventiva'!J67</f>
        <v>13</v>
      </c>
      <c r="AP69" s="213">
        <f>+'6 - Plan de Acciones Preventiva'!AI67</f>
        <v>5</v>
      </c>
      <c r="AQ69" s="239">
        <f>+'6 - Plan de Acciones Preventiva'!AJ67</f>
        <v>0.38461538461538464</v>
      </c>
      <c r="AR69" s="213" t="str">
        <f>+'6 - Plan de Acciones Preventiva'!AK67</f>
        <v>En curso</v>
      </c>
      <c r="AS69" s="244" t="str">
        <f>+'6 - Plan de Acciones Preventiva'!AL67</f>
        <v>https://agenciadetierras.sharepoint.com/:f:/s/MapadeRiesgosdeGestionANT/EnwR9LMfAmtClc9CpvgXcCsBGbWpBu2jztru7L-PJFz3hg?e=rp3dI6
https://agenciadetierras.sharepoint.com/:b:/s/MapadeRiesgosdeGestionANT/EVfu_E1FbQxDg70ajX3snfoBLF30JA11m4RXtroaAeOm-w?e=H2gTpJ
https://agenciadetierras.sharepoint.com/:b:/s/MapadeRiesgosdeGestionANT/ERdcqaqRhLRMtnwqNuY7csQBcKlP8RMGQXxpw2CVd2YIBg?e=fNuHvO</v>
      </c>
      <c r="AT69" s="244">
        <f>+'6 - Plan de Acciones Preventiva'!AM67</f>
        <v>0</v>
      </c>
      <c r="AU69" s="213">
        <f>+'7 - Materialización del Riesgo'!G69</f>
        <v>0</v>
      </c>
      <c r="AV69" s="213">
        <f>+'7 - Materialización del Riesgo'!H69</f>
        <v>0</v>
      </c>
      <c r="AW69" s="213">
        <f>+'7 - Materialización del Riesgo'!I69</f>
        <v>0</v>
      </c>
      <c r="AX69" s="213" t="e">
        <f>+'7 - Materialización del Riesgo'!J69</f>
        <v>#DIV/0!</v>
      </c>
      <c r="AY69" s="213" t="e">
        <f>+'7 - Materialización del Riesgo'!K69</f>
        <v>#DIV/0!</v>
      </c>
      <c r="AZ69" s="213">
        <f>+'7 - Materialización del Riesgo'!L69</f>
        <v>0</v>
      </c>
      <c r="BA69" s="213">
        <f>+'7 - Materialización del Riesgo'!M69</f>
        <v>0</v>
      </c>
      <c r="BB69" s="213">
        <f>+'7 - Materialización del Riesgo'!N69</f>
        <v>0</v>
      </c>
      <c r="BC69" s="213">
        <f>+'7 - Materialización del Riesgo'!O69</f>
        <v>0</v>
      </c>
      <c r="BD69" s="213" t="e">
        <f>+'7 - Materialización del Riesgo'!P69</f>
        <v>#DIV/0!</v>
      </c>
      <c r="BE69" s="239">
        <f>+'7 - Materialización del Riesgo'!Q69</f>
        <v>1</v>
      </c>
    </row>
    <row r="70" spans="2:57" s="115" customFormat="1" ht="90" x14ac:dyDescent="0.25">
      <c r="B70" s="212" t="str">
        <f>+'3 - Identificación del Riesgo'!B69</f>
        <v>ACCESO A LA PROPIEDAD DE LA TIERRA Y LOS TERRITORIOS</v>
      </c>
      <c r="C70" s="212" t="str">
        <f>+'3 - Identificación del Riesgo'!C69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0" s="212" t="str">
        <f>+'3 - Identificación del Riesgo'!D69</f>
        <v xml:space="preserve">Inicia con el análisis de la ruta jurídica y termina con la decisión final del expediente </v>
      </c>
      <c r="E70" s="213" t="str">
        <f>+'3 - Identificación del Riesgo'!F69</f>
        <v>EQUIPO INICIATIVAS COMUNITARIAS DAE</v>
      </c>
      <c r="F70" s="248" t="str">
        <f>+'3 - Identificación del Riesgo'!G69</f>
        <v>R 25</v>
      </c>
      <c r="G70" s="213" t="str">
        <f>+'3 - Identificación del Riesgo'!H69</f>
        <v>Incumplimiento por parte de los proveedores de servicios e insumos de las Iniciativas Cofinanciadas</v>
      </c>
      <c r="H70" s="213" t="str">
        <f>+'3 - Identificación del Riesgo'!I69</f>
        <v>Afectación Económica o presupuestal</v>
      </c>
      <c r="I70" s="212" t="str">
        <f>+'3 - Identificación del Riesgo'!J69</f>
        <v>Posibilidad de afectación económica  presentando incrementos en los costos por la suspensión de la iniciativa cofinanciada debido a la falta de verificación de la capacidad operativa de los proveedores en la región</v>
      </c>
      <c r="J70" s="216">
        <f>+'3 - Identificación del Riesgo'!O69</f>
        <v>44701</v>
      </c>
      <c r="K70" s="216" t="str">
        <f>+'3 - Identificación del Riesgo'!K69</f>
        <v>OPERATIVOS</v>
      </c>
      <c r="L70" s="215" t="str">
        <f>+'3 - Identificación del Riesgo'!N69</f>
        <v>Usuarios, productos y prácticas</v>
      </c>
      <c r="M70" s="214">
        <v>13</v>
      </c>
      <c r="N70" s="242" t="str">
        <f t="shared" si="2"/>
        <v>Baja</v>
      </c>
      <c r="O70" s="243">
        <f t="shared" si="3"/>
        <v>0.4</v>
      </c>
      <c r="P70" s="214" t="s">
        <v>951</v>
      </c>
      <c r="Q70" s="242" t="str">
        <f>IF(OR(P70=[1]Datos!$A$23,P70=[1]Datos!$B$23),"Leve",IF(OR(P70=[1]Datos!$A$24,P70=[1]Datos!$B$24),"Menor",IF(OR(P70=[1]Datos!$A$25,P70=[1]Datos!$B$25),"Moderado",IF(OR(P70=[1]Datos!$A$26,P70=[1]Datos!$B$26),"Mayor",IF(OR(P70=[1]Datos!$A$27,P70=[1]Datos!$B$27),"Catastrófico","")))))</f>
        <v>Catastrófico</v>
      </c>
      <c r="R70" s="243">
        <f t="shared" si="4"/>
        <v>1</v>
      </c>
      <c r="S70" s="242" t="str">
        <f t="shared" si="5"/>
        <v>Extremo</v>
      </c>
      <c r="T70" s="242" t="str">
        <f t="shared" si="6"/>
        <v>Reducir</v>
      </c>
      <c r="U70" s="248" t="str">
        <f>+'5 - Diseño y Valoración Control'!H70</f>
        <v>C 25.3</v>
      </c>
      <c r="V70" s="212"/>
      <c r="W70" s="212"/>
      <c r="X70" s="213"/>
      <c r="Y70" s="99" t="str">
        <f t="shared" si="9"/>
        <v/>
      </c>
      <c r="Z70" s="213"/>
      <c r="AA70" s="99" t="str">
        <f t="shared" si="10"/>
        <v/>
      </c>
      <c r="AB70" s="213"/>
      <c r="AC70" s="99"/>
      <c r="AD70" s="213"/>
      <c r="AE70" s="203" t="str">
        <f>+'5 - Diseño y Valoración Control'!R70</f>
        <v/>
      </c>
      <c r="AF70" s="186" t="str">
        <f>+'5 - Diseño y Valoración Control'!S70</f>
        <v/>
      </c>
      <c r="AG70" s="203" t="str">
        <f>+'5 - Diseño y Valoración Control'!T70</f>
        <v/>
      </c>
      <c r="AH70" s="186" t="str">
        <f>+'5 - Diseño y Valoración Control'!U70</f>
        <v/>
      </c>
      <c r="AI70" s="186" t="str">
        <f>+'5 - Diseño y Valoración Control'!V70</f>
        <v/>
      </c>
      <c r="AJ70" s="186"/>
      <c r="AK70" s="248" t="str">
        <f>+'6 - Plan de Acciones Preventiva'!F68</f>
        <v>P 25.3</v>
      </c>
      <c r="AL70" s="212" t="str">
        <f>+'6 - Plan de Acciones Preventiva'!G68</f>
        <v>Capacitar a colaboradores en las tareas del procedimiento ACCTI-P-009 Implementación de iniciativas comunitarias con enfoque diferencial y la ACCTI-G-005 Guía operativa para la implementación de iniciativas comunitarias con enfoque diferencial étnico y enfoque de género asociados al componente de formalización de tierras.</v>
      </c>
      <c r="AM70" s="212" t="str">
        <f>+'6 - Plan de Acciones Preventiva'!H68</f>
        <v>EQUIPO INICIATIVAS COMUNITARIAS DAE</v>
      </c>
      <c r="AN70" s="212" t="str">
        <f>+'6 - Plan de Acciones Preventiva'!I68</f>
        <v>Listado de asistencia a capacitación</v>
      </c>
      <c r="AO70" s="213">
        <f>+'6 - Plan de Acciones Preventiva'!J68</f>
        <v>3</v>
      </c>
      <c r="AP70" s="213">
        <f>+'6 - Plan de Acciones Preventiva'!AI68</f>
        <v>1</v>
      </c>
      <c r="AQ70" s="239">
        <f>+'6 - Plan de Acciones Preventiva'!AJ68</f>
        <v>0.33333333333333331</v>
      </c>
      <c r="AR70" s="213" t="str">
        <f>+'6 - Plan de Acciones Preventiva'!AK68</f>
        <v>En curso</v>
      </c>
      <c r="AS70" s="244" t="str">
        <f>+'6 - Plan de Acciones Preventiva'!AL68</f>
        <v xml:space="preserve">https://agenciadetierras.sharepoint.com/:f:/s/MapadeRiesgosdeGestionANT/EumiXbDURf1GvSqKvpmlT9wB1_AxIReU0b_3uDrSKAR1eA?e=2IlBE8
</v>
      </c>
      <c r="AT70" s="244">
        <f>+'6 - Plan de Acciones Preventiva'!AM68</f>
        <v>0</v>
      </c>
      <c r="AU70" s="213">
        <f>+'7 - Materialización del Riesgo'!G70</f>
        <v>0</v>
      </c>
      <c r="AV70" s="213">
        <f>+'7 - Materialización del Riesgo'!H70</f>
        <v>0</v>
      </c>
      <c r="AW70" s="213">
        <f>+'7 - Materialización del Riesgo'!I70</f>
        <v>0</v>
      </c>
      <c r="AX70" s="213" t="e">
        <f>+'7 - Materialización del Riesgo'!J70</f>
        <v>#DIV/0!</v>
      </c>
      <c r="AY70" s="213" t="e">
        <f>+'7 - Materialización del Riesgo'!K70</f>
        <v>#DIV/0!</v>
      </c>
      <c r="AZ70" s="213">
        <f>+'7 - Materialización del Riesgo'!L70</f>
        <v>0</v>
      </c>
      <c r="BA70" s="213">
        <f>+'7 - Materialización del Riesgo'!M70</f>
        <v>0</v>
      </c>
      <c r="BB70" s="213">
        <f>+'7 - Materialización del Riesgo'!N70</f>
        <v>0</v>
      </c>
      <c r="BC70" s="213">
        <f>+'7 - Materialización del Riesgo'!O70</f>
        <v>0</v>
      </c>
      <c r="BD70" s="213" t="e">
        <f>+'7 - Materialización del Riesgo'!P70</f>
        <v>#DIV/0!</v>
      </c>
      <c r="BE70" s="239">
        <f>+'7 - Materialización del Riesgo'!Q70</f>
        <v>1</v>
      </c>
    </row>
    <row r="71" spans="2:57" s="115" customFormat="1" ht="90" x14ac:dyDescent="0.25">
      <c r="B71" s="212" t="str">
        <f>+'3 - Identificación del Riesgo'!B70</f>
        <v>ACCESO A LA PROPIEDAD DE LA TIERRA Y LOS TERRITORIOS</v>
      </c>
      <c r="C71" s="212" t="str">
        <f>+'3 - Identificación del Riesgo'!C70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1" s="212" t="str">
        <f>+'3 - Identificación del Riesgo'!D70</f>
        <v xml:space="preserve">Inicia con el análisis de la ruta jurídica y termina con la decisión final del expediente </v>
      </c>
      <c r="E71" s="213" t="str">
        <f>+'3 - Identificación del Riesgo'!F70</f>
        <v>EQUIPO DE ADQUISICIONES DE PREDIOS Y/O MEJORAS DAE</v>
      </c>
      <c r="F71" s="248" t="str">
        <f>+'3 - Identificación del Riesgo'!G70</f>
        <v>R 26</v>
      </c>
      <c r="G71" s="213" t="str">
        <f>+'3 - Identificación del Riesgo'!H70</f>
        <v>Interrupción del proceso de compra directa de un predio y/o mejora</v>
      </c>
      <c r="H71" s="213" t="str">
        <f>+'3 - Identificación del Riesgo'!I70</f>
        <v>Afectación Económica o presupuestal</v>
      </c>
      <c r="I71" s="212" t="str">
        <f>+'3 - Identificación del Riesgo'!J70</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1" s="216">
        <f>+'3 - Identificación del Riesgo'!O70</f>
        <v>44701</v>
      </c>
      <c r="K71" s="216" t="str">
        <f>+'3 - Identificación del Riesgo'!K70</f>
        <v>OPERATIVOS</v>
      </c>
      <c r="L71" s="215" t="str">
        <f>+'3 - Identificación del Riesgo'!N70</f>
        <v>Ejecución y administración de procesos</v>
      </c>
      <c r="M71" s="214">
        <v>28</v>
      </c>
      <c r="N71" s="242" t="str">
        <f t="shared" si="2"/>
        <v>Media</v>
      </c>
      <c r="O71" s="243">
        <f t="shared" si="3"/>
        <v>0.6</v>
      </c>
      <c r="P71" s="214" t="s">
        <v>951</v>
      </c>
      <c r="Q71" s="242" t="str">
        <f>IF(OR(P71=[1]Datos!$A$23,P71=[1]Datos!$B$23),"Leve",IF(OR(P71=[1]Datos!$A$24,P71=[1]Datos!$B$24),"Menor",IF(OR(P71=[1]Datos!$A$25,P71=[1]Datos!$B$25),"Moderado",IF(OR(P71=[1]Datos!$A$26,P71=[1]Datos!$B$26),"Mayor",IF(OR(P71=[1]Datos!$A$27,P71=[1]Datos!$B$27),"Catastrófico","")))))</f>
        <v>Catastrófico</v>
      </c>
      <c r="R71" s="243">
        <f t="shared" si="4"/>
        <v>1</v>
      </c>
      <c r="S71" s="242" t="str">
        <f t="shared" si="5"/>
        <v>Extremo</v>
      </c>
      <c r="T71" s="242" t="str">
        <f t="shared" si="6"/>
        <v>Reducir</v>
      </c>
      <c r="U71" s="248" t="str">
        <f>+'5 - Diseño y Valoración Control'!H71</f>
        <v>C 26.1</v>
      </c>
      <c r="V71" s="212" t="str">
        <f>+'5 - Diseño y Valoración Control'!I71</f>
        <v>EQUIPO DE ADQUISICIONES DE PREDIOS Y/O MEJORAS DAE</v>
      </c>
      <c r="W71" s="212" t="str">
        <f>+'5 - Diseño y Valoración Control'!J71</f>
        <v>El equipo de Adquisiciones de predios y/o mejoras DAE verifica la oferta voluntaria de predio a través del diligenciamiento de la forma ACCTI-F-021 FORMA OFERTA VOLUNTARIA DE PREDIOS donde se revisa los requisitos para la oferta voluntaria de los propietarios hacia la ANT</v>
      </c>
      <c r="X71" s="213" t="str">
        <f>+'5 - Diseño y Valoración Control'!K71</f>
        <v>Preventivo</v>
      </c>
      <c r="Y71" s="99" t="str">
        <f t="shared" si="9"/>
        <v>Probabilidad</v>
      </c>
      <c r="Z71" s="213" t="str">
        <f>+'5 - Diseño y Valoración Control'!M71</f>
        <v>Manual</v>
      </c>
      <c r="AA71" s="99" t="str">
        <f t="shared" si="10"/>
        <v>40%</v>
      </c>
      <c r="AB71" s="213" t="str">
        <f>+'5 - Diseño y Valoración Control'!O71</f>
        <v>Documentado</v>
      </c>
      <c r="AC71" s="99" t="s">
        <v>421</v>
      </c>
      <c r="AD71" s="213" t="str">
        <f>+'5 - Diseño y Valoración Control'!Q71</f>
        <v>Con Registro</v>
      </c>
      <c r="AE71" s="203">
        <f>+'5 - Diseño y Valoración Control'!R71</f>
        <v>0.36</v>
      </c>
      <c r="AF71" s="186" t="str">
        <f>+'5 - Diseño y Valoración Control'!S71</f>
        <v>Baja</v>
      </c>
      <c r="AG71" s="203">
        <f>+'5 - Diseño y Valoración Control'!T71</f>
        <v>1</v>
      </c>
      <c r="AH71" s="186" t="str">
        <f>+'5 - Diseño y Valoración Control'!U71</f>
        <v>Catastrófico</v>
      </c>
      <c r="AI71" s="186" t="str">
        <f>+'5 - Diseño y Valoración Control'!V71</f>
        <v>Extremo</v>
      </c>
      <c r="AJ71" s="186" t="str">
        <f>+'5 - Diseño y Valoración Control'!W71</f>
        <v>Reducir</v>
      </c>
      <c r="AK71" s="248" t="str">
        <f>+'6 - Plan de Acciones Preventiva'!F69</f>
        <v>P 26.1</v>
      </c>
      <c r="AL71" s="212" t="str">
        <f>+'6 - Plan de Acciones Preventiva'!G69</f>
        <v>Actualizar el procedimiento   ACCTI  P-021,  de  tal manera que se identifiquen claramente las salidas y las entradas respectivamente</v>
      </c>
      <c r="AM71" s="212" t="str">
        <f>+'6 - Plan de Acciones Preventiva'!H69</f>
        <v>EQUIPO DE ADQUISICIONES DE PREDIOS Y/O MEJORAS DAE</v>
      </c>
      <c r="AN71" s="212" t="str">
        <f>+'6 - Plan de Acciones Preventiva'!I69</f>
        <v>Procedimiento actualizado y aprobado</v>
      </c>
      <c r="AO71" s="213">
        <f>+'6 - Plan de Acciones Preventiva'!J69</f>
        <v>1</v>
      </c>
      <c r="AP71" s="213">
        <f>+'6 - Plan de Acciones Preventiva'!AI69</f>
        <v>0</v>
      </c>
      <c r="AQ71" s="239">
        <f>+'6 - Plan de Acciones Preventiva'!AJ69</f>
        <v>0</v>
      </c>
      <c r="AR71" s="213" t="str">
        <f>+'6 - Plan de Acciones Preventiva'!AK69</f>
        <v>En curso</v>
      </c>
      <c r="AS71" s="244">
        <f>+'6 - Plan de Acciones Preventiva'!AL69</f>
        <v>0</v>
      </c>
      <c r="AT71" s="244">
        <f>+'6 - Plan de Acciones Preventiva'!AM69</f>
        <v>0</v>
      </c>
      <c r="AU71" s="213">
        <f>+'7 - Materialización del Riesgo'!G71</f>
        <v>0</v>
      </c>
      <c r="AV71" s="213">
        <f>+'7 - Materialización del Riesgo'!H71</f>
        <v>0</v>
      </c>
      <c r="AW71" s="213">
        <f>+'7 - Materialización del Riesgo'!I71</f>
        <v>0</v>
      </c>
      <c r="AX71" s="213" t="e">
        <f>+'7 - Materialización del Riesgo'!J71</f>
        <v>#DIV/0!</v>
      </c>
      <c r="AY71" s="213" t="e">
        <f>+'7 - Materialización del Riesgo'!K71</f>
        <v>#DIV/0!</v>
      </c>
      <c r="AZ71" s="213">
        <f>+'7 - Materialización del Riesgo'!L71</f>
        <v>0</v>
      </c>
      <c r="BA71" s="213">
        <f>+'7 - Materialización del Riesgo'!M71</f>
        <v>0</v>
      </c>
      <c r="BB71" s="213">
        <f>+'7 - Materialización del Riesgo'!N71</f>
        <v>0</v>
      </c>
      <c r="BC71" s="213">
        <f>+'7 - Materialización del Riesgo'!O71</f>
        <v>0</v>
      </c>
      <c r="BD71" s="213" t="e">
        <f>+'7 - Materialización del Riesgo'!P71</f>
        <v>#DIV/0!</v>
      </c>
      <c r="BE71" s="239">
        <f>+'7 - Materialización del Riesgo'!Q71</f>
        <v>1</v>
      </c>
    </row>
    <row r="72" spans="2:57" s="115" customFormat="1" ht="90" x14ac:dyDescent="0.25">
      <c r="B72" s="212" t="str">
        <f>+'3 - Identificación del Riesgo'!B71</f>
        <v>ACCESO A LA PROPIEDAD DE LA TIERRA Y LOS TERRITORIOS</v>
      </c>
      <c r="C72" s="212" t="str">
        <f>+'3 - Identificación del Riesgo'!C71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2" s="212" t="str">
        <f>+'3 - Identificación del Riesgo'!D71</f>
        <v xml:space="preserve">Inicia con el análisis de la ruta jurídica y termina con la decisión final del expediente </v>
      </c>
      <c r="E72" s="213" t="str">
        <f>+'3 - Identificación del Riesgo'!F71</f>
        <v>EQUIPO DE ADQUISICIONES DE PREDIOS Y/O MEJORAS DAE</v>
      </c>
      <c r="F72" s="248" t="str">
        <f>+'3 - Identificación del Riesgo'!G71</f>
        <v>R 26</v>
      </c>
      <c r="G72" s="213" t="str">
        <f>+'3 - Identificación del Riesgo'!H71</f>
        <v>Interrupción del proceso de compra directa de un predio y/o mejora</v>
      </c>
      <c r="H72" s="213" t="str">
        <f>+'3 - Identificación del Riesgo'!I71</f>
        <v>Afectación Económica o presupuestal</v>
      </c>
      <c r="I72" s="212" t="str">
        <f>+'3 - Identificación del Riesgo'!J71</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2" s="216">
        <f>+'3 - Identificación del Riesgo'!O71</f>
        <v>44701</v>
      </c>
      <c r="K72" s="216" t="str">
        <f>+'3 - Identificación del Riesgo'!K71</f>
        <v>OPERATIVOS</v>
      </c>
      <c r="L72" s="215" t="str">
        <f>+'3 - Identificación del Riesgo'!N71</f>
        <v>Ejecución y administración de procesos</v>
      </c>
      <c r="M72" s="214">
        <v>28</v>
      </c>
      <c r="N72" s="242" t="str">
        <f t="shared" si="2"/>
        <v>Media</v>
      </c>
      <c r="O72" s="243">
        <f t="shared" si="3"/>
        <v>0.6</v>
      </c>
      <c r="P72" s="214" t="s">
        <v>951</v>
      </c>
      <c r="Q72" s="242" t="str">
        <f>IF(OR(P72=[1]Datos!$A$23,P72=[1]Datos!$B$23),"Leve",IF(OR(P72=[1]Datos!$A$24,P72=[1]Datos!$B$24),"Menor",IF(OR(P72=[1]Datos!$A$25,P72=[1]Datos!$B$25),"Moderado",IF(OR(P72=[1]Datos!$A$26,P72=[1]Datos!$B$26),"Mayor",IF(OR(P72=[1]Datos!$A$27,P72=[1]Datos!$B$27),"Catastrófico","")))))</f>
        <v>Catastrófico</v>
      </c>
      <c r="R72" s="243">
        <f t="shared" si="4"/>
        <v>1</v>
      </c>
      <c r="S72" s="242" t="str">
        <f t="shared" si="5"/>
        <v>Extremo</v>
      </c>
      <c r="T72" s="242" t="str">
        <f t="shared" si="6"/>
        <v>Reducir</v>
      </c>
      <c r="U72" s="248" t="str">
        <f>+'5 - Diseño y Valoración Control'!H72</f>
        <v>C 26.2</v>
      </c>
      <c r="V72" s="212" t="str">
        <f>+'5 - Diseño y Valoración Control'!I72</f>
        <v>EQUIPO COMPRA DE PREDIOS</v>
      </c>
      <c r="W72" s="212" t="str">
        <f>+'5 - Diseño y Valoración Control'!J72</f>
        <v>El equipo compra de predios verifica la documentación para solicitar visita técnica a través del diligenciamiento de la forma:
ACCTI-F-020 FORMA LISTA DE CHEQUEO donde se revisa el cumplimiento de todos los requisitos documentos aportados para la compra del predio y los relacionados a la comunidad que se va a beneficiar</v>
      </c>
      <c r="X72" s="213" t="str">
        <f>+'5 - Diseño y Valoración Control'!K72</f>
        <v>Preventivo</v>
      </c>
      <c r="Y72" s="99" t="str">
        <f t="shared" si="9"/>
        <v>Probabilidad</v>
      </c>
      <c r="Z72" s="213" t="str">
        <f>+'5 - Diseño y Valoración Control'!M72</f>
        <v>Manual</v>
      </c>
      <c r="AA72" s="99" t="str">
        <f t="shared" si="10"/>
        <v>40%</v>
      </c>
      <c r="AB72" s="213" t="str">
        <f>+'5 - Diseño y Valoración Control'!O72</f>
        <v>Documentado</v>
      </c>
      <c r="AC72" s="99" t="s">
        <v>421</v>
      </c>
      <c r="AD72" s="213" t="str">
        <f>+'5 - Diseño y Valoración Control'!Q72</f>
        <v>Con Registro</v>
      </c>
      <c r="AE72" s="203">
        <f>+'5 - Diseño y Valoración Control'!R72</f>
        <v>0.216</v>
      </c>
      <c r="AF72" s="186" t="str">
        <f>+'5 - Diseño y Valoración Control'!S72</f>
        <v>Baja</v>
      </c>
      <c r="AG72" s="203">
        <f>+'5 - Diseño y Valoración Control'!T72</f>
        <v>1</v>
      </c>
      <c r="AH72" s="186" t="str">
        <f>+'5 - Diseño y Valoración Control'!U72</f>
        <v>Catastrófico</v>
      </c>
      <c r="AI72" s="186" t="str">
        <f>+'5 - Diseño y Valoración Control'!V72</f>
        <v>Extremo</v>
      </c>
      <c r="AJ72" s="186" t="str">
        <f>+'5 - Diseño y Valoración Control'!W72</f>
        <v>Reducir</v>
      </c>
      <c r="AK72" s="248" t="str">
        <f>+'6 - Plan de Acciones Preventiva'!F70</f>
        <v>P 26.2</v>
      </c>
      <c r="AL72" s="212">
        <f>+'6 - Plan de Acciones Preventiva'!G70</f>
        <v>0</v>
      </c>
      <c r="AM72" s="212" t="str">
        <f>+'6 - Plan de Acciones Preventiva'!H70</f>
        <v/>
      </c>
      <c r="AN72" s="212">
        <f>+'6 - Plan de Acciones Preventiva'!I70</f>
        <v>0</v>
      </c>
      <c r="AO72" s="213">
        <f>+'6 - Plan de Acciones Preventiva'!J70</f>
        <v>0</v>
      </c>
      <c r="AP72" s="213">
        <f>+'6 - Plan de Acciones Preventiva'!AI70</f>
        <v>0</v>
      </c>
      <c r="AQ72" s="239"/>
      <c r="AR72" s="213" t="str">
        <f>+'6 - Plan de Acciones Preventiva'!AK70</f>
        <v>En curso</v>
      </c>
      <c r="AS72" s="244">
        <f>+'6 - Plan de Acciones Preventiva'!AL70</f>
        <v>0</v>
      </c>
      <c r="AT72" s="244">
        <f>+'6 - Plan de Acciones Preventiva'!AM70</f>
        <v>0</v>
      </c>
      <c r="AU72" s="213">
        <f>+'7 - Materialización del Riesgo'!G72</f>
        <v>0</v>
      </c>
      <c r="AV72" s="213">
        <f>+'7 - Materialización del Riesgo'!H72</f>
        <v>0</v>
      </c>
      <c r="AW72" s="213">
        <f>+'7 - Materialización del Riesgo'!I72</f>
        <v>0</v>
      </c>
      <c r="AX72" s="213" t="e">
        <f>+'7 - Materialización del Riesgo'!J72</f>
        <v>#DIV/0!</v>
      </c>
      <c r="AY72" s="213" t="e">
        <f>+'7 - Materialización del Riesgo'!K72</f>
        <v>#DIV/0!</v>
      </c>
      <c r="AZ72" s="213">
        <f>+'7 - Materialización del Riesgo'!L72</f>
        <v>0</v>
      </c>
      <c r="BA72" s="213">
        <f>+'7 - Materialización del Riesgo'!M72</f>
        <v>0</v>
      </c>
      <c r="BB72" s="213">
        <f>+'7 - Materialización del Riesgo'!N72</f>
        <v>0</v>
      </c>
      <c r="BC72" s="213">
        <f>+'7 - Materialización del Riesgo'!O72</f>
        <v>0</v>
      </c>
      <c r="BD72" s="213" t="e">
        <f>+'7 - Materialización del Riesgo'!P72</f>
        <v>#DIV/0!</v>
      </c>
      <c r="BE72" s="239">
        <f>+'7 - Materialización del Riesgo'!Q72</f>
        <v>1</v>
      </c>
    </row>
    <row r="73" spans="2:57" s="115" customFormat="1" ht="90" x14ac:dyDescent="0.25">
      <c r="B73" s="212" t="str">
        <f>+'3 - Identificación del Riesgo'!B72</f>
        <v>ACCESO A LA PROPIEDAD DE LA TIERRA Y LOS TERRITORIOS</v>
      </c>
      <c r="C73" s="212" t="str">
        <f>+'3 - Identificación del Riesgo'!C72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3" s="212" t="str">
        <f>+'3 - Identificación del Riesgo'!D72</f>
        <v xml:space="preserve">Inicia con el análisis de la ruta jurídica y termina con la decisión final del expediente </v>
      </c>
      <c r="E73" s="213" t="str">
        <f>+'3 - Identificación del Riesgo'!F72</f>
        <v>EQUIPO DE ADQUISICIONES DE PREDIOS Y/O MEJORAS DAE</v>
      </c>
      <c r="F73" s="248" t="str">
        <f>+'3 - Identificación del Riesgo'!G72</f>
        <v>R 26</v>
      </c>
      <c r="G73" s="213" t="str">
        <f>+'3 - Identificación del Riesgo'!H72</f>
        <v>Interrupción del proceso de compra directa de un predio y/o mejora</v>
      </c>
      <c r="H73" s="213" t="str">
        <f>+'3 - Identificación del Riesgo'!I72</f>
        <v>Afectación Económica o presupuestal</v>
      </c>
      <c r="I73" s="212" t="str">
        <f>+'3 - Identificación del Riesgo'!J72</f>
        <v>Posibilidad de afectación económica  en los incrementos de los costos por el desarrollo del procedimiento y/o el cumplimiento a Fallos judiciales debido a falta de articulación entre los diversos actores que inciden en el procedimiento de compra directa de un predio y/o mejora</v>
      </c>
      <c r="J73" s="216">
        <f>+'3 - Identificación del Riesgo'!O72</f>
        <v>44701</v>
      </c>
      <c r="K73" s="216" t="str">
        <f>+'3 - Identificación del Riesgo'!K72</f>
        <v>OPERATIVOS</v>
      </c>
      <c r="L73" s="215" t="str">
        <f>+'3 - Identificación del Riesgo'!N72</f>
        <v>Ejecución y administración de procesos</v>
      </c>
      <c r="M73" s="214"/>
      <c r="N73" s="242" t="str">
        <f t="shared" si="2"/>
        <v/>
      </c>
      <c r="O73" s="243" t="str">
        <f t="shared" si="3"/>
        <v/>
      </c>
      <c r="P73" s="214"/>
      <c r="Q73" s="242" t="str">
        <f>IF(OR(P73=[1]Datos!$A$23,P73=[1]Datos!$B$23),"Leve",IF(OR(P73=[1]Datos!$A$24,P73=[1]Datos!$B$24),"Menor",IF(OR(P73=[1]Datos!$A$25,P73=[1]Datos!$B$25),"Moderado",IF(OR(P73=[1]Datos!$A$26,P73=[1]Datos!$B$26),"Mayor",IF(OR(P73=[1]Datos!$A$27,P73=[1]Datos!$B$27),"Catastrófico","")))))</f>
        <v/>
      </c>
      <c r="R73" s="243" t="str">
        <f t="shared" si="4"/>
        <v/>
      </c>
      <c r="S73" s="242" t="str">
        <f t="shared" si="5"/>
        <v/>
      </c>
      <c r="T73" s="242" t="e">
        <f t="shared" si="6"/>
        <v>#N/A</v>
      </c>
      <c r="U73" s="248" t="str">
        <f>+'5 - Diseño y Valoración Control'!H73</f>
        <v>C 26.3</v>
      </c>
      <c r="V73" s="212" t="str">
        <f>+'5 - Diseño y Valoración Control'!I73</f>
        <v>EQUIPO COMPRA DE PREDIOS</v>
      </c>
      <c r="W73" s="212" t="str">
        <f>+'5 - Diseño y Valoración Control'!J73</f>
        <v>El equipo compra de predios requiere a través de oficio radicado en el sistema de gestión documental ORFEO remitido al propietario del predio, la solicitud de los documentos faltantes para la oferta voluntaria del predio</v>
      </c>
      <c r="X73" s="213" t="str">
        <f>+'5 - Diseño y Valoración Control'!K73</f>
        <v>Correctivo</v>
      </c>
      <c r="Y73" s="99" t="str">
        <f t="shared" si="9"/>
        <v>Impacto</v>
      </c>
      <c r="Z73" s="213" t="str">
        <f>+'5 - Diseño y Valoración Control'!M73</f>
        <v>Manual</v>
      </c>
      <c r="AA73" s="99" t="str">
        <f t="shared" si="10"/>
        <v>25%</v>
      </c>
      <c r="AB73" s="213" t="str">
        <f>+'5 - Diseño y Valoración Control'!O73</f>
        <v>Documentado</v>
      </c>
      <c r="AC73" s="213" t="s">
        <v>421</v>
      </c>
      <c r="AD73" s="213" t="str">
        <f>+'5 - Diseño y Valoración Control'!Q73</f>
        <v>Con Registro</v>
      </c>
      <c r="AE73" s="203">
        <f>+'5 - Diseño y Valoración Control'!R73</f>
        <v>0</v>
      </c>
      <c r="AF73" s="186" t="str">
        <f>+'5 - Diseño y Valoración Control'!S73</f>
        <v/>
      </c>
      <c r="AG73" s="203">
        <f>+'5 - Diseño y Valoración Control'!T73</f>
        <v>0</v>
      </c>
      <c r="AH73" s="186" t="str">
        <f>+'5 - Diseño y Valoración Control'!U73</f>
        <v/>
      </c>
      <c r="AI73" s="186" t="str">
        <f>+'5 - Diseño y Valoración Control'!V73</f>
        <v/>
      </c>
      <c r="AJ73" s="186"/>
      <c r="AK73" s="248" t="str">
        <f>+'6 - Plan de Acciones Preventiva'!F71</f>
        <v>P 26.3</v>
      </c>
      <c r="AL73" s="212">
        <f>+'6 - Plan de Acciones Preventiva'!G71</f>
        <v>0</v>
      </c>
      <c r="AM73" s="212" t="str">
        <f>+'6 - Plan de Acciones Preventiva'!H71</f>
        <v/>
      </c>
      <c r="AN73" s="212">
        <f>+'6 - Plan de Acciones Preventiva'!I71</f>
        <v>0</v>
      </c>
      <c r="AO73" s="213">
        <f>+'6 - Plan de Acciones Preventiva'!J71</f>
        <v>0</v>
      </c>
      <c r="AP73" s="213">
        <f>+'6 - Plan de Acciones Preventiva'!AI71</f>
        <v>0</v>
      </c>
      <c r="AQ73" s="239"/>
      <c r="AR73" s="213" t="str">
        <f>+'6 - Plan de Acciones Preventiva'!AK71</f>
        <v>En curso</v>
      </c>
      <c r="AS73" s="244">
        <f>+'6 - Plan de Acciones Preventiva'!AL71</f>
        <v>0</v>
      </c>
      <c r="AT73" s="244">
        <f>+'6 - Plan de Acciones Preventiva'!AM71</f>
        <v>0</v>
      </c>
      <c r="AU73" s="213">
        <f>+'7 - Materialización del Riesgo'!G73</f>
        <v>0</v>
      </c>
      <c r="AV73" s="213">
        <f>+'7 - Materialización del Riesgo'!H73</f>
        <v>0</v>
      </c>
      <c r="AW73" s="213">
        <f>+'7 - Materialización del Riesgo'!I73</f>
        <v>0</v>
      </c>
      <c r="AX73" s="213" t="e">
        <f>+'7 - Materialización del Riesgo'!J73</f>
        <v>#DIV/0!</v>
      </c>
      <c r="AY73" s="213" t="e">
        <f>+'7 - Materialización del Riesgo'!K73</f>
        <v>#DIV/0!</v>
      </c>
      <c r="AZ73" s="213">
        <f>+'7 - Materialización del Riesgo'!L73</f>
        <v>0</v>
      </c>
      <c r="BA73" s="213">
        <f>+'7 - Materialización del Riesgo'!M73</f>
        <v>0</v>
      </c>
      <c r="BB73" s="213">
        <f>+'7 - Materialización del Riesgo'!N73</f>
        <v>0</v>
      </c>
      <c r="BC73" s="213">
        <f>+'7 - Materialización del Riesgo'!O73</f>
        <v>0</v>
      </c>
      <c r="BD73" s="213" t="e">
        <f>+'7 - Materialización del Riesgo'!P73</f>
        <v>#DIV/0!</v>
      </c>
      <c r="BE73" s="239">
        <f>+'7 - Materialización del Riesgo'!Q73</f>
        <v>1</v>
      </c>
    </row>
    <row r="74" spans="2:57" s="115" customFormat="1" ht="150" x14ac:dyDescent="0.25">
      <c r="B74" s="212" t="str">
        <f>+'3 - Identificación del Riesgo'!B73</f>
        <v>ACCESO A LA PROPIEDAD DE LA TIERRA Y LOS TERRITORIOS</v>
      </c>
      <c r="C74" s="212" t="str">
        <f>+'3 - Identificación del Riesgo'!C73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4" s="212" t="str">
        <f>+'3 - Identificación del Riesgo'!D73</f>
        <v xml:space="preserve">Inicia con el análisis de la ruta jurídica y termina con la decisión final del expediente </v>
      </c>
      <c r="E74" s="213" t="str">
        <f>+'3 - Identificación del Riesgo'!F73</f>
        <v>EQUIPO SISTEMAS DE INFORMACIÓN DAE</v>
      </c>
      <c r="F74" s="248" t="str">
        <f>+'3 - Identificación del Riesgo'!G73</f>
        <v>R 27</v>
      </c>
      <c r="G74" s="213" t="str">
        <f>+'3 - Identificación del Riesgo'!H73</f>
        <v>Falta de unificación en la información reportada</v>
      </c>
      <c r="H74" s="213" t="str">
        <f>+'3 - Identificación del Riesgo'!I73</f>
        <v>Pérdida Reputacional</v>
      </c>
      <c r="I74" s="212" t="str">
        <f>+'3 - Identificación del Riesgo'!J73</f>
        <v>Posibilidad de Pérdida Reputacional por reporte de información imprecisa y variada debido a las diferentes archivos de datos para almacenamiento de la información y las distintas fuentes finales para el envío de la información</v>
      </c>
      <c r="J74" s="216">
        <f>+'3 - Identificación del Riesgo'!O73</f>
        <v>44701</v>
      </c>
      <c r="K74" s="216" t="str">
        <f>+'3 - Identificación del Riesgo'!K73</f>
        <v>OPERATIVOS</v>
      </c>
      <c r="L74" s="215" t="str">
        <f>+'3 - Identificación del Riesgo'!N73</f>
        <v>Ejecución y administración de procesos</v>
      </c>
      <c r="M74" s="214">
        <v>12</v>
      </c>
      <c r="N74" s="242" t="str">
        <f t="shared" si="2"/>
        <v>Baja</v>
      </c>
      <c r="O74" s="243">
        <f t="shared" si="3"/>
        <v>0.4</v>
      </c>
      <c r="P74" s="214" t="s">
        <v>393</v>
      </c>
      <c r="Q74" s="242" t="str">
        <f>IF(OR(P74=[1]Datos!$A$23,P74=[1]Datos!$B$23),"Leve",IF(OR(P74=[1]Datos!$A$24,P74=[1]Datos!$B$24),"Menor",IF(OR(P74=[1]Datos!$A$25,P74=[1]Datos!$B$25),"Moderado",IF(OR(P74=[1]Datos!$A$26,P74=[1]Datos!$B$26),"Mayor",IF(OR(P74=[1]Datos!$A$27,P74=[1]Datos!$B$27),"Catastrófico","")))))</f>
        <v>Moderado</v>
      </c>
      <c r="R74" s="243">
        <f t="shared" si="4"/>
        <v>0.6</v>
      </c>
      <c r="S74" s="242" t="str">
        <f t="shared" si="5"/>
        <v>Moderado</v>
      </c>
      <c r="T74" s="242" t="str">
        <f t="shared" si="6"/>
        <v>Reducir</v>
      </c>
      <c r="U74" s="248" t="str">
        <f>+'5 - Diseño y Valoración Control'!H74</f>
        <v>C 27.1</v>
      </c>
      <c r="V74" s="212" t="str">
        <f>+'5 - Diseño y Valoración Control'!I74</f>
        <v>EQUIPO SISTEMAS DE INFORMACIÓN DAE</v>
      </c>
      <c r="W74" s="212" t="str">
        <f>+'5 - Diseño y Valoración Control'!J74</f>
        <v>El equipo Sistemas de Información DAE realiza seguimiento mensual a la cantidad de requerimientos allegados de comunidades étnicas a través de un reporte en Excel donde se estipula la cantidad de requerimientos de acuerdo a cada uno de los procedimientos a cargo de la DAE</v>
      </c>
      <c r="X74" s="213" t="str">
        <f>+'5 - Diseño y Valoración Control'!K74</f>
        <v>Detectivo</v>
      </c>
      <c r="Y74" s="99" t="str">
        <f t="shared" si="9"/>
        <v>Impacto</v>
      </c>
      <c r="Z74" s="213" t="str">
        <f>+'5 - Diseño y Valoración Control'!M74</f>
        <v>Manual</v>
      </c>
      <c r="AA74" s="99" t="str">
        <f t="shared" si="10"/>
        <v>30%</v>
      </c>
      <c r="AB74" s="213" t="str">
        <f>+'5 - Diseño y Valoración Control'!O74</f>
        <v>Sin Documentar</v>
      </c>
      <c r="AC74" s="213" t="s">
        <v>421</v>
      </c>
      <c r="AD74" s="213" t="str">
        <f>+'5 - Diseño y Valoración Control'!Q74</f>
        <v>Con Registro</v>
      </c>
      <c r="AE74" s="203">
        <f>+'5 - Diseño y Valoración Control'!R74</f>
        <v>0.4</v>
      </c>
      <c r="AF74" s="186" t="str">
        <f>+'5 - Diseño y Valoración Control'!S74</f>
        <v>Baja</v>
      </c>
      <c r="AG74" s="203">
        <f>+'5 - Diseño y Valoración Control'!T74</f>
        <v>0.42</v>
      </c>
      <c r="AH74" s="186" t="str">
        <f>+'5 - Diseño y Valoración Control'!U74</f>
        <v>Moderado</v>
      </c>
      <c r="AI74" s="186" t="str">
        <f>+'5 - Diseño y Valoración Control'!V74</f>
        <v>Moderado</v>
      </c>
      <c r="AJ74" s="186" t="str">
        <f>+'5 - Diseño y Valoración Control'!W74</f>
        <v>Reducir</v>
      </c>
      <c r="AK74" s="248" t="str">
        <f>+'6 - Plan de Acciones Preventiva'!F72</f>
        <v>P 27.1</v>
      </c>
      <c r="AL74" s="212" t="str">
        <f>+'6 - Plan de Acciones Preventiva'!G72</f>
        <v>Recolección la información entregada por los equipos de trabajo</v>
      </c>
      <c r="AM74" s="212" t="str">
        <f>+'6 - Plan de Acciones Preventiva'!H72</f>
        <v>EQUIPO SISTEMAS DE INFORMACIÓN DAE</v>
      </c>
      <c r="AN74" s="212" t="str">
        <f>+'6 - Plan de Acciones Preventiva'!I72</f>
        <v>Respuesta a la solicitud por correo electrónico de la información a los equipos de trabajo de la DAE</v>
      </c>
      <c r="AO74" s="213">
        <f>+'6 - Plan de Acciones Preventiva'!J72</f>
        <v>12</v>
      </c>
      <c r="AP74" s="213">
        <f>+'6 - Plan de Acciones Preventiva'!AI72</f>
        <v>3</v>
      </c>
      <c r="AQ74" s="239">
        <f>+'6 - Plan de Acciones Preventiva'!AJ72</f>
        <v>0.25</v>
      </c>
      <c r="AR74" s="213" t="str">
        <f>+'6 - Plan de Acciones Preventiva'!AK72</f>
        <v>En curso</v>
      </c>
      <c r="AS74" s="244" t="str">
        <f>+'6 - Plan de Acciones Preventiva'!AL72</f>
        <v xml:space="preserve">https://agenciadetierras.sharepoint.com/:b:/s/MapadeRiesgosdeGestionANT/EYsa2semrFJPt4kfl5w8XxsBkY42DWhAu8JdXHoSJAdQgA?e=Rqygoo
https://agenciadetierras.sharepoint.com/:b:/s/MapadeRiesgosdeGestionANT/EedTs6is6AJMmiDRq47-FCcBHLkr9ylW9JxEmXrY1xX2CQ?e=zLjrJE
https://agenciadetierras.sharepoint.com/:f:/s/MapadeRiesgosdeGestionANT/EgarSdaYfvZAtRlihgXA-tABJQTEM3U0pZg0ocf_Hs69_g?e=jKGZ48
</v>
      </c>
      <c r="AT74" s="244">
        <f>+'6 - Plan de Acciones Preventiva'!AM72</f>
        <v>0</v>
      </c>
      <c r="AU74" s="213">
        <f>+'7 - Materialización del Riesgo'!G74</f>
        <v>0</v>
      </c>
      <c r="AV74" s="213">
        <f>+'7 - Materialización del Riesgo'!H74</f>
        <v>0</v>
      </c>
      <c r="AW74" s="213">
        <f>+'7 - Materialización del Riesgo'!I74</f>
        <v>0</v>
      </c>
      <c r="AX74" s="213" t="e">
        <f>+'7 - Materialización del Riesgo'!J74</f>
        <v>#DIV/0!</v>
      </c>
      <c r="AY74" s="213" t="e">
        <f>+'7 - Materialización del Riesgo'!K74</f>
        <v>#DIV/0!</v>
      </c>
      <c r="AZ74" s="213">
        <f>+'7 - Materialización del Riesgo'!L74</f>
        <v>0</v>
      </c>
      <c r="BA74" s="213">
        <f>+'7 - Materialización del Riesgo'!M74</f>
        <v>0</v>
      </c>
      <c r="BB74" s="213">
        <f>+'7 - Materialización del Riesgo'!N74</f>
        <v>0</v>
      </c>
      <c r="BC74" s="213">
        <f>+'7 - Materialización del Riesgo'!O74</f>
        <v>0</v>
      </c>
      <c r="BD74" s="213" t="e">
        <f>+'7 - Materialización del Riesgo'!P74</f>
        <v>#DIV/0!</v>
      </c>
      <c r="BE74" s="239">
        <f>+'7 - Materialización del Riesgo'!Q74</f>
        <v>1</v>
      </c>
    </row>
    <row r="75" spans="2:57" s="115" customFormat="1" ht="90" x14ac:dyDescent="0.25">
      <c r="B75" s="212" t="str">
        <f>+'3 - Identificación del Riesgo'!B74</f>
        <v>ACCESO A LA PROPIEDAD DE LA TIERRA Y LOS TERRITORIOS</v>
      </c>
      <c r="C75" s="212" t="str">
        <f>+'3 - Identificación del Riesgo'!C74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5" s="212" t="str">
        <f>+'3 - Identificación del Riesgo'!D74</f>
        <v xml:space="preserve">Inicia con el análisis de la ruta jurídica y termina con la decisión final del expediente </v>
      </c>
      <c r="E75" s="213" t="str">
        <f>+'3 - Identificación del Riesgo'!F74</f>
        <v>EQUIPO SISTEMAS DE INFORMACIÓN DAE</v>
      </c>
      <c r="F75" s="248" t="str">
        <f>+'3 - Identificación del Riesgo'!G74</f>
        <v>R 27</v>
      </c>
      <c r="G75" s="213" t="str">
        <f>+'3 - Identificación del Riesgo'!H74</f>
        <v>Falta de unificación en la información reportada</v>
      </c>
      <c r="H75" s="213" t="str">
        <f>+'3 - Identificación del Riesgo'!I74</f>
        <v>Pérdida Reputacional</v>
      </c>
      <c r="I75" s="212" t="str">
        <f>+'3 - Identificación del Riesgo'!J74</f>
        <v>Posibilidad de Pérdida Reputacional por reporte de información imprecisa y variada debido a las diferentes archivos de datos para almacenamiento de la información y las distintas fuentes finales para el envío de la información</v>
      </c>
      <c r="J75" s="216">
        <f>+'3 - Identificación del Riesgo'!O74</f>
        <v>44701</v>
      </c>
      <c r="K75" s="216" t="str">
        <f>+'3 - Identificación del Riesgo'!K74</f>
        <v>OPERATIVOS</v>
      </c>
      <c r="L75" s="215" t="str">
        <f>+'3 - Identificación del Riesgo'!N74</f>
        <v>Ejecución y administración de procesos</v>
      </c>
      <c r="M75" s="214"/>
      <c r="N75" s="242" t="str">
        <f t="shared" ref="N75:N138" si="11">IF(M75&lt;=0,"",IF(M75&lt;=2,"Muy Baja",IF(M75&lt;=24,"Baja",IF(M75&lt;=500,"Media",IF(M75&lt;=5000,"Alta","Muy Alta")))))</f>
        <v/>
      </c>
      <c r="O75" s="243" t="str">
        <f t="shared" ref="O75:O138" si="12">IF(N75="","",IF(N75="Muy Baja",0.2,IF(N75="Baja",0.4,IF(N75="Media",0.6,IF(N75="Alta",0.8,IF(N75="Muy Alta",1,))))))</f>
        <v/>
      </c>
      <c r="P75" s="214"/>
      <c r="Q75" s="242" t="str">
        <f>IF(OR(P75=[1]Datos!$A$23,P75=[1]Datos!$B$23),"Leve",IF(OR(P75=[1]Datos!$A$24,P75=[1]Datos!$B$24),"Menor",IF(OR(P75=[1]Datos!$A$25,P75=[1]Datos!$B$25),"Moderado",IF(OR(P75=[1]Datos!$A$26,P75=[1]Datos!$B$26),"Mayor",IF(OR(P75=[1]Datos!$A$27,P75=[1]Datos!$B$27),"Catastrófico","")))))</f>
        <v/>
      </c>
      <c r="R75" s="243" t="str">
        <f t="shared" ref="R75:R138" si="13">IF(Q75="","",IF(Q75="Leve",0.2,IF(Q75="Menor",0.4,IF(Q75="Moderado",0.6,IF(Q75="Mayor",0.8,IF(Q75="Catastrófico",1,))))))</f>
        <v/>
      </c>
      <c r="S75" s="242" t="str">
        <f t="shared" ref="S75:S138" si="14">IF(OR(AND(N75="Muy Baja",Q75="Leve"),AND(N75="Muy Baja",Q75="Menor"),AND(N75="Baja",Q75="Leve")),"Bajo",IF(OR(AND(N75="Muy baja",Q75="Moderado"),AND(N75="Baja",Q75="Menor"),AND(N75="Baja",Q75="Moderado"),AND(N75="Media",Q75="Leve"),AND(N75="Media",Q75="Menor"),AND(N75="Media",Q75="Moderado"),AND(N75="Alta",Q75="Leve"),AND(N75="Alta",Q75="Menor")),"Moderado",IF(OR(AND(N75="Muy Baja",Q75="Mayor"),AND(N75="Baja",Q75="Mayor"),AND(N75="Media",Q75="Mayor"),AND(N75="Alta",Q75="Moderado"),AND(N75="Alta",Q75="Mayor"),AND(N75="Muy Alta",Q75="Leve"),AND(N75="Muy Alta",Q75="Menor"),AND(N75="Muy Alta",Q75="Moderado"),AND(N75="Muy Alta",Q75="Mayor")),"Alto",IF(OR(AND(N75="Muy Baja",Q75="Catastrófico"),AND(N75="Baja",Q75="Catastrófico"),AND(N75="Media",Q75="Catastrófico"),AND(N75="Alta",Q75="Catastrófico"),AND(N75="Muy Alta",Q75="Catastrófico")),"Extremo",""))))</f>
        <v/>
      </c>
      <c r="T75" s="242" t="e">
        <f t="shared" ref="T75:T138" si="15">_xlfn.IFS(S75="Bajo","Aceptar",S75="Moderado","Reducir",S75="Alto","Reducir",S75="Extremo","Reducir")</f>
        <v>#N/A</v>
      </c>
      <c r="U75" s="248" t="str">
        <f>+'5 - Diseño y Valoración Control'!H75</f>
        <v>C 27.2</v>
      </c>
      <c r="V75" s="212" t="str">
        <f>+'5 - Diseño y Valoración Control'!I75</f>
        <v>EQUIPO SISTEMAS DE INFORMACIÓN DAE</v>
      </c>
      <c r="W75" s="212" t="str">
        <f>+'5 - Diseño y Valoración Control'!J75</f>
        <v>El equipo Sistemas de Información DAE actualiza la información que entregan los diferentes equipos de trabajo de la DAE a través de correo electrónico donde se reporta la información que se validó y debe modificar datos</v>
      </c>
      <c r="X75" s="213" t="str">
        <f>+'5 - Diseño y Valoración Control'!K75</f>
        <v>Correctivo</v>
      </c>
      <c r="Y75" s="99" t="str">
        <f t="shared" si="9"/>
        <v>Impacto</v>
      </c>
      <c r="Z75" s="213" t="str">
        <f>+'5 - Diseño y Valoración Control'!M75</f>
        <v>Manual</v>
      </c>
      <c r="AA75" s="99" t="str">
        <f t="shared" si="10"/>
        <v>25%</v>
      </c>
      <c r="AB75" s="213" t="str">
        <f>+'5 - Diseño y Valoración Control'!O75</f>
        <v>Sin Documentar</v>
      </c>
      <c r="AC75" s="213" t="s">
        <v>421</v>
      </c>
      <c r="AD75" s="213" t="str">
        <f>+'5 - Diseño y Valoración Control'!Q75</f>
        <v>Con Registro</v>
      </c>
      <c r="AE75" s="203">
        <f>+'5 - Diseño y Valoración Control'!R75</f>
        <v>0</v>
      </c>
      <c r="AF75" s="186" t="str">
        <f>+'5 - Diseño y Valoración Control'!S75</f>
        <v/>
      </c>
      <c r="AG75" s="203">
        <f>+'5 - Diseño y Valoración Control'!T75</f>
        <v>0</v>
      </c>
      <c r="AH75" s="186" t="str">
        <f>+'5 - Diseño y Valoración Control'!U75</f>
        <v/>
      </c>
      <c r="AI75" s="186" t="str">
        <f>+'5 - Diseño y Valoración Control'!V75</f>
        <v/>
      </c>
      <c r="AJ75" s="186"/>
      <c r="AK75" s="248" t="str">
        <f>+'6 - Plan de Acciones Preventiva'!F73</f>
        <v>P 27.2</v>
      </c>
      <c r="AL75" s="212">
        <f>+'6 - Plan de Acciones Preventiva'!G73</f>
        <v>0</v>
      </c>
      <c r="AM75" s="212" t="str">
        <f>+'6 - Plan de Acciones Preventiva'!H73</f>
        <v/>
      </c>
      <c r="AN75" s="212">
        <f>+'6 - Plan de Acciones Preventiva'!I73</f>
        <v>0</v>
      </c>
      <c r="AO75" s="213">
        <f>+'6 - Plan de Acciones Preventiva'!J73</f>
        <v>0</v>
      </c>
      <c r="AP75" s="213">
        <f>+'6 - Plan de Acciones Preventiva'!AI73</f>
        <v>0</v>
      </c>
      <c r="AQ75" s="239"/>
      <c r="AR75" s="213" t="str">
        <f>+'6 - Plan de Acciones Preventiva'!AK73</f>
        <v>En curso</v>
      </c>
      <c r="AS75" s="244">
        <f>+'6 - Plan de Acciones Preventiva'!AL73</f>
        <v>0</v>
      </c>
      <c r="AT75" s="244">
        <f>+'6 - Plan de Acciones Preventiva'!AM73</f>
        <v>0</v>
      </c>
      <c r="AU75" s="213">
        <f>+'7 - Materialización del Riesgo'!G75</f>
        <v>0</v>
      </c>
      <c r="AV75" s="213">
        <f>+'7 - Materialización del Riesgo'!H75</f>
        <v>0</v>
      </c>
      <c r="AW75" s="213">
        <f>+'7 - Materialización del Riesgo'!I75</f>
        <v>0</v>
      </c>
      <c r="AX75" s="213" t="e">
        <f>+'7 - Materialización del Riesgo'!J75</f>
        <v>#DIV/0!</v>
      </c>
      <c r="AY75" s="213" t="e">
        <f>+'7 - Materialización del Riesgo'!K75</f>
        <v>#DIV/0!</v>
      </c>
      <c r="AZ75" s="213">
        <f>+'7 - Materialización del Riesgo'!L75</f>
        <v>0</v>
      </c>
      <c r="BA75" s="213">
        <f>+'7 - Materialización del Riesgo'!M75</f>
        <v>0</v>
      </c>
      <c r="BB75" s="213">
        <f>+'7 - Materialización del Riesgo'!N75</f>
        <v>0</v>
      </c>
      <c r="BC75" s="213">
        <f>+'7 - Materialización del Riesgo'!O75</f>
        <v>0</v>
      </c>
      <c r="BD75" s="213" t="e">
        <f>+'7 - Materialización del Riesgo'!P75</f>
        <v>#DIV/0!</v>
      </c>
      <c r="BE75" s="239">
        <f>+'7 - Materialización del Riesgo'!Q75</f>
        <v>1</v>
      </c>
    </row>
    <row r="76" spans="2:57" s="115" customFormat="1" ht="150" x14ac:dyDescent="0.25">
      <c r="B76" s="212" t="str">
        <f>+'3 - Identificación del Riesgo'!B75</f>
        <v>ACCESO A LA PROPIEDAD DE LA TIERRA Y LOS TERRITORIOS</v>
      </c>
      <c r="C76" s="212" t="str">
        <f>+'3 - Identificación del Riesgo'!C75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6" s="212" t="str">
        <f>+'3 - Identificación del Riesgo'!D75</f>
        <v xml:space="preserve">Inicia con el análisis de la ruta jurídica y termina con la decisión final del expediente </v>
      </c>
      <c r="E76" s="213" t="str">
        <f>+'3 - Identificación del Riesgo'!F75</f>
        <v>EQUIPO SISTEMAS DE INFORMACIÓN DAE</v>
      </c>
      <c r="F76" s="248" t="str">
        <f>+'3 - Identificación del Riesgo'!G75</f>
        <v>R 28</v>
      </c>
      <c r="G76" s="213" t="str">
        <f>+'3 - Identificación del Riesgo'!H75</f>
        <v>Demora en la revisión de las diferentes peticiones presentadas por las comunidades étnicas a cargo de la DAE</v>
      </c>
      <c r="H76" s="213" t="str">
        <f>+'3 - Identificación del Riesgo'!I75</f>
        <v>Pérdida Reputacional</v>
      </c>
      <c r="I76" s="212" t="str">
        <f>+'3 - Identificación del Riesgo'!J75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76" s="216">
        <f>+'3 - Identificación del Riesgo'!O75</f>
        <v>44701</v>
      </c>
      <c r="K76" s="216" t="str">
        <f>+'3 - Identificación del Riesgo'!K75</f>
        <v>OPERATIVOS</v>
      </c>
      <c r="L76" s="215" t="str">
        <f>+'3 - Identificación del Riesgo'!N75</f>
        <v>Usuarios, productos y prácticas</v>
      </c>
      <c r="M76" s="214">
        <v>60</v>
      </c>
      <c r="N76" s="242" t="str">
        <f t="shared" si="11"/>
        <v>Media</v>
      </c>
      <c r="O76" s="243">
        <f t="shared" si="12"/>
        <v>0.6</v>
      </c>
      <c r="P76" s="214" t="s">
        <v>394</v>
      </c>
      <c r="Q76" s="242" t="str">
        <f>IF(OR(P76=[1]Datos!$A$23,P76=[1]Datos!$B$23),"Leve",IF(OR(P76=[1]Datos!$A$24,P76=[1]Datos!$B$24),"Menor",IF(OR(P76=[1]Datos!$A$25,P76=[1]Datos!$B$25),"Moderado",IF(OR(P76=[1]Datos!$A$26,P76=[1]Datos!$B$26),"Mayor",IF(OR(P76=[1]Datos!$A$27,P76=[1]Datos!$B$27),"Catastrófico","")))))</f>
        <v>Catastrófico</v>
      </c>
      <c r="R76" s="243">
        <f t="shared" si="13"/>
        <v>1</v>
      </c>
      <c r="S76" s="242" t="str">
        <f t="shared" si="14"/>
        <v>Extremo</v>
      </c>
      <c r="T76" s="242" t="str">
        <f t="shared" si="15"/>
        <v>Reducir</v>
      </c>
      <c r="U76" s="248" t="str">
        <f>+'5 - Diseño y Valoración Control'!H76</f>
        <v>C 28.1</v>
      </c>
      <c r="V76" s="212" t="str">
        <f>+'5 - Diseño y Valoración Control'!I76</f>
        <v>EQUIPO SISTEMAS DE INFORMACIÓN DAE</v>
      </c>
      <c r="W76" s="212" t="str">
        <f>+'5 - Diseño y Valoración Control'!J76</f>
        <v>El equipo Sistemas de Información DAE registra los requerimientos realizados a las comunidades étnicas a través del Archivo Base de Datos DAE  para llevar un control al cumplimiento en los requisitos mínimos establecidos dentro los tiempo requeridos</v>
      </c>
      <c r="X76" s="213" t="str">
        <f>+'5 - Diseño y Valoración Control'!K76</f>
        <v>Preventivo</v>
      </c>
      <c r="Y76" s="99" t="str">
        <f t="shared" si="9"/>
        <v>Probabilidad</v>
      </c>
      <c r="Z76" s="213" t="str">
        <f>+'5 - Diseño y Valoración Control'!M76</f>
        <v>Manual</v>
      </c>
      <c r="AA76" s="99" t="str">
        <f t="shared" si="10"/>
        <v>40%</v>
      </c>
      <c r="AB76" s="213" t="str">
        <f>+'5 - Diseño y Valoración Control'!O76</f>
        <v>Documentado</v>
      </c>
      <c r="AC76" s="99" t="s">
        <v>421</v>
      </c>
      <c r="AD76" s="213" t="str">
        <f>+'5 - Diseño y Valoración Control'!Q76</f>
        <v>Con Registro</v>
      </c>
      <c r="AE76" s="203">
        <f>+'5 - Diseño y Valoración Control'!R76</f>
        <v>0.36</v>
      </c>
      <c r="AF76" s="186" t="str">
        <f>+'5 - Diseño y Valoración Control'!S76</f>
        <v>Baja</v>
      </c>
      <c r="AG76" s="203">
        <f>+'5 - Diseño y Valoración Control'!T76</f>
        <v>1</v>
      </c>
      <c r="AH76" s="186" t="str">
        <f>+'5 - Diseño y Valoración Control'!U76</f>
        <v>Catastrófico</v>
      </c>
      <c r="AI76" s="186" t="str">
        <f>+'5 - Diseño y Valoración Control'!V76</f>
        <v>Extremo</v>
      </c>
      <c r="AJ76" s="186" t="str">
        <f>+'5 - Diseño y Valoración Control'!W76</f>
        <v>Reducir</v>
      </c>
      <c r="AK76" s="248" t="str">
        <f>+'6 - Plan de Acciones Preventiva'!F74</f>
        <v>P 28.1</v>
      </c>
      <c r="AL76" s="212" t="str">
        <f>+'6 - Plan de Acciones Preventiva'!G74</f>
        <v>Reuniones mensuales del grupo PQRSD del equipo de Sistemas de Información para conocer los avances e inconvenientes en los avances de cada petición</v>
      </c>
      <c r="AM76" s="212" t="str">
        <f>+'6 - Plan de Acciones Preventiva'!H74</f>
        <v>EQUIPO SISTEMAS DE INFORMACIÓN DAE</v>
      </c>
      <c r="AN76" s="212" t="str">
        <f>+'6 - Plan de Acciones Preventiva'!I74</f>
        <v>Acta de reunión de seguimiento a los avances e inconvenientes</v>
      </c>
      <c r="AO76" s="213">
        <f>+'6 - Plan de Acciones Preventiva'!J74</f>
        <v>9</v>
      </c>
      <c r="AP76" s="213">
        <f>+'6 - Plan de Acciones Preventiva'!AI74</f>
        <v>13</v>
      </c>
      <c r="AQ76" s="239">
        <f>+'6 - Plan de Acciones Preventiva'!AJ74</f>
        <v>1</v>
      </c>
      <c r="AR76" s="213" t="str">
        <f>+'6 - Plan de Acciones Preventiva'!AK74</f>
        <v>En curso</v>
      </c>
      <c r="AS76" s="244" t="str">
        <f>+'6 - Plan de Acciones Preventiva'!AL74</f>
        <v xml:space="preserve">https://agenciadetierras.sharepoint.com/:f:/s/MapadeRiesgosdeGestionANT/EmVvk5-D8LhPihn-gnm5-hEBODLpfp40wcKtdQapwj0DUw?e=6LwF7y
https://agenciadetierras.sharepoint.com/:f:/s/MapadeRiesgosdeGestionANT/EohlEeYe0qVEiqLny3mJ7kcBYjCIDXKoP00Z7IKAiL2o0g?e=2uIguu
https://agenciadetierras.sharepoint.com/:f:/s/MapadeRiesgosdeGestionANT/Elv3EtRrRWZOsDIUFWGJkZUB6GwdSNBlMMVuDLAhxaH09Q?e=L2sdDV
</v>
      </c>
      <c r="AT76" s="244">
        <f>+'6 - Plan de Acciones Preventiva'!AM74</f>
        <v>0</v>
      </c>
      <c r="AU76" s="213">
        <f>+'7 - Materialización del Riesgo'!G76</f>
        <v>0</v>
      </c>
      <c r="AV76" s="213">
        <f>+'7 - Materialización del Riesgo'!H76</f>
        <v>0</v>
      </c>
      <c r="AW76" s="213">
        <f>+'7 - Materialización del Riesgo'!I76</f>
        <v>0</v>
      </c>
      <c r="AX76" s="213" t="e">
        <f>+'7 - Materialización del Riesgo'!J76</f>
        <v>#DIV/0!</v>
      </c>
      <c r="AY76" s="213" t="e">
        <f>+'7 - Materialización del Riesgo'!K76</f>
        <v>#DIV/0!</v>
      </c>
      <c r="AZ76" s="213">
        <f>+'7 - Materialización del Riesgo'!L76</f>
        <v>0</v>
      </c>
      <c r="BA76" s="213">
        <f>+'7 - Materialización del Riesgo'!M76</f>
        <v>0</v>
      </c>
      <c r="BB76" s="213">
        <f>+'7 - Materialización del Riesgo'!N76</f>
        <v>0</v>
      </c>
      <c r="BC76" s="213">
        <f>+'7 - Materialización del Riesgo'!O76</f>
        <v>0</v>
      </c>
      <c r="BD76" s="213" t="e">
        <f>+'7 - Materialización del Riesgo'!P76</f>
        <v>#DIV/0!</v>
      </c>
      <c r="BE76" s="239">
        <f>+'7 - Materialización del Riesgo'!Q76</f>
        <v>1</v>
      </c>
    </row>
    <row r="77" spans="2:57" s="115" customFormat="1" ht="120" x14ac:dyDescent="0.25">
      <c r="B77" s="212" t="str">
        <f>+'3 - Identificación del Riesgo'!B76</f>
        <v>ACCESO A LA PROPIEDAD DE LA TIERRA Y LOS TERRITORIOS</v>
      </c>
      <c r="C77" s="212" t="str">
        <f>+'3 - Identificación del Riesgo'!C76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7" s="212" t="str">
        <f>+'3 - Identificación del Riesgo'!D76</f>
        <v xml:space="preserve">Inicia con el análisis de la ruta jurídica y termina con la decisión final del expediente </v>
      </c>
      <c r="E77" s="213" t="str">
        <f>+'3 - Identificación del Riesgo'!F76</f>
        <v>EQUIPO SISTEMAS DE INFORMACIÓN DAE</v>
      </c>
      <c r="F77" s="248" t="str">
        <f>+'3 - Identificación del Riesgo'!G76</f>
        <v>R 28</v>
      </c>
      <c r="G77" s="213" t="str">
        <f>+'3 - Identificación del Riesgo'!H76</f>
        <v>Demora en la revisión de las diferentes peticiones presentadas por las comunidades étnicas a cargo de la DAE</v>
      </c>
      <c r="H77" s="213" t="str">
        <f>+'3 - Identificación del Riesgo'!I76</f>
        <v>Pérdida Reputacional</v>
      </c>
      <c r="I77" s="212" t="str">
        <f>+'3 - Identificación del Riesgo'!J76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étnicas cargo de la DAE
</v>
      </c>
      <c r="J77" s="216">
        <f>+'3 - Identificación del Riesgo'!O76</f>
        <v>44701</v>
      </c>
      <c r="K77" s="216" t="str">
        <f>+'3 - Identificación del Riesgo'!K76</f>
        <v>OPERATIVOS</v>
      </c>
      <c r="L77" s="215" t="str">
        <f>+'3 - Identificación del Riesgo'!N76</f>
        <v>Usuarios, productos y prácticas</v>
      </c>
      <c r="M77" s="214"/>
      <c r="N77" s="242" t="str">
        <f t="shared" si="11"/>
        <v/>
      </c>
      <c r="O77" s="243" t="str">
        <f t="shared" si="12"/>
        <v/>
      </c>
      <c r="P77" s="214"/>
      <c r="Q77" s="242" t="str">
        <f>IF(OR(P77=[1]Datos!$A$23,P77=[1]Datos!$B$23),"Leve",IF(OR(P77=[1]Datos!$A$24,P77=[1]Datos!$B$24),"Menor",IF(OR(P77=[1]Datos!$A$25,P77=[1]Datos!$B$25),"Moderado",IF(OR(P77=[1]Datos!$A$26,P77=[1]Datos!$B$26),"Mayor",IF(OR(P77=[1]Datos!$A$27,P77=[1]Datos!$B$27),"Catastrófico","")))))</f>
        <v/>
      </c>
      <c r="R77" s="243" t="str">
        <f t="shared" si="13"/>
        <v/>
      </c>
      <c r="S77" s="242" t="str">
        <f t="shared" si="14"/>
        <v/>
      </c>
      <c r="T77" s="242" t="e">
        <f t="shared" si="15"/>
        <v>#N/A</v>
      </c>
      <c r="U77" s="248" t="str">
        <f>+'5 - Diseño y Valoración Control'!H77</f>
        <v>C 28.2</v>
      </c>
      <c r="V77" s="212" t="str">
        <f>+'5 - Diseño y Valoración Control'!I77</f>
        <v>EQUIPO SISTEMAS DE INFORMACIÓN DAE</v>
      </c>
      <c r="W77" s="212" t="str">
        <f>+'5 - Diseño y Valoración Control'!J77</f>
        <v>El equipo Sistemas de Información DAE reitera el requerimiento a la comunidad a través de ORFEO donde se recuerda el cumplimiento de requisitos para continuar el procedimiento requerido por la comunidad étnica</v>
      </c>
      <c r="X77" s="213" t="str">
        <f>+'5 - Diseño y Valoración Control'!K77</f>
        <v>Correctivo</v>
      </c>
      <c r="Y77" s="99" t="str">
        <f t="shared" si="9"/>
        <v>Impacto</v>
      </c>
      <c r="Z77" s="213" t="str">
        <f>+'5 - Diseño y Valoración Control'!M77</f>
        <v>Manual</v>
      </c>
      <c r="AA77" s="99" t="str">
        <f t="shared" si="10"/>
        <v>25%</v>
      </c>
      <c r="AB77" s="213" t="str">
        <f>+'5 - Diseño y Valoración Control'!O77</f>
        <v>Documentado</v>
      </c>
      <c r="AC77" s="99" t="s">
        <v>421</v>
      </c>
      <c r="AD77" s="213" t="str">
        <f>+'5 - Diseño y Valoración Control'!Q77</f>
        <v>Con Registro</v>
      </c>
      <c r="AE77" s="203">
        <f>+'5 - Diseño y Valoración Control'!R77</f>
        <v>0</v>
      </c>
      <c r="AF77" s="186" t="str">
        <f>+'5 - Diseño y Valoración Control'!S77</f>
        <v/>
      </c>
      <c r="AG77" s="203">
        <f>+'5 - Diseño y Valoración Control'!T77</f>
        <v>0</v>
      </c>
      <c r="AH77" s="186" t="str">
        <f>+'5 - Diseño y Valoración Control'!U77</f>
        <v/>
      </c>
      <c r="AI77" s="186" t="str">
        <f>+'5 - Diseño y Valoración Control'!V77</f>
        <v/>
      </c>
      <c r="AJ77" s="186"/>
      <c r="AK77" s="248" t="str">
        <f>+'6 - Plan de Acciones Preventiva'!F75</f>
        <v>P 28.2</v>
      </c>
      <c r="AL77" s="212" t="str">
        <f>+'6 - Plan de Acciones Preventiva'!G75</f>
        <v>Actualización del archivo Base de Datos DAE</v>
      </c>
      <c r="AM77" s="212" t="str">
        <f>+'6 - Plan de Acciones Preventiva'!H75</f>
        <v>EQUIPO SISTEMAS DE INFORMACIÓN DAE</v>
      </c>
      <c r="AN77" s="212" t="str">
        <f>+'6 - Plan de Acciones Preventiva'!I75</f>
        <v>Informe mensual de requerimientos</v>
      </c>
      <c r="AO77" s="213">
        <f>+'6 - Plan de Acciones Preventiva'!J75</f>
        <v>9</v>
      </c>
      <c r="AP77" s="213">
        <f>+'6 - Plan de Acciones Preventiva'!AI75</f>
        <v>3</v>
      </c>
      <c r="AQ77" s="239">
        <f>+'6 - Plan de Acciones Preventiva'!AJ75</f>
        <v>0.33333333333333331</v>
      </c>
      <c r="AR77" s="213" t="str">
        <f>+'6 - Plan de Acciones Preventiva'!AK75</f>
        <v>En curso</v>
      </c>
      <c r="AS77" s="244" t="str">
        <f>+'6 - Plan de Acciones Preventiva'!AL75</f>
        <v>https://agenciadetierras.sharepoint.com/:x:/s/MapadeRiesgosdeGestionANT/EdglWxC49o9DhQLgMXToBEIBL4LF6AAW0gOzoPPAgT4lWw?e=y9m5Cs
https://agenciadetierras.sharepoint.com/:x:/s/MapadeRiesgosdeGestionANT/ERY1ruhmhg5Oqok39NujHyQBi0ACGNhWVudkxhSeXvYnzg?e=UNcZpu
https://agenciadetierras.sharepoint.com/:x:/s/MapadeRiesgosdeGestionANT/EVNSbelsO75MvAxluQoSFnwBtwiiZX1S0WCWEuydSWg8MQ?e=wNhlbM</v>
      </c>
      <c r="AT77" s="244">
        <f>+'6 - Plan de Acciones Preventiva'!AM75</f>
        <v>0</v>
      </c>
      <c r="AU77" s="213">
        <f>+'7 - Materialización del Riesgo'!G77</f>
        <v>0</v>
      </c>
      <c r="AV77" s="213">
        <f>+'7 - Materialización del Riesgo'!H77</f>
        <v>0</v>
      </c>
      <c r="AW77" s="213">
        <f>+'7 - Materialización del Riesgo'!I77</f>
        <v>0</v>
      </c>
      <c r="AX77" s="213" t="e">
        <f>+'7 - Materialización del Riesgo'!J77</f>
        <v>#DIV/0!</v>
      </c>
      <c r="AY77" s="213" t="e">
        <f>+'7 - Materialización del Riesgo'!K77</f>
        <v>#DIV/0!</v>
      </c>
      <c r="AZ77" s="213">
        <f>+'7 - Materialización del Riesgo'!L77</f>
        <v>0</v>
      </c>
      <c r="BA77" s="213">
        <f>+'7 - Materialización del Riesgo'!M77</f>
        <v>0</v>
      </c>
      <c r="BB77" s="213">
        <f>+'7 - Materialización del Riesgo'!N77</f>
        <v>0</v>
      </c>
      <c r="BC77" s="213">
        <f>+'7 - Materialización del Riesgo'!O77</f>
        <v>0</v>
      </c>
      <c r="BD77" s="213" t="e">
        <f>+'7 - Materialización del Riesgo'!P77</f>
        <v>#DIV/0!</v>
      </c>
      <c r="BE77" s="239">
        <f>+'7 - Materialización del Riesgo'!Q77</f>
        <v>1</v>
      </c>
    </row>
    <row r="78" spans="2:57" s="115" customFormat="1" ht="90" x14ac:dyDescent="0.25">
      <c r="B78" s="212" t="str">
        <f>+'3 - Identificación del Riesgo'!B77</f>
        <v>ACCESO A LA PROPIEDAD DE LA TIERRA Y LOS TERRITORIOS</v>
      </c>
      <c r="C78" s="212" t="str">
        <f>+'3 - Identificación del Riesgo'!C77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8" s="212" t="str">
        <f>+'3 - Identificación del Riesgo'!D77</f>
        <v>Inicia con el análisis de la ruta jurídica y termina con la decisión final del expediente</v>
      </c>
      <c r="E78" s="213" t="str">
        <f>+'3 - Identificación del Riesgo'!F77</f>
        <v>DIRECCIÓN DE ACCESO A TIERRAS</v>
      </c>
      <c r="F78" s="248" t="str">
        <f>+'3 - Identificación del Riesgo'!G77</f>
        <v>R 29</v>
      </c>
      <c r="G78" s="213" t="str">
        <f>+'3 - Identificación del Riesgo'!H77</f>
        <v>Incumplimiento  de adquisición de predios en el marco de Políticas del Gobierno</v>
      </c>
      <c r="H78" s="213" t="str">
        <f>+'3 - Identificación del Riesgo'!I77</f>
        <v>Pérdida Reputacional</v>
      </c>
      <c r="I78" s="212" t="str">
        <f>+'3 - Identificación del Riesgo'!J77</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8" s="216">
        <f>+'3 - Identificación del Riesgo'!O77</f>
        <v>44701</v>
      </c>
      <c r="K78" s="216" t="str">
        <f>+'3 - Identificación del Riesgo'!K77</f>
        <v>ESTRATÉGICOS</v>
      </c>
      <c r="L78" s="215" t="str">
        <f>+'3 - Identificación del Riesgo'!N77</f>
        <v>Ejecución y administración de procesos</v>
      </c>
      <c r="M78" s="214">
        <v>520</v>
      </c>
      <c r="N78" s="242" t="str">
        <f t="shared" si="11"/>
        <v>Alta</v>
      </c>
      <c r="O78" s="243">
        <f t="shared" si="12"/>
        <v>0.8</v>
      </c>
      <c r="P78" s="214" t="s">
        <v>394</v>
      </c>
      <c r="Q78" s="242" t="str">
        <f>IF(OR(P78=[1]Datos!$A$23,P78=[1]Datos!$B$23),"Leve",IF(OR(P78=[1]Datos!$A$24,P78=[1]Datos!$B$24),"Menor",IF(OR(P78=[1]Datos!$A$25,P78=[1]Datos!$B$25),"Moderado",IF(OR(P78=[1]Datos!$A$26,P78=[1]Datos!$B$26),"Mayor",IF(OR(P78=[1]Datos!$A$27,P78=[1]Datos!$B$27),"Catastrófico","")))))</f>
        <v>Catastrófico</v>
      </c>
      <c r="R78" s="243">
        <f t="shared" si="13"/>
        <v>1</v>
      </c>
      <c r="S78" s="242" t="str">
        <f t="shared" si="14"/>
        <v>Extremo</v>
      </c>
      <c r="T78" s="242" t="str">
        <f t="shared" si="15"/>
        <v>Reducir</v>
      </c>
      <c r="U78" s="248" t="str">
        <f>+'5 - Diseño y Valoración Control'!H78</f>
        <v>C 29.1</v>
      </c>
      <c r="V78" s="212" t="str">
        <f>+'5 - Diseño y Valoración Control'!I78</f>
        <v>DIRECCIÓN DE ACCESO A TIERRAS</v>
      </c>
      <c r="W78" s="212" t="str">
        <f>+'5 - Diseño y Valoración Control'!J78</f>
        <v>Dirección de Acceso a Tierras reduce la posibilidad de avanzar en procesos de compra dirigidos a predios cuyas ofertas no sean viables para la entidad.
 a través del diligenciamiento de la forma ACCTI-F-021 FORMA OFERTA VOLUNTARIA DE PREDIOS - ACCTI-F-020 FORMA LISTA DE CHEQUEO donde se registra el cumplimiento de aspectos obligatorios de la información de la oferta voluntaria</v>
      </c>
      <c r="X78" s="213" t="str">
        <f>+'5 - Diseño y Valoración Control'!K78</f>
        <v>Preventivo</v>
      </c>
      <c r="Y78" s="99" t="str">
        <f t="shared" ref="Y78:Y95" si="16">IF(OR(X78="Correctivo",X78="Detectivo"),"Impacto",IF(X78="Preventivo","Probabilidad",""))</f>
        <v>Probabilidad</v>
      </c>
      <c r="Z78" s="213" t="str">
        <f>+'5 - Diseño y Valoración Control'!M78</f>
        <v>Manual</v>
      </c>
      <c r="AA78" s="99" t="str">
        <f t="shared" ref="AA78:AA95" si="17">IF(AND(X78="Preventivo",Z78="Automático"),"50%",IF(AND(X78="Preventivo",Z78="Manual"),"40%",IF(AND(X78="Detectivo",Z78="Automático"),"40%",IF(AND(X78="Detectivo",Z78="Manual"),"30%",IF(AND(X78="Correctivo",Z78="Automático"),"35%",IF(AND(X78="Correctivo",Z78="Manual"),"25%",""))))))</f>
        <v>40%</v>
      </c>
      <c r="AB78" s="213" t="str">
        <f>+'5 - Diseño y Valoración Control'!O78</f>
        <v>Documentado</v>
      </c>
      <c r="AC78" s="213" t="s">
        <v>421</v>
      </c>
      <c r="AD78" s="213" t="str">
        <f>+'5 - Diseño y Valoración Control'!Q78</f>
        <v>Con registro</v>
      </c>
      <c r="AE78" s="203">
        <f>+'5 - Diseño y Valoración Control'!R78</f>
        <v>0.48</v>
      </c>
      <c r="AF78" s="186" t="str">
        <f>+'5 - Diseño y Valoración Control'!S78</f>
        <v>Media</v>
      </c>
      <c r="AG78" s="203">
        <f>+'5 - Diseño y Valoración Control'!T78</f>
        <v>1</v>
      </c>
      <c r="AH78" s="186" t="str">
        <f>+'5 - Diseño y Valoración Control'!U78</f>
        <v>Catastrófico</v>
      </c>
      <c r="AI78" s="186" t="str">
        <f>+'5 - Diseño y Valoración Control'!V78</f>
        <v>Extremo</v>
      </c>
      <c r="AJ78" s="186" t="str">
        <f>+'5 - Diseño y Valoración Control'!W78</f>
        <v>Reducir</v>
      </c>
      <c r="AK78" s="248" t="str">
        <f>+'6 - Plan de Acciones Preventiva'!F76</f>
        <v>P 29.1</v>
      </c>
      <c r="AL78" s="212" t="str">
        <f>+'6 - Plan de Acciones Preventiva'!G76</f>
        <v>Realizar capacitación a profesionales de Compra Directa sobre ACCTI-P-010 Procedimiento de Compra Directa de Predios con énfasis en las tareas críticas y de control señaladas en él</v>
      </c>
      <c r="AM78" s="212" t="str">
        <f>+'6 - Plan de Acciones Preventiva'!H76</f>
        <v>DIRECCIÓN DE ACCESO A TIERRAS</v>
      </c>
      <c r="AN78" s="212" t="str">
        <f>+'6 - Plan de Acciones Preventiva'!I76</f>
        <v>Documento o soporte que evidencie la capacitación</v>
      </c>
      <c r="AO78" s="213">
        <f>+'6 - Plan de Acciones Preventiva'!J76</f>
        <v>2</v>
      </c>
      <c r="AP78" s="213">
        <f>+'6 - Plan de Acciones Preventiva'!AI76</f>
        <v>1</v>
      </c>
      <c r="AQ78" s="239">
        <f>+'6 - Plan de Acciones Preventiva'!AJ76</f>
        <v>0.5</v>
      </c>
      <c r="AR78" s="213" t="str">
        <f>+'6 - Plan de Acciones Preventiva'!AK76</f>
        <v>En curso</v>
      </c>
      <c r="AS78" s="244" t="str">
        <f>+'6 - Plan de Acciones Preventiva'!AL76</f>
        <v xml:space="preserve">https://agenciadetierras.sharepoint.com/:f:/s/MapadeRiesgosdeGestionANT/Em7H1dSJb8FLvdVOqFwx9FwBO5k3p5D3a8qs0Hx2BokeJA?e=RQNV4D
</v>
      </c>
      <c r="AT78" s="244">
        <f>+'6 - Plan de Acciones Preventiva'!AM76</f>
        <v>0</v>
      </c>
      <c r="AU78" s="213">
        <f>+'7 - Materialización del Riesgo'!G78</f>
        <v>0</v>
      </c>
      <c r="AV78" s="213">
        <f>+'7 - Materialización del Riesgo'!H78</f>
        <v>0</v>
      </c>
      <c r="AW78" s="213">
        <f>+'7 - Materialización del Riesgo'!I78</f>
        <v>0</v>
      </c>
      <c r="AX78" s="213" t="e">
        <f>+'7 - Materialización del Riesgo'!J78</f>
        <v>#DIV/0!</v>
      </c>
      <c r="AY78" s="213" t="e">
        <f>+'7 - Materialización del Riesgo'!K78</f>
        <v>#DIV/0!</v>
      </c>
      <c r="AZ78" s="213">
        <f>+'7 - Materialización del Riesgo'!L78</f>
        <v>0</v>
      </c>
      <c r="BA78" s="213">
        <f>+'7 - Materialización del Riesgo'!M78</f>
        <v>0</v>
      </c>
      <c r="BB78" s="213">
        <f>+'7 - Materialización del Riesgo'!N78</f>
        <v>0</v>
      </c>
      <c r="BC78" s="213">
        <f>+'7 - Materialización del Riesgo'!O78</f>
        <v>0</v>
      </c>
      <c r="BD78" s="213" t="e">
        <f>+'7 - Materialización del Riesgo'!P78</f>
        <v>#DIV/0!</v>
      </c>
      <c r="BE78" s="239">
        <f>+'7 - Materialización del Riesgo'!Q78</f>
        <v>1</v>
      </c>
    </row>
    <row r="79" spans="2:57" s="115" customFormat="1" ht="90" x14ac:dyDescent="0.25">
      <c r="B79" s="212" t="str">
        <f>+'3 - Identificación del Riesgo'!B78</f>
        <v>ACCESO A LA PROPIEDAD DE LA TIERRA Y LOS TERRITORIOS</v>
      </c>
      <c r="C79" s="212" t="str">
        <f>+'3 - Identificación del Riesgo'!C78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79" s="212" t="str">
        <f>+'3 - Identificación del Riesgo'!D78</f>
        <v>Inicia con el análisis de la ruta jurídica y termina con la decisión final del expediente</v>
      </c>
      <c r="E79" s="213" t="str">
        <f>+'3 - Identificación del Riesgo'!F78</f>
        <v>DIRECCIÓN DE ACCESO A TIERRAS</v>
      </c>
      <c r="F79" s="248" t="str">
        <f>+'3 - Identificación del Riesgo'!G78</f>
        <v>R 29</v>
      </c>
      <c r="G79" s="213" t="str">
        <f>+'3 - Identificación del Riesgo'!H78</f>
        <v>Incumplimiento  de adquisición de predios en el marco de Políticas del Gobierno</v>
      </c>
      <c r="H79" s="213" t="str">
        <f>+'3 - Identificación del Riesgo'!I78</f>
        <v>Pérdida Reputacional</v>
      </c>
      <c r="I79" s="212" t="str">
        <f>+'3 - Identificación del Riesgo'!J78</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79" s="216">
        <f>+'3 - Identificación del Riesgo'!O78</f>
        <v>44701</v>
      </c>
      <c r="K79" s="216" t="str">
        <f>+'3 - Identificación del Riesgo'!K78</f>
        <v>ESTRATÉGICOS</v>
      </c>
      <c r="L79" s="215" t="str">
        <f>+'3 - Identificación del Riesgo'!N78</f>
        <v>Ejecución y administración de procesos</v>
      </c>
      <c r="M79" s="214">
        <v>520</v>
      </c>
      <c r="N79" s="242" t="str">
        <f t="shared" si="11"/>
        <v>Alta</v>
      </c>
      <c r="O79" s="243">
        <f t="shared" si="12"/>
        <v>0.8</v>
      </c>
      <c r="P79" s="214" t="s">
        <v>394</v>
      </c>
      <c r="Q79" s="242" t="str">
        <f>IF(OR(P79=[1]Datos!$A$23,P79=[1]Datos!$B$23),"Leve",IF(OR(P79=[1]Datos!$A$24,P79=[1]Datos!$B$24),"Menor",IF(OR(P79=[1]Datos!$A$25,P79=[1]Datos!$B$25),"Moderado",IF(OR(P79=[1]Datos!$A$26,P79=[1]Datos!$B$26),"Mayor",IF(OR(P79=[1]Datos!$A$27,P79=[1]Datos!$B$27),"Catastrófico","")))))</f>
        <v>Catastrófico</v>
      </c>
      <c r="R79" s="243">
        <f t="shared" si="13"/>
        <v>1</v>
      </c>
      <c r="S79" s="242" t="str">
        <f t="shared" si="14"/>
        <v>Extremo</v>
      </c>
      <c r="T79" s="242" t="str">
        <f t="shared" si="15"/>
        <v>Reducir</v>
      </c>
      <c r="U79" s="248" t="str">
        <f>+'5 - Diseño y Valoración Control'!H79</f>
        <v>C 29.2</v>
      </c>
      <c r="V79" s="212" t="str">
        <f>+'5 - Diseño y Valoración Control'!I79</f>
        <v>DIRECCIÓN DE ACCESO A TIERRAS</v>
      </c>
      <c r="W79" s="212" t="str">
        <f>+'5 - Diseño y Valoración Control'!J79</f>
        <v>Dirección de Acceso a Tierras reduce la posibilidad de avanzar en procesos de compra dirigidos a predios que no cumplan requisitos técnicos. a través del diligenciamiento de la forma ACCTI-F-022 donde se realiza un estudio complementario de títulos, confrontando la información del expediente con la obtenida en la visita técnica.</v>
      </c>
      <c r="X79" s="213" t="str">
        <f>+'5 - Diseño y Valoración Control'!K79</f>
        <v>Preventivo</v>
      </c>
      <c r="Y79" s="99" t="str">
        <f t="shared" si="16"/>
        <v>Probabilidad</v>
      </c>
      <c r="Z79" s="213" t="str">
        <f>+'5 - Diseño y Valoración Control'!M79</f>
        <v>Manual</v>
      </c>
      <c r="AA79" s="99" t="str">
        <f t="shared" si="17"/>
        <v>40%</v>
      </c>
      <c r="AB79" s="213" t="str">
        <f>+'5 - Diseño y Valoración Control'!O79</f>
        <v>Documentado</v>
      </c>
      <c r="AC79" s="213" t="s">
        <v>421</v>
      </c>
      <c r="AD79" s="213" t="str">
        <f>+'5 - Diseño y Valoración Control'!Q79</f>
        <v>Con registro</v>
      </c>
      <c r="AE79" s="203">
        <f>+'5 - Diseño y Valoración Control'!R79</f>
        <v>0.28799999999999998</v>
      </c>
      <c r="AF79" s="186" t="str">
        <f>+'5 - Diseño y Valoración Control'!S79</f>
        <v>Baja</v>
      </c>
      <c r="AG79" s="203">
        <f>+'5 - Diseño y Valoración Control'!T79</f>
        <v>1</v>
      </c>
      <c r="AH79" s="186" t="str">
        <f>+'5 - Diseño y Valoración Control'!U79</f>
        <v>Catastrófico</v>
      </c>
      <c r="AI79" s="186" t="str">
        <f>+'5 - Diseño y Valoración Control'!V79</f>
        <v>Extremo</v>
      </c>
      <c r="AJ79" s="186" t="str">
        <f>+'5 - Diseño y Valoración Control'!W79</f>
        <v>Reducir</v>
      </c>
      <c r="AK79" s="248" t="str">
        <f>+'6 - Plan de Acciones Preventiva'!F77</f>
        <v>P 29.2</v>
      </c>
      <c r="AL79" s="212" t="str">
        <f>+'6 - Plan de Acciones Preventiva'!G77</f>
        <v>Actualizar la forma ACCTIF-020 Lista de chequeo</v>
      </c>
      <c r="AM79" s="212" t="str">
        <f>+'6 - Plan de Acciones Preventiva'!H77</f>
        <v>DIRECCIÓN DE ACCESO A TIERRAS</v>
      </c>
      <c r="AN79" s="212" t="str">
        <f>+'6 - Plan de Acciones Preventiva'!I77</f>
        <v>ACCTI-F-020 Lista de Chequeo actualizada</v>
      </c>
      <c r="AO79" s="213">
        <f>+'6 - Plan de Acciones Preventiva'!J77</f>
        <v>1</v>
      </c>
      <c r="AP79" s="213">
        <f>+'6 - Plan de Acciones Preventiva'!AI77</f>
        <v>0</v>
      </c>
      <c r="AQ79" s="239">
        <f>+'6 - Plan de Acciones Preventiva'!AJ77</f>
        <v>0</v>
      </c>
      <c r="AR79" s="213" t="str">
        <f>+'6 - Plan de Acciones Preventiva'!AK77</f>
        <v>En curso</v>
      </c>
      <c r="AS79" s="244">
        <f>+'6 - Plan de Acciones Preventiva'!AL77</f>
        <v>0</v>
      </c>
      <c r="AT79" s="244">
        <f>+'6 - Plan de Acciones Preventiva'!AM77</f>
        <v>0</v>
      </c>
      <c r="AU79" s="213">
        <f>+'7 - Materialización del Riesgo'!G79</f>
        <v>0</v>
      </c>
      <c r="AV79" s="213">
        <f>+'7 - Materialización del Riesgo'!H79</f>
        <v>0</v>
      </c>
      <c r="AW79" s="213">
        <f>+'7 - Materialización del Riesgo'!I79</f>
        <v>0</v>
      </c>
      <c r="AX79" s="213" t="e">
        <f>+'7 - Materialización del Riesgo'!J79</f>
        <v>#DIV/0!</v>
      </c>
      <c r="AY79" s="213" t="e">
        <f>+'7 - Materialización del Riesgo'!K79</f>
        <v>#DIV/0!</v>
      </c>
      <c r="AZ79" s="213">
        <f>+'7 - Materialización del Riesgo'!L79</f>
        <v>0</v>
      </c>
      <c r="BA79" s="213">
        <f>+'7 - Materialización del Riesgo'!M79</f>
        <v>0</v>
      </c>
      <c r="BB79" s="213">
        <f>+'7 - Materialización del Riesgo'!N79</f>
        <v>0</v>
      </c>
      <c r="BC79" s="213">
        <f>+'7 - Materialización del Riesgo'!O79</f>
        <v>0</v>
      </c>
      <c r="BD79" s="213" t="e">
        <f>+'7 - Materialización del Riesgo'!P79</f>
        <v>#DIV/0!</v>
      </c>
      <c r="BE79" s="239">
        <f>+'7 - Materialización del Riesgo'!Q79</f>
        <v>1</v>
      </c>
    </row>
    <row r="80" spans="2:57" s="115" customFormat="1" ht="90" x14ac:dyDescent="0.25">
      <c r="B80" s="212" t="str">
        <f>+'3 - Identificación del Riesgo'!B79</f>
        <v>ACCESO A LA PROPIEDAD DE LA TIERRA Y LOS TERRITORIOS</v>
      </c>
      <c r="C80" s="212" t="str">
        <f>+'3 - Identificación del Riesgo'!C79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0" s="212" t="str">
        <f>+'3 - Identificación del Riesgo'!D79</f>
        <v>Inicia con el análisis de la ruta jurídica y termina con la decisión final del expediente</v>
      </c>
      <c r="E80" s="213" t="str">
        <f>+'3 - Identificación del Riesgo'!F79</f>
        <v>DIRECCIÓN DE ACCESO A TIERRAS</v>
      </c>
      <c r="F80" s="248" t="str">
        <f>+'3 - Identificación del Riesgo'!G79</f>
        <v>R 29</v>
      </c>
      <c r="G80" s="213" t="str">
        <f>+'3 - Identificación del Riesgo'!H79</f>
        <v>Incumplimiento  de adquisición de predios en el marco de Políticas del Gobierno</v>
      </c>
      <c r="H80" s="213" t="str">
        <f>+'3 - Identificación del Riesgo'!I79</f>
        <v>Pérdida Reputacional</v>
      </c>
      <c r="I80" s="212" t="str">
        <f>+'3 - Identificación del Riesgo'!J79</f>
        <v>Posibilidad de pérdida reputacional en la imagen institucional generando quejas y/o reclamos de la comunidad y la sanción por parte de entes de control debido a la falta del seguimiento y aplicación de los controles y normativa establecidos en el procedimiento y sin la disponibilidad presupuestal para adelantar la compra de predios</v>
      </c>
      <c r="J80" s="216">
        <f>+'3 - Identificación del Riesgo'!O79</f>
        <v>44701</v>
      </c>
      <c r="K80" s="216" t="str">
        <f>+'3 - Identificación del Riesgo'!K79</f>
        <v>ESTRATÉGICOS</v>
      </c>
      <c r="L80" s="215" t="str">
        <f>+'3 - Identificación del Riesgo'!N79</f>
        <v>Ejecución y administración de procesos</v>
      </c>
      <c r="M80" s="214">
        <v>520</v>
      </c>
      <c r="N80" s="242" t="str">
        <f t="shared" si="11"/>
        <v>Alta</v>
      </c>
      <c r="O80" s="243">
        <f t="shared" si="12"/>
        <v>0.8</v>
      </c>
      <c r="P80" s="214" t="s">
        <v>394</v>
      </c>
      <c r="Q80" s="242" t="str">
        <f>IF(OR(P80=[1]Datos!$A$23,P80=[1]Datos!$B$23),"Leve",IF(OR(P80=[1]Datos!$A$24,P80=[1]Datos!$B$24),"Menor",IF(OR(P80=[1]Datos!$A$25,P80=[1]Datos!$B$25),"Moderado",IF(OR(P80=[1]Datos!$A$26,P80=[1]Datos!$B$26),"Mayor",IF(OR(P80=[1]Datos!$A$27,P80=[1]Datos!$B$27),"Catastrófico","")))))</f>
        <v>Catastrófico</v>
      </c>
      <c r="R80" s="243">
        <f t="shared" si="13"/>
        <v>1</v>
      </c>
      <c r="S80" s="242" t="str">
        <f t="shared" si="14"/>
        <v>Extremo</v>
      </c>
      <c r="T80" s="242" t="str">
        <f t="shared" si="15"/>
        <v>Reducir</v>
      </c>
      <c r="U80" s="248" t="str">
        <f>+'5 - Diseño y Valoración Control'!H80</f>
        <v>C 29.3</v>
      </c>
      <c r="V80" s="212" t="str">
        <f>+'5 - Diseño y Valoración Control'!I80</f>
        <v>DIRECCIÓN DE ACCESO A TIERRAS</v>
      </c>
      <c r="W80" s="212" t="str">
        <f>+'5 - Diseño y Valoración Control'!J80</f>
        <v>Dirección de Acceso a Tierras subsana los requisitos de predios cuyas ofertas no son viables y/o que no cumplen con los requisitos técnicos  a través de gestiones ante la Oficina de Planeación de la ANT y de ser necesario frente al ministerio de Hacienda, solicitando la ampliación presupuestal, y/o estudiando la posibilidad de adquisición de predios aledaños que cumplan las expectativas de los compromisos adquiridos soportando con los expedientes incluyendo, la documentación pertinente.</v>
      </c>
      <c r="X80" s="213" t="str">
        <f>+'5 - Diseño y Valoración Control'!K80</f>
        <v>Correctivo</v>
      </c>
      <c r="Y80" s="99" t="str">
        <f t="shared" si="16"/>
        <v>Impacto</v>
      </c>
      <c r="Z80" s="213" t="str">
        <f>+'5 - Diseño y Valoración Control'!M80</f>
        <v>Manual</v>
      </c>
      <c r="AA80" s="99" t="str">
        <f t="shared" si="17"/>
        <v>25%</v>
      </c>
      <c r="AB80" s="213" t="str">
        <f>+'5 - Diseño y Valoración Control'!O80</f>
        <v>Documentado</v>
      </c>
      <c r="AC80" s="213" t="s">
        <v>421</v>
      </c>
      <c r="AD80" s="213" t="str">
        <f>+'5 - Diseño y Valoración Control'!Q80</f>
        <v>Con registro</v>
      </c>
      <c r="AE80" s="203">
        <f>+'5 - Diseño y Valoración Control'!R80</f>
        <v>0</v>
      </c>
      <c r="AF80" s="186" t="str">
        <f>+'5 - Diseño y Valoración Control'!S80</f>
        <v/>
      </c>
      <c r="AG80" s="203">
        <f>+'5 - Diseño y Valoración Control'!T80</f>
        <v>0</v>
      </c>
      <c r="AH80" s="186" t="str">
        <f>+'5 - Diseño y Valoración Control'!U80</f>
        <v/>
      </c>
      <c r="AI80" s="186" t="str">
        <f>+'5 - Diseño y Valoración Control'!V80</f>
        <v/>
      </c>
      <c r="AJ80" s="186"/>
      <c r="AK80" s="248" t="str">
        <f>+'6 - Plan de Acciones Preventiva'!F78</f>
        <v>P 29.3</v>
      </c>
      <c r="AL80" s="212">
        <f>+'6 - Plan de Acciones Preventiva'!G78</f>
        <v>0</v>
      </c>
      <c r="AM80" s="212" t="str">
        <f>+'6 - Plan de Acciones Preventiva'!H78</f>
        <v/>
      </c>
      <c r="AN80" s="212">
        <f>+'6 - Plan de Acciones Preventiva'!I78</f>
        <v>0</v>
      </c>
      <c r="AO80" s="213">
        <f>+'6 - Plan de Acciones Preventiva'!J78</f>
        <v>0</v>
      </c>
      <c r="AP80" s="213">
        <f>+'6 - Plan de Acciones Preventiva'!AI78</f>
        <v>0</v>
      </c>
      <c r="AQ80" s="239"/>
      <c r="AR80" s="213" t="str">
        <f>+'6 - Plan de Acciones Preventiva'!AK78</f>
        <v>En curso</v>
      </c>
      <c r="AS80" s="244">
        <f>+'6 - Plan de Acciones Preventiva'!AL78</f>
        <v>0</v>
      </c>
      <c r="AT80" s="244">
        <f>+'6 - Plan de Acciones Preventiva'!AM78</f>
        <v>0</v>
      </c>
      <c r="AU80" s="213">
        <f>+'7 - Materialización del Riesgo'!G80</f>
        <v>0</v>
      </c>
      <c r="AV80" s="213">
        <f>+'7 - Materialización del Riesgo'!H80</f>
        <v>0</v>
      </c>
      <c r="AW80" s="213">
        <f>+'7 - Materialización del Riesgo'!I80</f>
        <v>0</v>
      </c>
      <c r="AX80" s="213" t="e">
        <f>+'7 - Materialización del Riesgo'!J80</f>
        <v>#DIV/0!</v>
      </c>
      <c r="AY80" s="213" t="e">
        <f>+'7 - Materialización del Riesgo'!K80</f>
        <v>#DIV/0!</v>
      </c>
      <c r="AZ80" s="213">
        <f>+'7 - Materialización del Riesgo'!L80</f>
        <v>0</v>
      </c>
      <c r="BA80" s="213">
        <f>+'7 - Materialización del Riesgo'!M80</f>
        <v>0</v>
      </c>
      <c r="BB80" s="213">
        <f>+'7 - Materialización del Riesgo'!N80</f>
        <v>0</v>
      </c>
      <c r="BC80" s="213">
        <f>+'7 - Materialización del Riesgo'!O80</f>
        <v>0</v>
      </c>
      <c r="BD80" s="213" t="e">
        <f>+'7 - Materialización del Riesgo'!P80</f>
        <v>#DIV/0!</v>
      </c>
      <c r="BE80" s="239">
        <f>+'7 - Materialización del Riesgo'!Q80</f>
        <v>1</v>
      </c>
    </row>
    <row r="81" spans="2:57" s="115" customFormat="1" ht="90" x14ac:dyDescent="0.25">
      <c r="B81" s="212" t="str">
        <f>+'3 - Identificación del Riesgo'!B80</f>
        <v>ACCESO A LA PROPIEDAD DE LA TIERRA Y LOS TERRITORIOS</v>
      </c>
      <c r="C81" s="212" t="str">
        <f>+'3 - Identificación del Riesgo'!C80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1" s="212" t="str">
        <f>+'3 - Identificación del Riesgo'!D80</f>
        <v>Inicia con el análisis de la ruta jurídica y termina con la decisión final del expediente</v>
      </c>
      <c r="E81" s="213" t="str">
        <f>+'3 - Identificación del Riesgo'!F80</f>
        <v>SUBDIRECCIÓN DE ACCESO A TIERRAS EN ZONAS FOCALIZADAS</v>
      </c>
      <c r="F81" s="248" t="str">
        <f>+'3 - Identificación del Riesgo'!G80</f>
        <v>R 30</v>
      </c>
      <c r="G81" s="213" t="str">
        <f>+'3 - Identificación del Riesgo'!H80</f>
        <v>Materializar un subsidio que no cumpla con los requisitos establecidos</v>
      </c>
      <c r="H81" s="213" t="str">
        <f>+'3 - Identificación del Riesgo'!I80</f>
        <v>Afectación Económica o presupuestal</v>
      </c>
      <c r="I81" s="212" t="str">
        <f>+'3 - Identificación del Riesgo'!J80</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1" s="216">
        <f>+'3 - Identificación del Riesgo'!O80</f>
        <v>44701</v>
      </c>
      <c r="K81" s="216" t="str">
        <f>+'3 - Identificación del Riesgo'!K80</f>
        <v>OPERATIVOS</v>
      </c>
      <c r="L81" s="215" t="str">
        <f>+'3 - Identificación del Riesgo'!N80</f>
        <v>Ejecución y administración de procesos</v>
      </c>
      <c r="M81" s="214">
        <v>50</v>
      </c>
      <c r="N81" s="242" t="str">
        <f t="shared" si="11"/>
        <v>Media</v>
      </c>
      <c r="O81" s="243">
        <f t="shared" si="12"/>
        <v>0.6</v>
      </c>
      <c r="P81" s="214" t="s">
        <v>951</v>
      </c>
      <c r="Q81" s="242" t="str">
        <f>IF(OR(P81=[1]Datos!$A$23,P81=[1]Datos!$B$23),"Leve",IF(OR(P81=[1]Datos!$A$24,P81=[1]Datos!$B$24),"Menor",IF(OR(P81=[1]Datos!$A$25,P81=[1]Datos!$B$25),"Moderado",IF(OR(P81=[1]Datos!$A$26,P81=[1]Datos!$B$26),"Mayor",IF(OR(P81=[1]Datos!$A$27,P81=[1]Datos!$B$27),"Catastrófico","")))))</f>
        <v>Catastrófico</v>
      </c>
      <c r="R81" s="243">
        <f t="shared" si="13"/>
        <v>1</v>
      </c>
      <c r="S81" s="242" t="str">
        <f t="shared" si="14"/>
        <v>Extremo</v>
      </c>
      <c r="T81" s="242" t="str">
        <f t="shared" si="15"/>
        <v>Reducir</v>
      </c>
      <c r="U81" s="248" t="str">
        <f>+'5 - Diseño y Valoración Control'!H81</f>
        <v>C 30.1</v>
      </c>
      <c r="V81" s="212" t="str">
        <f>+'5 - Diseño y Valoración Control'!I81</f>
        <v>SUBDIRECCIÓN DE ACCESO A TIERRAS EN ZONAS FOCALIZADAS</v>
      </c>
      <c r="W81" s="212" t="str">
        <f>+'5 - Diseño y Valoración Control'!J81</f>
        <v>Subdirección de Acceso a Tierras en Zonas Focalizadas verifica las condiciones (del aspirante y su cónyuge o compañero(a)) bajo las cuales se realizaron las adjudicaciones, al uno por ciento (1%) trimestralmente del Subsidio -SIRA-, conforme a los artículos 8 y 9 del Acuerdo 005 de 2016 y/o a lo establecido en cumplimiento al fallo judicial. a través del acta de verificación y sus anexos donde se consulta la forma solicitud de inscripción única, los documentos soporte allegados por el postulante y las bases de datos como: DIAN, Policía Nacional, SISBÉN, RUV, RUES, Procuraduría General de la Nación, Contraloría General de la República, ANT- Histórico, CNSC y/o SIGEP y las demás que se consideren necesarias</v>
      </c>
      <c r="X81" s="213" t="str">
        <f>+'5 - Diseño y Valoración Control'!K81</f>
        <v>Preventivo</v>
      </c>
      <c r="Y81" s="99" t="str">
        <f t="shared" si="16"/>
        <v>Probabilidad</v>
      </c>
      <c r="Z81" s="213" t="str">
        <f>+'5 - Diseño y Valoración Control'!M81</f>
        <v>Manual</v>
      </c>
      <c r="AA81" s="99" t="str">
        <f t="shared" si="17"/>
        <v>40%</v>
      </c>
      <c r="AB81" s="213" t="str">
        <f>+'5 - Diseño y Valoración Control'!O81</f>
        <v>Documentado</v>
      </c>
      <c r="AC81" s="213" t="s">
        <v>422</v>
      </c>
      <c r="AD81" s="213" t="str">
        <f>+'5 - Diseño y Valoración Control'!Q81</f>
        <v>Con registro</v>
      </c>
      <c r="AE81" s="203">
        <f>+'5 - Diseño y Valoración Control'!R81</f>
        <v>0.36</v>
      </c>
      <c r="AF81" s="186" t="str">
        <f>+'5 - Diseño y Valoración Control'!S81</f>
        <v>Baja</v>
      </c>
      <c r="AG81" s="203">
        <f>+'5 - Diseño y Valoración Control'!T81</f>
        <v>1</v>
      </c>
      <c r="AH81" s="186" t="str">
        <f>+'5 - Diseño y Valoración Control'!U81</f>
        <v>Catastrófico</v>
      </c>
      <c r="AI81" s="186" t="str">
        <f>+'5 - Diseño y Valoración Control'!V81</f>
        <v>Extremo</v>
      </c>
      <c r="AJ81" s="186" t="str">
        <f>+'5 - Diseño y Valoración Control'!W81</f>
        <v>Reducir</v>
      </c>
      <c r="AK81" s="248" t="str">
        <f>+'6 - Plan de Acciones Preventiva'!F79</f>
        <v>P 30.1</v>
      </c>
      <c r="AL81" s="212" t="str">
        <f>+'6 - Plan de Acciones Preventiva'!G79</f>
        <v>Actualización del instructivo "ACCTI -I-001- Instructivo  para la Materialización del Subsidio Integral SIRA  Y SIDRA  para la  adquisición del predio".</v>
      </c>
      <c r="AM81" s="212" t="str">
        <f>+'6 - Plan de Acciones Preventiva'!H79</f>
        <v>SUBDIRECCIÓN DE ACCESO A TIERRAS EN ZONAS FOCALIZADAS</v>
      </c>
      <c r="AN81" s="212" t="str">
        <f>+'6 - Plan de Acciones Preventiva'!I79</f>
        <v>Instructivo actualizado ACCTI -I-001- Instructivo  para la Materialización del Subsidio Integral SIRA  Y SIDRA  para la  adquisición del predio</v>
      </c>
      <c r="AO81" s="213">
        <f>+'6 - Plan de Acciones Preventiva'!J79</f>
        <v>1</v>
      </c>
      <c r="AP81" s="213">
        <f>+'6 - Plan de Acciones Preventiva'!AI79</f>
        <v>0</v>
      </c>
      <c r="AQ81" s="239">
        <f>+'6 - Plan de Acciones Preventiva'!AJ79</f>
        <v>0</v>
      </c>
      <c r="AR81" s="213" t="str">
        <f>+'6 - Plan de Acciones Preventiva'!AK79</f>
        <v>En curso</v>
      </c>
      <c r="AS81" s="244">
        <f>+'6 - Plan de Acciones Preventiva'!AL79</f>
        <v>0</v>
      </c>
      <c r="AT81" s="244">
        <f>+'6 - Plan de Acciones Preventiva'!AM79</f>
        <v>0</v>
      </c>
      <c r="AU81" s="213">
        <f>+'7 - Materialización del Riesgo'!G81</f>
        <v>0</v>
      </c>
      <c r="AV81" s="213">
        <f>+'7 - Materialización del Riesgo'!H81</f>
        <v>0</v>
      </c>
      <c r="AW81" s="213">
        <f>+'7 - Materialización del Riesgo'!I81</f>
        <v>0</v>
      </c>
      <c r="AX81" s="213" t="e">
        <f>+'7 - Materialización del Riesgo'!J81</f>
        <v>#DIV/0!</v>
      </c>
      <c r="AY81" s="213" t="e">
        <f>+'7 - Materialización del Riesgo'!K81</f>
        <v>#DIV/0!</v>
      </c>
      <c r="AZ81" s="213">
        <f>+'7 - Materialización del Riesgo'!L81</f>
        <v>0</v>
      </c>
      <c r="BA81" s="213">
        <f>+'7 - Materialización del Riesgo'!M81</f>
        <v>0</v>
      </c>
      <c r="BB81" s="213">
        <f>+'7 - Materialización del Riesgo'!N81</f>
        <v>0</v>
      </c>
      <c r="BC81" s="213">
        <f>+'7 - Materialización del Riesgo'!O81</f>
        <v>0</v>
      </c>
      <c r="BD81" s="213" t="e">
        <f>+'7 - Materialización del Riesgo'!P81</f>
        <v>#DIV/0!</v>
      </c>
      <c r="BE81" s="239">
        <f>+'7 - Materialización del Riesgo'!Q81</f>
        <v>1</v>
      </c>
    </row>
    <row r="82" spans="2:57" s="115" customFormat="1" ht="90" x14ac:dyDescent="0.25">
      <c r="B82" s="212" t="str">
        <f>+'3 - Identificación del Riesgo'!B81</f>
        <v>ACCESO A LA PROPIEDAD DE LA TIERRA Y LOS TERRITORIOS</v>
      </c>
      <c r="C82" s="212" t="str">
        <f>+'3 - Identificación del Riesgo'!C81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2" s="212" t="str">
        <f>+'3 - Identificación del Riesgo'!D81</f>
        <v>Inicia con el análisis de la ruta jurídica y termina con la decisión final del expediente</v>
      </c>
      <c r="E82" s="213" t="str">
        <f>+'3 - Identificación del Riesgo'!F81</f>
        <v>SUBDIRECCIÓN DE ACCESO A TIERRAS EN ZONAS FOCALIZADAS</v>
      </c>
      <c r="F82" s="248" t="str">
        <f>+'3 - Identificación del Riesgo'!G81</f>
        <v>R 30</v>
      </c>
      <c r="G82" s="213" t="str">
        <f>+'3 - Identificación del Riesgo'!H81</f>
        <v>Materializar un subsidio que no cumpla con los requisitos establecidos</v>
      </c>
      <c r="H82" s="213" t="str">
        <f>+'3 - Identificación del Riesgo'!I81</f>
        <v>Afectación Económica o presupuestal</v>
      </c>
      <c r="I82" s="212" t="str">
        <f>+'3 - Identificación del Riesgo'!J81</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2" s="216">
        <f>+'3 - Identificación del Riesgo'!O81</f>
        <v>44701</v>
      </c>
      <c r="K82" s="216" t="str">
        <f>+'3 - Identificación del Riesgo'!K81</f>
        <v>OPERATIVOS</v>
      </c>
      <c r="L82" s="215" t="str">
        <f>+'3 - Identificación del Riesgo'!N81</f>
        <v>Ejecución y administración de procesos</v>
      </c>
      <c r="M82" s="214">
        <v>50</v>
      </c>
      <c r="N82" s="242" t="str">
        <f t="shared" si="11"/>
        <v>Media</v>
      </c>
      <c r="O82" s="243">
        <f t="shared" si="12"/>
        <v>0.6</v>
      </c>
      <c r="P82" s="214" t="s">
        <v>951</v>
      </c>
      <c r="Q82" s="242" t="str">
        <f>IF(OR(P82=[1]Datos!$A$23,P82=[1]Datos!$B$23),"Leve",IF(OR(P82=[1]Datos!$A$24,P82=[1]Datos!$B$24),"Menor",IF(OR(P82=[1]Datos!$A$25,P82=[1]Datos!$B$25),"Moderado",IF(OR(P82=[1]Datos!$A$26,P82=[1]Datos!$B$26),"Mayor",IF(OR(P82=[1]Datos!$A$27,P82=[1]Datos!$B$27),"Catastrófico","")))))</f>
        <v>Catastrófico</v>
      </c>
      <c r="R82" s="243">
        <f t="shared" si="13"/>
        <v>1</v>
      </c>
      <c r="S82" s="242" t="str">
        <f t="shared" si="14"/>
        <v>Extremo</v>
      </c>
      <c r="T82" s="242" t="str">
        <f t="shared" si="15"/>
        <v>Reducir</v>
      </c>
      <c r="U82" s="248" t="str">
        <f>+'5 - Diseño y Valoración Control'!H82</f>
        <v>C 30.2</v>
      </c>
      <c r="V82" s="212" t="str">
        <f>+'5 - Diseño y Valoración Control'!I82</f>
        <v>SUBDIRECCIÓN DE ACCESO A TIERRAS EN ZONAS FOCALIZADAS</v>
      </c>
      <c r="W82" s="212" t="str">
        <f>+'5 - Diseño y Valoración Control'!J82</f>
        <v>Subdirección de Acceso a Tierras en Zonas Focalizadas verifica el uno por ciento (1%) de los predios con postulaciones activas trimestralmente a través del acta de verificación y sus anexos donde se validan los requisitos jurídicos, técnicos y ambientales de acuerdo con lo descrito en el procedimiento MATERIALIZACIÓN DEL SUBSIDIO – ADQUISICIÓN DEL PREDIO ACCTI-P-016, vigente</v>
      </c>
      <c r="X82" s="213" t="str">
        <f>+'5 - Diseño y Valoración Control'!K82</f>
        <v>Preventivo</v>
      </c>
      <c r="Y82" s="99" t="str">
        <f t="shared" si="16"/>
        <v>Probabilidad</v>
      </c>
      <c r="Z82" s="213" t="str">
        <f>+'5 - Diseño y Valoración Control'!M82</f>
        <v>Manual</v>
      </c>
      <c r="AA82" s="99" t="str">
        <f t="shared" si="17"/>
        <v>40%</v>
      </c>
      <c r="AB82" s="213" t="str">
        <f>+'5 - Diseño y Valoración Control'!O82</f>
        <v>Documentado</v>
      </c>
      <c r="AC82" s="213" t="s">
        <v>422</v>
      </c>
      <c r="AD82" s="213" t="str">
        <f>+'5 - Diseño y Valoración Control'!Q82</f>
        <v>Con registro</v>
      </c>
      <c r="AE82" s="203">
        <f>+'5 - Diseño y Valoración Control'!R82</f>
        <v>0.216</v>
      </c>
      <c r="AF82" s="186" t="str">
        <f>+'5 - Diseño y Valoración Control'!S82</f>
        <v>Baja</v>
      </c>
      <c r="AG82" s="203">
        <f>+'5 - Diseño y Valoración Control'!T82</f>
        <v>1</v>
      </c>
      <c r="AH82" s="186" t="str">
        <f>+'5 - Diseño y Valoración Control'!U82</f>
        <v>Catastrófico</v>
      </c>
      <c r="AI82" s="186" t="str">
        <f>+'5 - Diseño y Valoración Control'!V82</f>
        <v>Extremo</v>
      </c>
      <c r="AJ82" s="186" t="str">
        <f>+'5 - Diseño y Valoración Control'!W82</f>
        <v>Reducir</v>
      </c>
      <c r="AK82" s="248" t="str">
        <f>+'6 - Plan de Acciones Preventiva'!F80</f>
        <v>P 30.2</v>
      </c>
      <c r="AL82" s="212" t="str">
        <f>+'6 - Plan de Acciones Preventiva'!G80</f>
        <v xml:space="preserve">Socialización de los procedimientos e instructivos relacionados con Subsidios que se encuentren vigentes en el Sistema Integrado de Gestión dentro de la Subdirección de Acceso a Tierras en Zonas Focalizadas - SATZF </v>
      </c>
      <c r="AM82" s="212" t="str">
        <f>+'6 - Plan de Acciones Preventiva'!H80</f>
        <v>SUBDIRECCIÓN DE ACCESO A TIERRAS EN ZONAS FOCALIZADAS</v>
      </c>
      <c r="AN82" s="212" t="str">
        <f>+'6 - Plan de Acciones Preventiva'!I80</f>
        <v>Listado de asistencia de la socialización</v>
      </c>
      <c r="AO82" s="213">
        <f>+'6 - Plan de Acciones Preventiva'!J80</f>
        <v>1</v>
      </c>
      <c r="AP82" s="213">
        <f>+'6 - Plan de Acciones Preventiva'!AI80</f>
        <v>0</v>
      </c>
      <c r="AQ82" s="239">
        <f>+'6 - Plan de Acciones Preventiva'!AJ80</f>
        <v>0</v>
      </c>
      <c r="AR82" s="213" t="str">
        <f>+'6 - Plan de Acciones Preventiva'!AK80</f>
        <v>En curso</v>
      </c>
      <c r="AS82" s="244">
        <f>+'6 - Plan de Acciones Preventiva'!AL80</f>
        <v>0</v>
      </c>
      <c r="AT82" s="244">
        <f>+'6 - Plan de Acciones Preventiva'!AM80</f>
        <v>0</v>
      </c>
      <c r="AU82" s="213">
        <f>+'7 - Materialización del Riesgo'!G82</f>
        <v>0</v>
      </c>
      <c r="AV82" s="213">
        <f>+'7 - Materialización del Riesgo'!H82</f>
        <v>0</v>
      </c>
      <c r="AW82" s="213">
        <f>+'7 - Materialización del Riesgo'!I82</f>
        <v>0</v>
      </c>
      <c r="AX82" s="213" t="e">
        <f>+'7 - Materialización del Riesgo'!J82</f>
        <v>#DIV/0!</v>
      </c>
      <c r="AY82" s="213" t="e">
        <f>+'7 - Materialización del Riesgo'!K82</f>
        <v>#DIV/0!</v>
      </c>
      <c r="AZ82" s="213">
        <f>+'7 - Materialización del Riesgo'!L82</f>
        <v>0</v>
      </c>
      <c r="BA82" s="213">
        <f>+'7 - Materialización del Riesgo'!M82</f>
        <v>0</v>
      </c>
      <c r="BB82" s="213">
        <f>+'7 - Materialización del Riesgo'!N82</f>
        <v>0</v>
      </c>
      <c r="BC82" s="213">
        <f>+'7 - Materialización del Riesgo'!O82</f>
        <v>0</v>
      </c>
      <c r="BD82" s="213" t="e">
        <f>+'7 - Materialización del Riesgo'!P82</f>
        <v>#DIV/0!</v>
      </c>
      <c r="BE82" s="239">
        <f>+'7 - Materialización del Riesgo'!Q82</f>
        <v>1</v>
      </c>
    </row>
    <row r="83" spans="2:57" s="115" customFormat="1" ht="90" x14ac:dyDescent="0.25">
      <c r="B83" s="212" t="str">
        <f>+'3 - Identificación del Riesgo'!B82</f>
        <v>ACCESO A LA PROPIEDAD DE LA TIERRA Y LOS TERRITORIOS</v>
      </c>
      <c r="C83" s="212" t="str">
        <f>+'3 - Identificación del Riesgo'!C82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3" s="212" t="str">
        <f>+'3 - Identificación del Riesgo'!D82</f>
        <v>Inicia con el análisis de la ruta jurídica y termina con la decisión final del expediente</v>
      </c>
      <c r="E83" s="213" t="str">
        <f>+'3 - Identificación del Riesgo'!F82</f>
        <v>SUBDIRECCIÓN DE ACCESO A TIERRAS EN ZONAS FOCALIZADAS</v>
      </c>
      <c r="F83" s="248" t="str">
        <f>+'3 - Identificación del Riesgo'!G82</f>
        <v>R 30</v>
      </c>
      <c r="G83" s="213" t="str">
        <f>+'3 - Identificación del Riesgo'!H82</f>
        <v>Materializar un subsidio que no cumpla con los requisitos establecidos</v>
      </c>
      <c r="H83" s="213" t="str">
        <f>+'3 - Identificación del Riesgo'!I82</f>
        <v>Afectación Económica o presupuestal</v>
      </c>
      <c r="I83" s="212" t="str">
        <f>+'3 - Identificación del Riesgo'!J82</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3" s="216">
        <f>+'3 - Identificación del Riesgo'!O82</f>
        <v>44701</v>
      </c>
      <c r="K83" s="216" t="str">
        <f>+'3 - Identificación del Riesgo'!K82</f>
        <v>OPERATIVOS</v>
      </c>
      <c r="L83" s="215" t="str">
        <f>+'3 - Identificación del Riesgo'!N82</f>
        <v>Ejecución y administración de procesos</v>
      </c>
      <c r="M83" s="214">
        <v>50</v>
      </c>
      <c r="N83" s="242" t="str">
        <f t="shared" si="11"/>
        <v>Media</v>
      </c>
      <c r="O83" s="243">
        <f t="shared" si="12"/>
        <v>0.6</v>
      </c>
      <c r="P83" s="214" t="s">
        <v>951</v>
      </c>
      <c r="Q83" s="242" t="str">
        <f>IF(OR(P83=[1]Datos!$A$23,P83=[1]Datos!$B$23),"Leve",IF(OR(P83=[1]Datos!$A$24,P83=[1]Datos!$B$24),"Menor",IF(OR(P83=[1]Datos!$A$25,P83=[1]Datos!$B$25),"Moderado",IF(OR(P83=[1]Datos!$A$26,P83=[1]Datos!$B$26),"Mayor",IF(OR(P83=[1]Datos!$A$27,P83=[1]Datos!$B$27),"Catastrófico","")))))</f>
        <v>Catastrófico</v>
      </c>
      <c r="R83" s="243">
        <f t="shared" si="13"/>
        <v>1</v>
      </c>
      <c r="S83" s="242" t="str">
        <f t="shared" si="14"/>
        <v>Extremo</v>
      </c>
      <c r="T83" s="242" t="str">
        <f t="shared" si="15"/>
        <v>Reducir</v>
      </c>
      <c r="U83" s="248" t="str">
        <f>+'5 - Diseño y Valoración Control'!H83</f>
        <v>C 30.3</v>
      </c>
      <c r="V83" s="212" t="str">
        <f>+'5 - Diseño y Valoración Control'!I83</f>
        <v>SUBDIRECCIÓN DE ACCESO A TIERRAS EN ZONAS FOCALIZADAS</v>
      </c>
      <c r="W83" s="212" t="str">
        <f>+'5 - Diseño y Valoración Control'!J83</f>
        <v>Subdirección de Acceso a Tierras en Zonas Focalizadas valida la implementación del uno por ciento (1%) de los proyectos productivos trimestralmente a través del acta de verificación y sus anexos donde se revisa la viabilidad técnica, ambiental y financiera  de los proyectos formulados participativamente  con los beneficiarios de acuerdo a las condiciones del predio con lo descrito en el procedimiento ACCTI-P-017 MATERIALIZACIÓN DEL SUBSIDIO – PROYECTOS PRODUCTIVOS</v>
      </c>
      <c r="X83" s="213" t="str">
        <f>+'5 - Diseño y Valoración Control'!K83</f>
        <v>Detectivo</v>
      </c>
      <c r="Y83" s="99" t="str">
        <f t="shared" si="16"/>
        <v>Impacto</v>
      </c>
      <c r="Z83" s="213" t="str">
        <f>+'5 - Diseño y Valoración Control'!M83</f>
        <v>Manual</v>
      </c>
      <c r="AA83" s="99" t="str">
        <f t="shared" si="17"/>
        <v>30%</v>
      </c>
      <c r="AB83" s="213" t="str">
        <f>+'5 - Diseño y Valoración Control'!O83</f>
        <v>Documentado</v>
      </c>
      <c r="AC83" s="213" t="s">
        <v>422</v>
      </c>
      <c r="AD83" s="213" t="str">
        <f>+'5 - Diseño y Valoración Control'!Q83</f>
        <v>Con registro</v>
      </c>
      <c r="AE83" s="203">
        <f>+'5 - Diseño y Valoración Control'!R83</f>
        <v>0.216</v>
      </c>
      <c r="AF83" s="186" t="str">
        <f>+'5 - Diseño y Valoración Control'!S83</f>
        <v>Baja</v>
      </c>
      <c r="AG83" s="203">
        <f>+'5 - Diseño y Valoración Control'!T83</f>
        <v>0.7</v>
      </c>
      <c r="AH83" s="186" t="str">
        <f>+'5 - Diseño y Valoración Control'!U83</f>
        <v>Mayor</v>
      </c>
      <c r="AI83" s="186" t="str">
        <f>+'5 - Diseño y Valoración Control'!V83</f>
        <v>Alto</v>
      </c>
      <c r="AJ83" s="186" t="str">
        <f>+'5 - Diseño y Valoración Control'!W83</f>
        <v>Reducir</v>
      </c>
      <c r="AK83" s="248" t="str">
        <f>+'6 - Plan de Acciones Preventiva'!F81</f>
        <v>P 30.3</v>
      </c>
      <c r="AL83" s="212">
        <f>+'6 - Plan de Acciones Preventiva'!G81</f>
        <v>0</v>
      </c>
      <c r="AM83" s="212" t="str">
        <f>+'6 - Plan de Acciones Preventiva'!H81</f>
        <v/>
      </c>
      <c r="AN83" s="212">
        <f>+'6 - Plan de Acciones Preventiva'!I81</f>
        <v>0</v>
      </c>
      <c r="AO83" s="213">
        <f>+'6 - Plan de Acciones Preventiva'!J81</f>
        <v>1</v>
      </c>
      <c r="AP83" s="213">
        <f>+'6 - Plan de Acciones Preventiva'!AI81</f>
        <v>0</v>
      </c>
      <c r="AQ83" s="239">
        <f>+'6 - Plan de Acciones Preventiva'!AJ81</f>
        <v>0</v>
      </c>
      <c r="AR83" s="213" t="str">
        <f>+'6 - Plan de Acciones Preventiva'!AK81</f>
        <v>En curso</v>
      </c>
      <c r="AS83" s="244">
        <f>+'6 - Plan de Acciones Preventiva'!AL81</f>
        <v>0</v>
      </c>
      <c r="AT83" s="244">
        <f>+'6 - Plan de Acciones Preventiva'!AM81</f>
        <v>0</v>
      </c>
      <c r="AU83" s="213">
        <f>+'7 - Materialización del Riesgo'!G83</f>
        <v>0</v>
      </c>
      <c r="AV83" s="213">
        <f>+'7 - Materialización del Riesgo'!H83</f>
        <v>0</v>
      </c>
      <c r="AW83" s="213">
        <f>+'7 - Materialización del Riesgo'!I83</f>
        <v>0</v>
      </c>
      <c r="AX83" s="213" t="e">
        <f>+'7 - Materialización del Riesgo'!J83</f>
        <v>#DIV/0!</v>
      </c>
      <c r="AY83" s="213" t="e">
        <f>+'7 - Materialización del Riesgo'!K83</f>
        <v>#DIV/0!</v>
      </c>
      <c r="AZ83" s="213">
        <f>+'7 - Materialización del Riesgo'!L83</f>
        <v>0</v>
      </c>
      <c r="BA83" s="213">
        <f>+'7 - Materialización del Riesgo'!M83</f>
        <v>0</v>
      </c>
      <c r="BB83" s="213">
        <f>+'7 - Materialización del Riesgo'!N83</f>
        <v>0</v>
      </c>
      <c r="BC83" s="213">
        <f>+'7 - Materialización del Riesgo'!O83</f>
        <v>0</v>
      </c>
      <c r="BD83" s="213" t="e">
        <f>+'7 - Materialización del Riesgo'!P83</f>
        <v>#DIV/0!</v>
      </c>
      <c r="BE83" s="239">
        <f>+'7 - Materialización del Riesgo'!Q83</f>
        <v>1</v>
      </c>
    </row>
    <row r="84" spans="2:57" s="115" customFormat="1" ht="90" x14ac:dyDescent="0.25">
      <c r="B84" s="212" t="str">
        <f>+'3 - Identificación del Riesgo'!B83</f>
        <v>ACCESO A LA PROPIEDAD DE LA TIERRA Y LOS TERRITORIOS</v>
      </c>
      <c r="C84" s="212" t="str">
        <f>+'3 - Identificación del Riesgo'!C83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4" s="212" t="str">
        <f>+'3 - Identificación del Riesgo'!D83</f>
        <v>Inicia con el análisis de la ruta jurídica y termina con la decisión final del expediente</v>
      </c>
      <c r="E84" s="213" t="str">
        <f>+'3 - Identificación del Riesgo'!F83</f>
        <v>SUBDIRECCIÓN DE ACCESO A TIERRAS EN ZONAS FOCALIZADAS</v>
      </c>
      <c r="F84" s="248" t="str">
        <f>+'3 - Identificación del Riesgo'!G83</f>
        <v>R 30</v>
      </c>
      <c r="G84" s="213" t="str">
        <f>+'3 - Identificación del Riesgo'!H83</f>
        <v>Materializar un subsidio que no cumpla con los requisitos establecidos</v>
      </c>
      <c r="H84" s="213" t="str">
        <f>+'3 - Identificación del Riesgo'!I83</f>
        <v>Afectación Económica o presupuestal</v>
      </c>
      <c r="I84" s="212" t="str">
        <f>+'3 - Identificación del Riesgo'!J83</f>
        <v>Posibilidad de afectación económica por detrimento de los recursos del Estado y las sanciones fiscales por parte de los entes de control debido a la no aplicación de los procedimientos e instructivos relacionados con Subsidios que se encuentren vigentes en el Sistema Integrado de Gestión institucional, incluyendo la normativa que debe estar relacionada en ellos</v>
      </c>
      <c r="J84" s="216">
        <f>+'3 - Identificación del Riesgo'!O83</f>
        <v>44701</v>
      </c>
      <c r="K84" s="216" t="str">
        <f>+'3 - Identificación del Riesgo'!K83</f>
        <v>OPERATIVOS</v>
      </c>
      <c r="L84" s="215" t="str">
        <f>+'3 - Identificación del Riesgo'!N83</f>
        <v>Ejecución y administración de procesos</v>
      </c>
      <c r="M84" s="214">
        <v>50</v>
      </c>
      <c r="N84" s="242" t="str">
        <f t="shared" si="11"/>
        <v>Media</v>
      </c>
      <c r="O84" s="243">
        <f t="shared" si="12"/>
        <v>0.6</v>
      </c>
      <c r="P84" s="214" t="s">
        <v>951</v>
      </c>
      <c r="Q84" s="242" t="str">
        <f>IF(OR(P84=[1]Datos!$A$23,P84=[1]Datos!$B$23),"Leve",IF(OR(P84=[1]Datos!$A$24,P84=[1]Datos!$B$24),"Menor",IF(OR(P84=[1]Datos!$A$25,P84=[1]Datos!$B$25),"Moderado",IF(OR(P84=[1]Datos!$A$26,P84=[1]Datos!$B$26),"Mayor",IF(OR(P84=[1]Datos!$A$27,P84=[1]Datos!$B$27),"Catastrófico","")))))</f>
        <v>Catastrófico</v>
      </c>
      <c r="R84" s="243">
        <f t="shared" si="13"/>
        <v>1</v>
      </c>
      <c r="S84" s="242" t="str">
        <f t="shared" si="14"/>
        <v>Extremo</v>
      </c>
      <c r="T84" s="242" t="str">
        <f t="shared" si="15"/>
        <v>Reducir</v>
      </c>
      <c r="U84" s="248" t="str">
        <f>+'5 - Diseño y Valoración Control'!H84</f>
        <v>C 30.4</v>
      </c>
      <c r="V84" s="212" t="str">
        <f>+'5 - Diseño y Valoración Control'!I84</f>
        <v>SUBDIRECCIÓN DE ACCESO A TIERRAS EN ZONAS FOCALIZADAS</v>
      </c>
      <c r="W84" s="212" t="str">
        <f>+'5 - Diseño y Valoración Control'!J84</f>
        <v>Subdirección de Acceso a Tierras en Zonas Focalizadas revoca acto administrativo a través de una resolución de revocatoria donde se revoca el acto administrativo que materializó el subsidio en un predio que no cumplía con los requisitos de la materialización y se puede solicitar una nueva postulación, realizando el seguimiento semestral del estado del expediente y/o revocatoria (Matriz de Seguimiento revocatorias).</v>
      </c>
      <c r="X84" s="213" t="str">
        <f>+'5 - Diseño y Valoración Control'!K84</f>
        <v>Correctivo</v>
      </c>
      <c r="Y84" s="99" t="str">
        <f t="shared" si="16"/>
        <v>Impacto</v>
      </c>
      <c r="Z84" s="213" t="str">
        <f>+'5 - Diseño y Valoración Control'!M84</f>
        <v>Manual</v>
      </c>
      <c r="AA84" s="99" t="str">
        <f t="shared" si="17"/>
        <v>25%</v>
      </c>
      <c r="AB84" s="213" t="str">
        <f>+'5 - Diseño y Valoración Control'!O84</f>
        <v>Documentado</v>
      </c>
      <c r="AC84" s="213" t="s">
        <v>421</v>
      </c>
      <c r="AD84" s="213" t="str">
        <f>+'5 - Diseño y Valoración Control'!Q84</f>
        <v>Con registro</v>
      </c>
      <c r="AE84" s="203">
        <f>+'5 - Diseño y Valoración Control'!R84</f>
        <v>0</v>
      </c>
      <c r="AF84" s="186" t="str">
        <f>+'5 - Diseño y Valoración Control'!S84</f>
        <v/>
      </c>
      <c r="AG84" s="203">
        <f>+'5 - Diseño y Valoración Control'!T84</f>
        <v>0</v>
      </c>
      <c r="AH84" s="186" t="str">
        <f>+'5 - Diseño y Valoración Control'!U84</f>
        <v/>
      </c>
      <c r="AI84" s="186" t="str">
        <f>+'5 - Diseño y Valoración Control'!V84</f>
        <v/>
      </c>
      <c r="AJ84" s="186"/>
      <c r="AK84" s="248" t="str">
        <f>+'6 - Plan de Acciones Preventiva'!F82</f>
        <v>P 30.4</v>
      </c>
      <c r="AL84" s="212">
        <f>+'6 - Plan de Acciones Preventiva'!G82</f>
        <v>0</v>
      </c>
      <c r="AM84" s="212" t="str">
        <f>+'6 - Plan de Acciones Preventiva'!H82</f>
        <v/>
      </c>
      <c r="AN84" s="212">
        <f>+'6 - Plan de Acciones Preventiva'!I82</f>
        <v>0</v>
      </c>
      <c r="AO84" s="213">
        <f>+'6 - Plan de Acciones Preventiva'!J82</f>
        <v>0</v>
      </c>
      <c r="AP84" s="213">
        <f>+'6 - Plan de Acciones Preventiva'!AI82</f>
        <v>0</v>
      </c>
      <c r="AQ84" s="239"/>
      <c r="AR84" s="213" t="str">
        <f>+'6 - Plan de Acciones Preventiva'!AK82</f>
        <v>En curso</v>
      </c>
      <c r="AS84" s="244">
        <f>+'6 - Plan de Acciones Preventiva'!AL82</f>
        <v>0</v>
      </c>
      <c r="AT84" s="244">
        <f>+'6 - Plan de Acciones Preventiva'!AM82</f>
        <v>0</v>
      </c>
      <c r="AU84" s="213">
        <f>+'7 - Materialización del Riesgo'!G84</f>
        <v>0</v>
      </c>
      <c r="AV84" s="213">
        <f>+'7 - Materialización del Riesgo'!H84</f>
        <v>0</v>
      </c>
      <c r="AW84" s="213">
        <f>+'7 - Materialización del Riesgo'!I84</f>
        <v>0</v>
      </c>
      <c r="AX84" s="213" t="e">
        <f>+'7 - Materialización del Riesgo'!J84</f>
        <v>#DIV/0!</v>
      </c>
      <c r="AY84" s="213" t="e">
        <f>+'7 - Materialización del Riesgo'!K84</f>
        <v>#DIV/0!</v>
      </c>
      <c r="AZ84" s="213">
        <f>+'7 - Materialización del Riesgo'!L84</f>
        <v>0</v>
      </c>
      <c r="BA84" s="213">
        <f>+'7 - Materialización del Riesgo'!M84</f>
        <v>0</v>
      </c>
      <c r="BB84" s="213">
        <f>+'7 - Materialización del Riesgo'!N84</f>
        <v>0</v>
      </c>
      <c r="BC84" s="213">
        <f>+'7 - Materialización del Riesgo'!O84</f>
        <v>0</v>
      </c>
      <c r="BD84" s="213" t="e">
        <f>+'7 - Materialización del Riesgo'!P84</f>
        <v>#DIV/0!</v>
      </c>
      <c r="BE84" s="239">
        <f>+'7 - Materialización del Riesgo'!Q84</f>
        <v>1</v>
      </c>
    </row>
    <row r="85" spans="2:57" s="115" customFormat="1" ht="90" x14ac:dyDescent="0.25">
      <c r="B85" s="212" t="str">
        <f>+'3 - Identificación del Riesgo'!B84</f>
        <v>ACCESO A LA PROPIEDAD DE LA TIERRA Y LOS TERRITORIOS</v>
      </c>
      <c r="C85" s="212" t="str">
        <f>+'3 - Identificación del Riesgo'!C84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5" s="212" t="str">
        <f>+'3 - Identificación del Riesgo'!D84</f>
        <v>Inicia con el análisis de la ruta jurídica y termina con la decisión final del expediente</v>
      </c>
      <c r="E85" s="213" t="str">
        <f>+'3 - Identificación del Riesgo'!F84</f>
        <v>SUBDIRECCIÓN DE ACCESO A TIERRAS EN ZONAS FOCALIZADAS</v>
      </c>
      <c r="F85" s="248" t="str">
        <f>+'3 - Identificación del Riesgo'!G84</f>
        <v>R 31</v>
      </c>
      <c r="G85" s="213" t="str">
        <f>+'3 - Identificación del Riesgo'!H84</f>
        <v>Adjudicación de baldíos a persona natural, sin el cumplimiento de requisitos jurídicos, agronómicos y catastrales en los municipios focalizados</v>
      </c>
      <c r="H85" s="213" t="str">
        <f>+'3 - Identificación del Riesgo'!I84</f>
        <v>Pérdida Reputacional</v>
      </c>
      <c r="I85" s="212" t="str">
        <f>+'3 - Identificación del Riesgo'!J84</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5" s="216">
        <f>+'3 - Identificación del Riesgo'!O84</f>
        <v>44701</v>
      </c>
      <c r="K85" s="216" t="str">
        <f>+'3 - Identificación del Riesgo'!K84</f>
        <v>OPERATIVOS</v>
      </c>
      <c r="L85" s="215" t="str">
        <f>+'3 - Identificación del Riesgo'!N84</f>
        <v>Ejecución y administración de procesos</v>
      </c>
      <c r="M85" s="214">
        <v>1600</v>
      </c>
      <c r="N85" s="242" t="str">
        <f t="shared" si="11"/>
        <v>Alta</v>
      </c>
      <c r="O85" s="243">
        <f t="shared" si="12"/>
        <v>0.8</v>
      </c>
      <c r="P85" s="214" t="s">
        <v>394</v>
      </c>
      <c r="Q85" s="242" t="str">
        <f>IF(OR(P85=[1]Datos!$A$23,P85=[1]Datos!$B$23),"Leve",IF(OR(P85=[1]Datos!$A$24,P85=[1]Datos!$B$24),"Menor",IF(OR(P85=[1]Datos!$A$25,P85=[1]Datos!$B$25),"Moderado",IF(OR(P85=[1]Datos!$A$26,P85=[1]Datos!$B$26),"Mayor",IF(OR(P85=[1]Datos!$A$27,P85=[1]Datos!$B$27),"Catastrófico","")))))</f>
        <v>Catastrófico</v>
      </c>
      <c r="R85" s="243">
        <f t="shared" si="13"/>
        <v>1</v>
      </c>
      <c r="S85" s="242" t="str">
        <f t="shared" si="14"/>
        <v>Extremo</v>
      </c>
      <c r="T85" s="242" t="str">
        <f t="shared" si="15"/>
        <v>Reducir</v>
      </c>
      <c r="U85" s="248" t="str">
        <f>+'5 - Diseño y Valoración Control'!H85</f>
        <v>C 31.1</v>
      </c>
      <c r="V85" s="212" t="str">
        <f>+'5 - Diseño y Valoración Control'!I85</f>
        <v>SUBDIRECCIÓN DE ACCESO A TIERRAS EN ZONAS FOCALIZADAS</v>
      </c>
      <c r="W85" s="212" t="str">
        <f>+'5 - Diseño y Valoración Control'!J85</f>
        <v>Subdirección de Acceso a Tierras en Zonas Focalizadas asegura el cumplimiento de los requisitos para ser sujeto de reforma agraria y los requisitos ambientales, sociales, de infraestructura y técnicas del predio, en el marco de la Ley 160/94 a través del acta de verificación y sus anexos donde se validan los requisitos jurídicos, técnicos y ambientales de acuerdo con lo descrito en el procedimiento ACCTI-P-003 Adjudicación de baldíos a persona natural (ley 160/94), a través de la ACCTI-F-026 FORMA REVISIÓN JURÍDICA</v>
      </c>
      <c r="X85" s="213" t="str">
        <f>+'5 - Diseño y Valoración Control'!K85</f>
        <v>Preventivo</v>
      </c>
      <c r="Y85" s="99" t="str">
        <f t="shared" si="16"/>
        <v>Probabilidad</v>
      </c>
      <c r="Z85" s="213" t="str">
        <f>+'5 - Diseño y Valoración Control'!M85</f>
        <v>Manual</v>
      </c>
      <c r="AA85" s="99" t="str">
        <f t="shared" si="17"/>
        <v>40%</v>
      </c>
      <c r="AB85" s="213" t="str">
        <f>+'5 - Diseño y Valoración Control'!O85</f>
        <v>Documentado</v>
      </c>
      <c r="AC85" s="213" t="s">
        <v>421</v>
      </c>
      <c r="AD85" s="213" t="str">
        <f>+'5 - Diseño y Valoración Control'!Q85</f>
        <v>Con registro</v>
      </c>
      <c r="AE85" s="203">
        <f>+'5 - Diseño y Valoración Control'!R85</f>
        <v>0.48</v>
      </c>
      <c r="AF85" s="186" t="str">
        <f>+'5 - Diseño y Valoración Control'!S85</f>
        <v>Media</v>
      </c>
      <c r="AG85" s="203">
        <f>+'5 - Diseño y Valoración Control'!T85</f>
        <v>1</v>
      </c>
      <c r="AH85" s="186" t="str">
        <f>+'5 - Diseño y Valoración Control'!U85</f>
        <v>Catastrófico</v>
      </c>
      <c r="AI85" s="186" t="str">
        <f>+'5 - Diseño y Valoración Control'!V85</f>
        <v>Extremo</v>
      </c>
      <c r="AJ85" s="186" t="str">
        <f>+'5 - Diseño y Valoración Control'!W85</f>
        <v>Reducir</v>
      </c>
      <c r="AK85" s="248" t="str">
        <f>+'6 - Plan de Acciones Preventiva'!F83</f>
        <v>P 31.1</v>
      </c>
      <c r="AL85" s="212" t="str">
        <f>+'6 - Plan de Acciones Preventiva'!G83</f>
        <v>Socialización de los procedimientos ACCTI- P 020-Adjudicación Baldíos  en los municipios focalizados y ACCTI-P-003 Adjudicación de baldíos a persona natural (ley 160/94)</v>
      </c>
      <c r="AM85" s="212" t="str">
        <f>+'6 - Plan de Acciones Preventiva'!H83</f>
        <v>SUBDIRECCIÓN DE ACCESO A TIERRAS EN ZONAS FOCALIZADAS</v>
      </c>
      <c r="AN85" s="212" t="str">
        <f>+'6 - Plan de Acciones Preventiva'!I83</f>
        <v>Listado de asistencia de la socialización</v>
      </c>
      <c r="AO85" s="213">
        <f>+'6 - Plan de Acciones Preventiva'!J83</f>
        <v>1</v>
      </c>
      <c r="AP85" s="213">
        <f>+'6 - Plan de Acciones Preventiva'!AI83</f>
        <v>0</v>
      </c>
      <c r="AQ85" s="239">
        <f>+'6 - Plan de Acciones Preventiva'!AJ83</f>
        <v>0</v>
      </c>
      <c r="AR85" s="213" t="str">
        <f>+'6 - Plan de Acciones Preventiva'!AK83</f>
        <v>En curso</v>
      </c>
      <c r="AS85" s="244">
        <f>+'6 - Plan de Acciones Preventiva'!AL83</f>
        <v>0</v>
      </c>
      <c r="AT85" s="244">
        <f>+'6 - Plan de Acciones Preventiva'!AM83</f>
        <v>0</v>
      </c>
      <c r="AU85" s="213">
        <f>+'7 - Materialización del Riesgo'!G85</f>
        <v>0</v>
      </c>
      <c r="AV85" s="213">
        <f>+'7 - Materialización del Riesgo'!H85</f>
        <v>0</v>
      </c>
      <c r="AW85" s="213">
        <f>+'7 - Materialización del Riesgo'!I85</f>
        <v>0</v>
      </c>
      <c r="AX85" s="213" t="e">
        <f>+'7 - Materialización del Riesgo'!J85</f>
        <v>#DIV/0!</v>
      </c>
      <c r="AY85" s="213" t="e">
        <f>+'7 - Materialización del Riesgo'!K85</f>
        <v>#DIV/0!</v>
      </c>
      <c r="AZ85" s="213">
        <f>+'7 - Materialización del Riesgo'!L85</f>
        <v>0</v>
      </c>
      <c r="BA85" s="213">
        <f>+'7 - Materialización del Riesgo'!M85</f>
        <v>0</v>
      </c>
      <c r="BB85" s="213">
        <f>+'7 - Materialización del Riesgo'!N85</f>
        <v>0</v>
      </c>
      <c r="BC85" s="213">
        <f>+'7 - Materialización del Riesgo'!O85</f>
        <v>0</v>
      </c>
      <c r="BD85" s="213" t="e">
        <f>+'7 - Materialización del Riesgo'!P85</f>
        <v>#DIV/0!</v>
      </c>
      <c r="BE85" s="239">
        <f>+'7 - Materialización del Riesgo'!Q85</f>
        <v>1</v>
      </c>
    </row>
    <row r="86" spans="2:57" s="115" customFormat="1" ht="90" x14ac:dyDescent="0.25">
      <c r="B86" s="212" t="str">
        <f>+'3 - Identificación del Riesgo'!B85</f>
        <v>ACCESO A LA PROPIEDAD DE LA TIERRA Y LOS TERRITORIOS</v>
      </c>
      <c r="C86" s="212" t="str">
        <f>+'3 - Identificación del Riesgo'!C85</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6" s="212" t="str">
        <f>+'3 - Identificación del Riesgo'!D85</f>
        <v>Inicia con el análisis de la ruta jurídica y termina con la decisión final del expediente</v>
      </c>
      <c r="E86" s="213" t="str">
        <f>+'3 - Identificación del Riesgo'!F85</f>
        <v>SUBDIRECCIÓN DE ACCESO A TIERRAS EN ZONAS FOCALIZADAS</v>
      </c>
      <c r="F86" s="248" t="str">
        <f>+'3 - Identificación del Riesgo'!G85</f>
        <v>R 31</v>
      </c>
      <c r="G86" s="213" t="str">
        <f>+'3 - Identificación del Riesgo'!H85</f>
        <v>Adjudicación de baldíos a persona natural, sin el cumplimiento de requisitos jurídicos, agronómicos y catastrales en los municipios focalizados</v>
      </c>
      <c r="H86" s="213" t="str">
        <f>+'3 - Identificación del Riesgo'!I85</f>
        <v>Pérdida Reputacional</v>
      </c>
      <c r="I86" s="212" t="str">
        <f>+'3 - Identificación del Riesgo'!J85</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6" s="216">
        <f>+'3 - Identificación del Riesgo'!O85</f>
        <v>44701</v>
      </c>
      <c r="K86" s="216" t="str">
        <f>+'3 - Identificación del Riesgo'!K85</f>
        <v>OPERATIVOS</v>
      </c>
      <c r="L86" s="215" t="str">
        <f>+'3 - Identificación del Riesgo'!N85</f>
        <v>Ejecución y administración de procesos</v>
      </c>
      <c r="M86" s="214">
        <v>1600</v>
      </c>
      <c r="N86" s="242" t="str">
        <f t="shared" si="11"/>
        <v>Alta</v>
      </c>
      <c r="O86" s="243">
        <f t="shared" si="12"/>
        <v>0.8</v>
      </c>
      <c r="P86" s="214" t="s">
        <v>394</v>
      </c>
      <c r="Q86" s="242" t="str">
        <f>IF(OR(P86=[1]Datos!$A$23,P86=[1]Datos!$B$23),"Leve",IF(OR(P86=[1]Datos!$A$24,P86=[1]Datos!$B$24),"Menor",IF(OR(P86=[1]Datos!$A$25,P86=[1]Datos!$B$25),"Moderado",IF(OR(P86=[1]Datos!$A$26,P86=[1]Datos!$B$26),"Mayor",IF(OR(P86=[1]Datos!$A$27,P86=[1]Datos!$B$27),"Catastrófico","")))))</f>
        <v>Catastrófico</v>
      </c>
      <c r="R86" s="243">
        <f t="shared" si="13"/>
        <v>1</v>
      </c>
      <c r="S86" s="242" t="str">
        <f t="shared" si="14"/>
        <v>Extremo</v>
      </c>
      <c r="T86" s="242" t="str">
        <f t="shared" si="15"/>
        <v>Reducir</v>
      </c>
      <c r="U86" s="248" t="str">
        <f>+'5 - Diseño y Valoración Control'!H86</f>
        <v>C 31.2</v>
      </c>
      <c r="V86" s="212" t="str">
        <f>+'5 - Diseño y Valoración Control'!I86</f>
        <v>SUBDIRECCIÓN DE ACCESO A TIERRAS EN ZONAS FOCALIZADAS</v>
      </c>
      <c r="W86" s="212" t="str">
        <f>+'5 - Diseño y Valoración Control'!J86</f>
        <v>Subdirección de Acceso a Tierras en Zonas Focalizadas asegura el cumplimiento de los requisitos para ser sujeto de reforma agraria y los requisitos ambientales, sociales, de infraestructura y técnicas del predio, en el marco del Decreto Ley 902/2017 a través del acta de verificación y sus anexos donde se validan los requisitos jurídicos, técnicos y ambientales de acuerdo con lo descrito en el procedimiento ACCTI-P-020 Único en municipios focalizados, a través de la forma POSPR-F-015 INFORME TÉCNICO JURÍDICO DEFINITIVO.</v>
      </c>
      <c r="X86" s="213" t="str">
        <f>+'5 - Diseño y Valoración Control'!K86</f>
        <v>Preventivo</v>
      </c>
      <c r="Y86" s="99" t="str">
        <f t="shared" si="16"/>
        <v>Probabilidad</v>
      </c>
      <c r="Z86" s="213" t="str">
        <f>+'5 - Diseño y Valoración Control'!M86</f>
        <v>Manual</v>
      </c>
      <c r="AA86" s="99" t="str">
        <f t="shared" si="17"/>
        <v>40%</v>
      </c>
      <c r="AB86" s="213" t="str">
        <f>+'5 - Diseño y Valoración Control'!O86</f>
        <v>Documentado</v>
      </c>
      <c r="AC86" s="213" t="s">
        <v>421</v>
      </c>
      <c r="AD86" s="213" t="str">
        <f>+'5 - Diseño y Valoración Control'!Q86</f>
        <v>Con registro</v>
      </c>
      <c r="AE86" s="203">
        <f>+'5 - Diseño y Valoración Control'!R86</f>
        <v>0.28799999999999998</v>
      </c>
      <c r="AF86" s="186" t="str">
        <f>+'5 - Diseño y Valoración Control'!S86</f>
        <v>Baja</v>
      </c>
      <c r="AG86" s="203">
        <f>+'5 - Diseño y Valoración Control'!T86</f>
        <v>1</v>
      </c>
      <c r="AH86" s="186" t="str">
        <f>+'5 - Diseño y Valoración Control'!U86</f>
        <v>Catastrófico</v>
      </c>
      <c r="AI86" s="186" t="str">
        <f>+'5 - Diseño y Valoración Control'!V86</f>
        <v>Extremo</v>
      </c>
      <c r="AJ86" s="186" t="str">
        <f>+'5 - Diseño y Valoración Control'!W86</f>
        <v>Reducir</v>
      </c>
      <c r="AK86" s="248" t="str">
        <f>+'6 - Plan de Acciones Preventiva'!F84</f>
        <v>P 31.2</v>
      </c>
      <c r="AL86" s="212">
        <f>+'6 - Plan de Acciones Preventiva'!G84</f>
        <v>0</v>
      </c>
      <c r="AM86" s="212" t="str">
        <f>+'6 - Plan de Acciones Preventiva'!H84</f>
        <v/>
      </c>
      <c r="AN86" s="212">
        <f>+'6 - Plan de Acciones Preventiva'!I84</f>
        <v>0</v>
      </c>
      <c r="AO86" s="213">
        <f>+'6 - Plan de Acciones Preventiva'!J84</f>
        <v>0</v>
      </c>
      <c r="AP86" s="213">
        <f>+'6 - Plan de Acciones Preventiva'!AI84</f>
        <v>0</v>
      </c>
      <c r="AQ86" s="239"/>
      <c r="AR86" s="213" t="str">
        <f>+'6 - Plan de Acciones Preventiva'!AK84</f>
        <v>En curso</v>
      </c>
      <c r="AS86" s="244">
        <f>+'6 - Plan de Acciones Preventiva'!AL84</f>
        <v>0</v>
      </c>
      <c r="AT86" s="244">
        <f>+'6 - Plan de Acciones Preventiva'!AM84</f>
        <v>0</v>
      </c>
      <c r="AU86" s="213">
        <f>+'7 - Materialización del Riesgo'!G86</f>
        <v>0</v>
      </c>
      <c r="AV86" s="213">
        <f>+'7 - Materialización del Riesgo'!H86</f>
        <v>0</v>
      </c>
      <c r="AW86" s="213">
        <f>+'7 - Materialización del Riesgo'!I86</f>
        <v>0</v>
      </c>
      <c r="AX86" s="213" t="e">
        <f>+'7 - Materialización del Riesgo'!J86</f>
        <v>#DIV/0!</v>
      </c>
      <c r="AY86" s="213" t="e">
        <f>+'7 - Materialización del Riesgo'!K86</f>
        <v>#DIV/0!</v>
      </c>
      <c r="AZ86" s="213">
        <f>+'7 - Materialización del Riesgo'!L86</f>
        <v>0</v>
      </c>
      <c r="BA86" s="213">
        <f>+'7 - Materialización del Riesgo'!M86</f>
        <v>0</v>
      </c>
      <c r="BB86" s="213">
        <f>+'7 - Materialización del Riesgo'!N86</f>
        <v>0</v>
      </c>
      <c r="BC86" s="213">
        <f>+'7 - Materialización del Riesgo'!O86</f>
        <v>0</v>
      </c>
      <c r="BD86" s="213" t="e">
        <f>+'7 - Materialización del Riesgo'!P86</f>
        <v>#DIV/0!</v>
      </c>
      <c r="BE86" s="239">
        <f>+'7 - Materialización del Riesgo'!Q86</f>
        <v>1</v>
      </c>
    </row>
    <row r="87" spans="2:57" s="115" customFormat="1" ht="90" x14ac:dyDescent="0.25">
      <c r="B87" s="212" t="str">
        <f>+'3 - Identificación del Riesgo'!B86</f>
        <v>ACCESO A LA PROPIEDAD DE LA TIERRA Y LOS TERRITORIOS</v>
      </c>
      <c r="C87" s="212" t="str">
        <f>+'3 - Identificación del Riesgo'!C86</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7" s="212" t="str">
        <f>+'3 - Identificación del Riesgo'!D86</f>
        <v>Inicia con el análisis de la ruta jurídica y termina con la decisión final del expediente</v>
      </c>
      <c r="E87" s="213" t="str">
        <f>+'3 - Identificación del Riesgo'!F86</f>
        <v>SUBDIRECCIÓN DE ACCESO A TIERRAS EN ZONAS FOCALIZADAS</v>
      </c>
      <c r="F87" s="248" t="str">
        <f>+'3 - Identificación del Riesgo'!G86</f>
        <v>R 31</v>
      </c>
      <c r="G87" s="213" t="str">
        <f>+'3 - Identificación del Riesgo'!H86</f>
        <v>Adjudicación de baldíos a persona natural, sin el cumplimiento de requisitos jurídicos, agronómicos y catastrales en los municipios focalizados</v>
      </c>
      <c r="H87" s="213" t="str">
        <f>+'3 - Identificación del Riesgo'!I86</f>
        <v>Pérdida Reputacional</v>
      </c>
      <c r="I87" s="212" t="str">
        <f>+'3 - Identificación del Riesgo'!J86</f>
        <v>Posibilidad de pérdida reputacional en la imagen institucional ante el ciudadano y también dentro de la entidad, generando revocatorias de actos administrativos de adjudicación y acciones ante lo contencioso administrativo debido al desconocimiento normativo y técnico del procedimiento vigente por parte de los profesionales encargados del análisis de los expedientes</v>
      </c>
      <c r="J87" s="216">
        <f>+'3 - Identificación del Riesgo'!O86</f>
        <v>44701</v>
      </c>
      <c r="K87" s="216" t="str">
        <f>+'3 - Identificación del Riesgo'!K86</f>
        <v>OPERATIVOS</v>
      </c>
      <c r="L87" s="215" t="str">
        <f>+'3 - Identificación del Riesgo'!N86</f>
        <v>Ejecución y administración de procesos</v>
      </c>
      <c r="M87" s="214">
        <v>1600</v>
      </c>
      <c r="N87" s="242" t="str">
        <f t="shared" si="11"/>
        <v>Alta</v>
      </c>
      <c r="O87" s="243">
        <f t="shared" si="12"/>
        <v>0.8</v>
      </c>
      <c r="P87" s="214" t="s">
        <v>394</v>
      </c>
      <c r="Q87" s="242" t="str">
        <f>IF(OR(P87=[1]Datos!$A$23,P87=[1]Datos!$B$23),"Leve",IF(OR(P87=[1]Datos!$A$24,P87=[1]Datos!$B$24),"Menor",IF(OR(P87=[1]Datos!$A$25,P87=[1]Datos!$B$25),"Moderado",IF(OR(P87=[1]Datos!$A$26,P87=[1]Datos!$B$26),"Mayor",IF(OR(P87=[1]Datos!$A$27,P87=[1]Datos!$B$27),"Catastrófico","")))))</f>
        <v>Catastrófico</v>
      </c>
      <c r="R87" s="243">
        <f t="shared" si="13"/>
        <v>1</v>
      </c>
      <c r="S87" s="242" t="str">
        <f t="shared" si="14"/>
        <v>Extremo</v>
      </c>
      <c r="T87" s="242" t="str">
        <f t="shared" si="15"/>
        <v>Reducir</v>
      </c>
      <c r="U87" s="248" t="str">
        <f>+'5 - Diseño y Valoración Control'!H87</f>
        <v>C 31.3</v>
      </c>
      <c r="V87" s="212" t="str">
        <f>+'5 - Diseño y Valoración Control'!I87</f>
        <v>SUBDIRECCIÓN DE ACCESO A TIERRAS EN ZONAS FOCALIZADAS</v>
      </c>
      <c r="W87" s="212" t="str">
        <f>+'5 - Diseño y Valoración Control'!J87</f>
        <v xml:space="preserve">Subdirección de Acceso a Tierras en Zonas Focalizadas invalida el acto administrativo de adjudicación a través de la realización de la revocatoria aplicando los procedimientos de revocatoria ACCTI-P-014 Revocatoria de Titulación de Baldíos en el Marco del Procedimiento Único OSPR y el ACCTI-P-005 Revocatoria del Acto de Adjudicación de Baldíos a Persona Natural (ley 160/94).  </v>
      </c>
      <c r="X87" s="213" t="str">
        <f>+'5 - Diseño y Valoración Control'!K87</f>
        <v>Correctivo</v>
      </c>
      <c r="Y87" s="99" t="str">
        <f t="shared" si="16"/>
        <v>Impacto</v>
      </c>
      <c r="Z87" s="213" t="str">
        <f>+'5 - Diseño y Valoración Control'!M87</f>
        <v>Manual</v>
      </c>
      <c r="AA87" s="99" t="str">
        <f t="shared" si="17"/>
        <v>25%</v>
      </c>
      <c r="AB87" s="213" t="str">
        <f>+'5 - Diseño y Valoración Control'!O87</f>
        <v>Documentado</v>
      </c>
      <c r="AC87" s="213" t="s">
        <v>421</v>
      </c>
      <c r="AD87" s="213" t="str">
        <f>+'5 - Diseño y Valoración Control'!Q87</f>
        <v>Con registro</v>
      </c>
      <c r="AE87" s="203">
        <f>+'5 - Diseño y Valoración Control'!R87</f>
        <v>0</v>
      </c>
      <c r="AF87" s="186" t="str">
        <f>+'5 - Diseño y Valoración Control'!S87</f>
        <v/>
      </c>
      <c r="AG87" s="203">
        <f>+'5 - Diseño y Valoración Control'!T87</f>
        <v>0</v>
      </c>
      <c r="AH87" s="186" t="str">
        <f>+'5 - Diseño y Valoración Control'!U87</f>
        <v/>
      </c>
      <c r="AI87" s="186" t="str">
        <f>+'5 - Diseño y Valoración Control'!V87</f>
        <v/>
      </c>
      <c r="AJ87" s="186"/>
      <c r="AK87" s="248" t="str">
        <f>+'6 - Plan de Acciones Preventiva'!F85</f>
        <v>P 31.3</v>
      </c>
      <c r="AL87" s="212">
        <f>+'6 - Plan de Acciones Preventiva'!G85</f>
        <v>0</v>
      </c>
      <c r="AM87" s="212" t="str">
        <f>+'6 - Plan de Acciones Preventiva'!H85</f>
        <v/>
      </c>
      <c r="AN87" s="212">
        <f>+'6 - Plan de Acciones Preventiva'!I85</f>
        <v>0</v>
      </c>
      <c r="AO87" s="213">
        <f>+'6 - Plan de Acciones Preventiva'!J85</f>
        <v>0</v>
      </c>
      <c r="AP87" s="213">
        <f>+'6 - Plan de Acciones Preventiva'!AI85</f>
        <v>0</v>
      </c>
      <c r="AQ87" s="239"/>
      <c r="AR87" s="213" t="str">
        <f>+'6 - Plan de Acciones Preventiva'!AK85</f>
        <v>En curso</v>
      </c>
      <c r="AS87" s="244">
        <f>+'6 - Plan de Acciones Preventiva'!AL85</f>
        <v>0</v>
      </c>
      <c r="AT87" s="244">
        <f>+'6 - Plan de Acciones Preventiva'!AM85</f>
        <v>0</v>
      </c>
      <c r="AU87" s="213">
        <f>+'7 - Materialización del Riesgo'!G87</f>
        <v>0</v>
      </c>
      <c r="AV87" s="213">
        <f>+'7 - Materialización del Riesgo'!H87</f>
        <v>0</v>
      </c>
      <c r="AW87" s="213">
        <f>+'7 - Materialización del Riesgo'!I87</f>
        <v>0</v>
      </c>
      <c r="AX87" s="213" t="e">
        <f>+'7 - Materialización del Riesgo'!J87</f>
        <v>#DIV/0!</v>
      </c>
      <c r="AY87" s="213" t="e">
        <f>+'7 - Materialización del Riesgo'!K87</f>
        <v>#DIV/0!</v>
      </c>
      <c r="AZ87" s="213">
        <f>+'7 - Materialización del Riesgo'!L87</f>
        <v>0</v>
      </c>
      <c r="BA87" s="213">
        <f>+'7 - Materialización del Riesgo'!M87</f>
        <v>0</v>
      </c>
      <c r="BB87" s="213">
        <f>+'7 - Materialización del Riesgo'!N87</f>
        <v>0</v>
      </c>
      <c r="BC87" s="213">
        <f>+'7 - Materialización del Riesgo'!O87</f>
        <v>0</v>
      </c>
      <c r="BD87" s="213" t="e">
        <f>+'7 - Materialización del Riesgo'!P87</f>
        <v>#DIV/0!</v>
      </c>
      <c r="BE87" s="239">
        <f>+'7 - Materialización del Riesgo'!Q87</f>
        <v>1</v>
      </c>
    </row>
    <row r="88" spans="2:57" s="115" customFormat="1" ht="105" x14ac:dyDescent="0.25">
      <c r="B88" s="212" t="str">
        <f>+'3 - Identificación del Riesgo'!B87</f>
        <v>ACCESO A LA PROPIEDAD DE LA TIERRA Y LOS TERRITORIOS</v>
      </c>
      <c r="C88" s="212" t="str">
        <f>+'3 - Identificación del Riesgo'!C87</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8" s="212" t="str">
        <f>+'3 - Identificación del Riesgo'!D87</f>
        <v>Inicia con el análisis de la ruta jurídica y termina con la decisión final del expediente</v>
      </c>
      <c r="E88" s="213" t="str">
        <f>+'3 - Identificación del Riesgo'!F87</f>
        <v>SUBDIRECCIÓN DE ACCESO A TIERRAS POR DEMANDA Y DESCONGESTIÓN</v>
      </c>
      <c r="F88" s="248" t="str">
        <f>+'3 - Identificación del Riesgo'!G87</f>
        <v>R 32</v>
      </c>
      <c r="G88" s="213" t="str">
        <f>+'3 - Identificación del Riesgo'!H87</f>
        <v xml:space="preserve">Demoras en ejecutar las etapas propias del procedimiento por causas internas de revocatoria de predios no focalizados </v>
      </c>
      <c r="H88" s="213" t="str">
        <f>+'3 - Identificación del Riesgo'!I87</f>
        <v>Pérdida Reputacional</v>
      </c>
      <c r="I88" s="212" t="str">
        <f>+'3 - Identificación del Riesgo'!J87</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8" s="216">
        <f>+'3 - Identificación del Riesgo'!O87</f>
        <v>44701</v>
      </c>
      <c r="K88" s="216" t="str">
        <f>+'3 - Identificación del Riesgo'!K87</f>
        <v>OPERATIVOS</v>
      </c>
      <c r="L88" s="215" t="str">
        <f>+'3 - Identificación del Riesgo'!N87</f>
        <v>Ejecución y administración de procesos</v>
      </c>
      <c r="M88" s="214">
        <v>1600</v>
      </c>
      <c r="N88" s="242" t="str">
        <f t="shared" si="11"/>
        <v>Alta</v>
      </c>
      <c r="O88" s="243">
        <f t="shared" si="12"/>
        <v>0.8</v>
      </c>
      <c r="P88" s="214" t="s">
        <v>394</v>
      </c>
      <c r="Q88" s="242" t="str">
        <f>IF(OR(P88=[1]Datos!$A$23,P88=[1]Datos!$B$23),"Leve",IF(OR(P88=[1]Datos!$A$24,P88=[1]Datos!$B$24),"Menor",IF(OR(P88=[1]Datos!$A$25,P88=[1]Datos!$B$25),"Moderado",IF(OR(P88=[1]Datos!$A$26,P88=[1]Datos!$B$26),"Mayor",IF(OR(P88=[1]Datos!$A$27,P88=[1]Datos!$B$27),"Catastrófico","")))))</f>
        <v>Catastrófico</v>
      </c>
      <c r="R88" s="243">
        <f t="shared" si="13"/>
        <v>1</v>
      </c>
      <c r="S88" s="242" t="str">
        <f t="shared" si="14"/>
        <v>Extremo</v>
      </c>
      <c r="T88" s="242" t="str">
        <f t="shared" si="15"/>
        <v>Reducir</v>
      </c>
      <c r="U88" s="248" t="str">
        <f>+'5 - Diseño y Valoración Control'!H88</f>
        <v>C 32.1</v>
      </c>
      <c r="V88" s="212" t="str">
        <f>+'5 - Diseño y Valoración Control'!I88</f>
        <v>SUBDIRECCIÓN DE ACCESO A TIERRAS POR DEMANDA Y DESCONGESTIÓN</v>
      </c>
      <c r="W88" s="212" t="str">
        <f>+'5 - Diseño y Valoración Control'!J88</f>
        <v>Subdirección de Acceso a Tierras por Demanda y Descongestión determina oportunamente la procedencia para predios no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88" s="213" t="str">
        <f>+'5 - Diseño y Valoración Control'!K88</f>
        <v>Preventivo</v>
      </c>
      <c r="Y88" s="99" t="str">
        <f t="shared" si="16"/>
        <v>Probabilidad</v>
      </c>
      <c r="Z88" s="213" t="str">
        <f>+'5 - Diseño y Valoración Control'!M88</f>
        <v>Manual</v>
      </c>
      <c r="AA88" s="99" t="str">
        <f t="shared" si="17"/>
        <v>40%</v>
      </c>
      <c r="AB88" s="213" t="str">
        <f>+'5 - Diseño y Valoración Control'!O88</f>
        <v>Documentado</v>
      </c>
      <c r="AC88" s="213" t="s">
        <v>421</v>
      </c>
      <c r="AD88" s="213" t="str">
        <f>+'5 - Diseño y Valoración Control'!Q88</f>
        <v>Con registro</v>
      </c>
      <c r="AE88" s="203">
        <f>+'5 - Diseño y Valoración Control'!R88</f>
        <v>0.48</v>
      </c>
      <c r="AF88" s="186" t="str">
        <f>+'5 - Diseño y Valoración Control'!S88</f>
        <v>Media</v>
      </c>
      <c r="AG88" s="203">
        <f>+'5 - Diseño y Valoración Control'!T88</f>
        <v>1</v>
      </c>
      <c r="AH88" s="186" t="str">
        <f>+'5 - Diseño y Valoración Control'!U88</f>
        <v>Catastrófico</v>
      </c>
      <c r="AI88" s="186" t="str">
        <f>+'5 - Diseño y Valoración Control'!V88</f>
        <v>Extremo</v>
      </c>
      <c r="AJ88" s="186" t="str">
        <f>+'5 - Diseño y Valoración Control'!W88</f>
        <v>Reducir</v>
      </c>
      <c r="AK88" s="248" t="str">
        <f>+'6 - Plan de Acciones Preventiva'!F86</f>
        <v>P 32.1</v>
      </c>
      <c r="AL88" s="212" t="str">
        <f>+'6 - Plan de Acciones Preventiva'!G86</f>
        <v xml:space="preserve">Actualizar la ACCTI-F-097 - Matriz de Revocatoria Directa, que incluya criterios de control en las etapas del procedimiento de revocatoria para los predios no focalizados </v>
      </c>
      <c r="AM88" s="212" t="str">
        <f>+'6 - Plan de Acciones Preventiva'!H86</f>
        <v>SUBDIRECCIÓN DE ACCESO A TIERRAS POR DEMANDA Y DESCONGESTIÓN</v>
      </c>
      <c r="AN88" s="212" t="str">
        <f>+'6 - Plan de Acciones Preventiva'!I86</f>
        <v xml:space="preserve">ACCTI-F-097 - Matriz de Revocatoria Directa actualizada para los predios no focalizados </v>
      </c>
      <c r="AO88" s="213">
        <f>+'6 - Plan de Acciones Preventiva'!J86</f>
        <v>4</v>
      </c>
      <c r="AP88" s="213">
        <f>+'6 - Plan de Acciones Preventiva'!AI86</f>
        <v>2</v>
      </c>
      <c r="AQ88" s="239">
        <f>+'6 - Plan de Acciones Preventiva'!AJ86</f>
        <v>0.5</v>
      </c>
      <c r="AR88" s="213" t="str">
        <f>+'6 - Plan de Acciones Preventiva'!AK86</f>
        <v>En curso</v>
      </c>
      <c r="AS88" s="244" t="str">
        <f>+'6 - Plan de Acciones Preventiva'!AL86</f>
        <v xml:space="preserve">https://agenciadetierras.sharepoint.com/:x:/s/MapadeRiesgosdeGestionANT/EQD7sfaZudZFksQRlOUxVcABIq6KGwedPe61u6haeYDl-w?e=2aI1cU
https://agenciadetierras.sharepoint.com/:x:/s/MapadeRiesgosdeGestionANT/EVULGrn6Vc1DsdzHMddcRs4BA1tVzTSRqZJessVeFw-n_Q?e=tkzE3k
</v>
      </c>
      <c r="AT88" s="244" t="str">
        <f>+'6 - Plan de Acciones Preventiva'!AM86</f>
        <v>Forma ACCTI-F-097 Matriz de Revocatoria Actualizada</v>
      </c>
      <c r="AU88" s="213">
        <f>+'7 - Materialización del Riesgo'!G88</f>
        <v>0</v>
      </c>
      <c r="AV88" s="213">
        <f>+'7 - Materialización del Riesgo'!H88</f>
        <v>0</v>
      </c>
      <c r="AW88" s="213">
        <f>+'7 - Materialización del Riesgo'!I88</f>
        <v>0</v>
      </c>
      <c r="AX88" s="213" t="e">
        <f>+'7 - Materialización del Riesgo'!J88</f>
        <v>#DIV/0!</v>
      </c>
      <c r="AY88" s="213" t="e">
        <f>+'7 - Materialización del Riesgo'!K88</f>
        <v>#DIV/0!</v>
      </c>
      <c r="AZ88" s="213">
        <f>+'7 - Materialización del Riesgo'!L88</f>
        <v>0</v>
      </c>
      <c r="BA88" s="213">
        <f>+'7 - Materialización del Riesgo'!M88</f>
        <v>0</v>
      </c>
      <c r="BB88" s="213">
        <f>+'7 - Materialización del Riesgo'!N88</f>
        <v>0</v>
      </c>
      <c r="BC88" s="213">
        <f>+'7 - Materialización del Riesgo'!O88</f>
        <v>0</v>
      </c>
      <c r="BD88" s="213" t="e">
        <f>+'7 - Materialización del Riesgo'!P88</f>
        <v>#DIV/0!</v>
      </c>
      <c r="BE88" s="239">
        <f>+'7 - Materialización del Riesgo'!Q88</f>
        <v>1</v>
      </c>
    </row>
    <row r="89" spans="2:57" s="115" customFormat="1" ht="90" x14ac:dyDescent="0.25">
      <c r="B89" s="212" t="str">
        <f>+'3 - Identificación del Riesgo'!B88</f>
        <v>ACCESO A LA PROPIEDAD DE LA TIERRA Y LOS TERRITORIOS</v>
      </c>
      <c r="C89" s="212" t="str">
        <f>+'3 - Identificación del Riesgo'!C88</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89" s="212" t="str">
        <f>+'3 - Identificación del Riesgo'!D88</f>
        <v>Inicia con el análisis de la ruta jurídica y termina con la decisión final del expediente</v>
      </c>
      <c r="E89" s="213" t="str">
        <f>+'3 - Identificación del Riesgo'!F88</f>
        <v>SUBDIRECCIÓN DE ACCESO A TIERRAS POR DEMANDA Y DESCONGESTIÓN</v>
      </c>
      <c r="F89" s="248" t="str">
        <f>+'3 - Identificación del Riesgo'!G88</f>
        <v>R 32</v>
      </c>
      <c r="G89" s="213" t="str">
        <f>+'3 - Identificación del Riesgo'!H88</f>
        <v xml:space="preserve">Demoras en ejecutar las etapas propias del procedimiento por causas internas de revocatoria de predios no focalizados </v>
      </c>
      <c r="H89" s="213" t="str">
        <f>+'3 - Identificación del Riesgo'!I88</f>
        <v>Pérdida Reputacional</v>
      </c>
      <c r="I89" s="212" t="str">
        <f>+'3 - Identificación del Riesgo'!J88</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89" s="216">
        <f>+'3 - Identificación del Riesgo'!O88</f>
        <v>44701</v>
      </c>
      <c r="K89" s="216" t="str">
        <f>+'3 - Identificación del Riesgo'!K88</f>
        <v>OPERATIVOS</v>
      </c>
      <c r="L89" s="215" t="str">
        <f>+'3 - Identificación del Riesgo'!N88</f>
        <v>Ejecución y administración de procesos</v>
      </c>
      <c r="M89" s="214">
        <v>1600</v>
      </c>
      <c r="N89" s="242" t="str">
        <f t="shared" si="11"/>
        <v>Alta</v>
      </c>
      <c r="O89" s="243">
        <f t="shared" si="12"/>
        <v>0.8</v>
      </c>
      <c r="P89" s="214" t="s">
        <v>394</v>
      </c>
      <c r="Q89" s="242" t="str">
        <f>IF(OR(P89=[1]Datos!$A$23,P89=[1]Datos!$B$23),"Leve",IF(OR(P89=[1]Datos!$A$24,P89=[1]Datos!$B$24),"Menor",IF(OR(P89=[1]Datos!$A$25,P89=[1]Datos!$B$25),"Moderado",IF(OR(P89=[1]Datos!$A$26,P89=[1]Datos!$B$26),"Mayor",IF(OR(P89=[1]Datos!$A$27,P89=[1]Datos!$B$27),"Catastrófico","")))))</f>
        <v>Catastrófico</v>
      </c>
      <c r="R89" s="243">
        <f t="shared" si="13"/>
        <v>1</v>
      </c>
      <c r="S89" s="242" t="str">
        <f t="shared" si="14"/>
        <v>Extremo</v>
      </c>
      <c r="T89" s="242" t="str">
        <f t="shared" si="15"/>
        <v>Reducir</v>
      </c>
      <c r="U89" s="248" t="str">
        <f>+'5 - Diseño y Valoración Control'!H89</f>
        <v>C 32.2</v>
      </c>
      <c r="V89" s="212" t="str">
        <f>+'5 - Diseño y Valoración Control'!I89</f>
        <v>SUBDIRECCIÓN DE ACCESO A TIERRAS POR DEMANDA Y DESCONGESTIÓN</v>
      </c>
      <c r="W89" s="212" t="str">
        <f>+'5 - Diseño y Valoración Control'!J89</f>
        <v>Subdirección de Acceso a Tierras por Demanda y Descongestión detecta con anticipación la proximidad de vencimiento de términos en el procedimiento de revocatoria de predios no focalizados a través ACCTI-F-097 - Matriz de Revocatoria Directa actualizada mediante la verificación del estado del procedimiento de revocatoria y sus términos en cada caso.</v>
      </c>
      <c r="X89" s="213" t="str">
        <f>+'5 - Diseño y Valoración Control'!K89</f>
        <v>Detectivo</v>
      </c>
      <c r="Y89" s="99" t="str">
        <f t="shared" si="16"/>
        <v>Impacto</v>
      </c>
      <c r="Z89" s="213" t="str">
        <f>+'5 - Diseño y Valoración Control'!M89</f>
        <v>Manual</v>
      </c>
      <c r="AA89" s="99" t="str">
        <f t="shared" si="17"/>
        <v>30%</v>
      </c>
      <c r="AB89" s="213" t="str">
        <f>+'5 - Diseño y Valoración Control'!O89</f>
        <v>Documentado</v>
      </c>
      <c r="AC89" s="213" t="s">
        <v>421</v>
      </c>
      <c r="AD89" s="213" t="str">
        <f>+'5 - Diseño y Valoración Control'!Q89</f>
        <v>Con registro</v>
      </c>
      <c r="AE89" s="203">
        <f>+'5 - Diseño y Valoración Control'!R89</f>
        <v>0.48</v>
      </c>
      <c r="AF89" s="186" t="str">
        <f>+'5 - Diseño y Valoración Control'!S89</f>
        <v>Media</v>
      </c>
      <c r="AG89" s="203">
        <f>+'5 - Diseño y Valoración Control'!T89</f>
        <v>0.7</v>
      </c>
      <c r="AH89" s="186" t="str">
        <f>+'5 - Diseño y Valoración Control'!U89</f>
        <v>Mayor</v>
      </c>
      <c r="AI89" s="186" t="str">
        <f>+'5 - Diseño y Valoración Control'!V89</f>
        <v>Alto</v>
      </c>
      <c r="AJ89" s="186" t="str">
        <f>+'5 - Diseño y Valoración Control'!W89</f>
        <v>Reducir</v>
      </c>
      <c r="AK89" s="248" t="str">
        <f>+'6 - Plan de Acciones Preventiva'!F87</f>
        <v>P 32.2</v>
      </c>
      <c r="AL89" s="212">
        <f>+'6 - Plan de Acciones Preventiva'!G87</f>
        <v>0</v>
      </c>
      <c r="AM89" s="212" t="str">
        <f>+'6 - Plan de Acciones Preventiva'!H87</f>
        <v/>
      </c>
      <c r="AN89" s="212">
        <f>+'6 - Plan de Acciones Preventiva'!I87</f>
        <v>0</v>
      </c>
      <c r="AO89" s="213">
        <f>+'6 - Plan de Acciones Preventiva'!J87</f>
        <v>0</v>
      </c>
      <c r="AP89" s="213">
        <f>+'6 - Plan de Acciones Preventiva'!AI87</f>
        <v>0</v>
      </c>
      <c r="AQ89" s="239"/>
      <c r="AR89" s="213" t="str">
        <f>+'6 - Plan de Acciones Preventiva'!AK87</f>
        <v>En curso</v>
      </c>
      <c r="AS89" s="244">
        <f>+'6 - Plan de Acciones Preventiva'!AL87</f>
        <v>0</v>
      </c>
      <c r="AT89" s="244">
        <f>+'6 - Plan de Acciones Preventiva'!AM87</f>
        <v>0</v>
      </c>
      <c r="AU89" s="213">
        <f>+'7 - Materialización del Riesgo'!G89</f>
        <v>0</v>
      </c>
      <c r="AV89" s="213">
        <f>+'7 - Materialización del Riesgo'!H89</f>
        <v>0</v>
      </c>
      <c r="AW89" s="213">
        <f>+'7 - Materialización del Riesgo'!I89</f>
        <v>0</v>
      </c>
      <c r="AX89" s="213" t="e">
        <f>+'7 - Materialización del Riesgo'!J89</f>
        <v>#DIV/0!</v>
      </c>
      <c r="AY89" s="213" t="e">
        <f>+'7 - Materialización del Riesgo'!K89</f>
        <v>#DIV/0!</v>
      </c>
      <c r="AZ89" s="213">
        <f>+'7 - Materialización del Riesgo'!L89</f>
        <v>0</v>
      </c>
      <c r="BA89" s="213">
        <f>+'7 - Materialización del Riesgo'!M89</f>
        <v>0</v>
      </c>
      <c r="BB89" s="213">
        <f>+'7 - Materialización del Riesgo'!N89</f>
        <v>0</v>
      </c>
      <c r="BC89" s="213">
        <f>+'7 - Materialización del Riesgo'!O89</f>
        <v>0</v>
      </c>
      <c r="BD89" s="213" t="e">
        <f>+'7 - Materialización del Riesgo'!P89</f>
        <v>#DIV/0!</v>
      </c>
      <c r="BE89" s="239">
        <f>+'7 - Materialización del Riesgo'!Q89</f>
        <v>1</v>
      </c>
    </row>
    <row r="90" spans="2:57" s="115" customFormat="1" ht="90" x14ac:dyDescent="0.25">
      <c r="B90" s="212" t="str">
        <f>+'3 - Identificación del Riesgo'!B89</f>
        <v>ACCESO A LA PROPIEDAD DE LA TIERRA Y LOS TERRITORIOS</v>
      </c>
      <c r="C90" s="212" t="str">
        <f>+'3 - Identificación del Riesgo'!C89</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0" s="212" t="str">
        <f>+'3 - Identificación del Riesgo'!D89</f>
        <v>Inicia con el análisis de la ruta jurídica y termina con la decisión final del expediente</v>
      </c>
      <c r="E90" s="213" t="str">
        <f>+'3 - Identificación del Riesgo'!F89</f>
        <v>SUBDIRECCIÓN DE ACCESO A TIERRAS POR DEMANDA Y DESCONGESTIÓN</v>
      </c>
      <c r="F90" s="248" t="str">
        <f>+'3 - Identificación del Riesgo'!G89</f>
        <v>R 32</v>
      </c>
      <c r="G90" s="213" t="str">
        <f>+'3 - Identificación del Riesgo'!H89</f>
        <v xml:space="preserve">Demoras en ejecutar las etapas propias del procedimiento por causas internas de revocatoria de predios no focalizados </v>
      </c>
      <c r="H90" s="213" t="str">
        <f>+'3 - Identificación del Riesgo'!I89</f>
        <v>Pérdida Reputacional</v>
      </c>
      <c r="I90" s="212" t="str">
        <f>+'3 - Identificación del Riesgo'!J89</f>
        <v>Posibilidad de pérdida reputacional en la imagen institucional ante el ciudadano y también dentro de la entidad por la reconstrucción de expedientes de predios no focalizados debido a los hallazgos de auditorias internas o externas e investigaciones por parte de los entes de control y/o al exceso de carga laboral por volumen de expedientes y por los tiempos en la toma de decisiones por la alta complejidad, jurídica y social</v>
      </c>
      <c r="J90" s="216">
        <f>+'3 - Identificación del Riesgo'!O89</f>
        <v>44701</v>
      </c>
      <c r="K90" s="216" t="str">
        <f>+'3 - Identificación del Riesgo'!K89</f>
        <v>OPERATIVOS</v>
      </c>
      <c r="L90" s="215" t="str">
        <f>+'3 - Identificación del Riesgo'!N89</f>
        <v>Ejecución y administración de procesos</v>
      </c>
      <c r="M90" s="214">
        <v>1600</v>
      </c>
      <c r="N90" s="242" t="str">
        <f t="shared" si="11"/>
        <v>Alta</v>
      </c>
      <c r="O90" s="243">
        <f t="shared" si="12"/>
        <v>0.8</v>
      </c>
      <c r="P90" s="214" t="s">
        <v>394</v>
      </c>
      <c r="Q90" s="242" t="str">
        <f>IF(OR(P90=[1]Datos!$A$23,P90=[1]Datos!$B$23),"Leve",IF(OR(P90=[1]Datos!$A$24,P90=[1]Datos!$B$24),"Menor",IF(OR(P90=[1]Datos!$A$25,P90=[1]Datos!$B$25),"Moderado",IF(OR(P90=[1]Datos!$A$26,P90=[1]Datos!$B$26),"Mayor",IF(OR(P90=[1]Datos!$A$27,P90=[1]Datos!$B$27),"Catastrófico","")))))</f>
        <v>Catastrófico</v>
      </c>
      <c r="R90" s="243">
        <f t="shared" si="13"/>
        <v>1</v>
      </c>
      <c r="S90" s="242" t="str">
        <f t="shared" si="14"/>
        <v>Extremo</v>
      </c>
      <c r="T90" s="242" t="str">
        <f t="shared" si="15"/>
        <v>Reducir</v>
      </c>
      <c r="U90" s="248" t="str">
        <f>+'5 - Diseño y Valoración Control'!H90</f>
        <v>C 32.3</v>
      </c>
      <c r="V90" s="212" t="str">
        <f>+'5 - Diseño y Valoración Control'!I90</f>
        <v>SUBDIRECCIÓN DE ACCESO A TIERRAS POR DEMANDA Y DESCONGESTIÓN</v>
      </c>
      <c r="W90" s="212" t="str">
        <f>+'5 - Diseño y Valoración Control'!J90</f>
        <v>Subdirección de Acceso a Tierras por Demanda y Descongestión prioriza la gestión  a través del tipo de requerimiento donde se revisa si es un derecho de petición o solicitud de revocatoria de predios no focalizados qué incumplió los tiempo de ejecución del procedimiento o que presenta información como caso emblemático para la ANT</v>
      </c>
      <c r="X90" s="213" t="str">
        <f>+'5 - Diseño y Valoración Control'!K90</f>
        <v>Correctivo</v>
      </c>
      <c r="Y90" s="99" t="str">
        <f t="shared" si="16"/>
        <v>Impacto</v>
      </c>
      <c r="Z90" s="213" t="str">
        <f>+'5 - Diseño y Valoración Control'!M90</f>
        <v>Manual</v>
      </c>
      <c r="AA90" s="99" t="str">
        <f t="shared" si="17"/>
        <v>25%</v>
      </c>
      <c r="AB90" s="213" t="str">
        <f>+'5 - Diseño y Valoración Control'!O90</f>
        <v>Documentado</v>
      </c>
      <c r="AC90" s="213" t="s">
        <v>421</v>
      </c>
      <c r="AD90" s="213" t="str">
        <f>+'5 - Diseño y Valoración Control'!Q90</f>
        <v>Con registro</v>
      </c>
      <c r="AE90" s="203">
        <f>+'5 - Diseño y Valoración Control'!R90</f>
        <v>0</v>
      </c>
      <c r="AF90" s="186" t="str">
        <f>+'5 - Diseño y Valoración Control'!S90</f>
        <v/>
      </c>
      <c r="AG90" s="203">
        <f>+'5 - Diseño y Valoración Control'!T90</f>
        <v>0</v>
      </c>
      <c r="AH90" s="186" t="str">
        <f>+'5 - Diseño y Valoración Control'!U90</f>
        <v/>
      </c>
      <c r="AI90" s="186" t="str">
        <f>+'5 - Diseño y Valoración Control'!V90</f>
        <v/>
      </c>
      <c r="AJ90" s="186"/>
      <c r="AK90" s="248" t="str">
        <f>+'6 - Plan de Acciones Preventiva'!F88</f>
        <v>P 32.3</v>
      </c>
      <c r="AL90" s="212">
        <f>+'6 - Plan de Acciones Preventiva'!G88</f>
        <v>0</v>
      </c>
      <c r="AM90" s="212" t="str">
        <f>+'6 - Plan de Acciones Preventiva'!H88</f>
        <v/>
      </c>
      <c r="AN90" s="212">
        <f>+'6 - Plan de Acciones Preventiva'!I88</f>
        <v>0</v>
      </c>
      <c r="AO90" s="213">
        <f>+'6 - Plan de Acciones Preventiva'!J88</f>
        <v>0</v>
      </c>
      <c r="AP90" s="213">
        <f>+'6 - Plan de Acciones Preventiva'!AI88</f>
        <v>0</v>
      </c>
      <c r="AQ90" s="239"/>
      <c r="AR90" s="213" t="str">
        <f>+'6 - Plan de Acciones Preventiva'!AK88</f>
        <v>En curso</v>
      </c>
      <c r="AS90" s="244">
        <f>+'6 - Plan de Acciones Preventiva'!AL88</f>
        <v>0</v>
      </c>
      <c r="AT90" s="244">
        <f>+'6 - Plan de Acciones Preventiva'!AM88</f>
        <v>0</v>
      </c>
      <c r="AU90" s="213">
        <f>+'7 - Materialización del Riesgo'!G90</f>
        <v>0</v>
      </c>
      <c r="AV90" s="213">
        <f>+'7 - Materialización del Riesgo'!H90</f>
        <v>0</v>
      </c>
      <c r="AW90" s="213">
        <f>+'7 - Materialización del Riesgo'!I90</f>
        <v>0</v>
      </c>
      <c r="AX90" s="213" t="e">
        <f>+'7 - Materialización del Riesgo'!J90</f>
        <v>#DIV/0!</v>
      </c>
      <c r="AY90" s="213" t="e">
        <f>+'7 - Materialización del Riesgo'!K90</f>
        <v>#DIV/0!</v>
      </c>
      <c r="AZ90" s="213">
        <f>+'7 - Materialización del Riesgo'!L90</f>
        <v>0</v>
      </c>
      <c r="BA90" s="213">
        <f>+'7 - Materialización del Riesgo'!M90</f>
        <v>0</v>
      </c>
      <c r="BB90" s="213">
        <f>+'7 - Materialización del Riesgo'!N90</f>
        <v>0</v>
      </c>
      <c r="BC90" s="213">
        <f>+'7 - Materialización del Riesgo'!O90</f>
        <v>0</v>
      </c>
      <c r="BD90" s="213" t="e">
        <f>+'7 - Materialización del Riesgo'!P90</f>
        <v>#DIV/0!</v>
      </c>
      <c r="BE90" s="239">
        <f>+'7 - Materialización del Riesgo'!Q90</f>
        <v>1</v>
      </c>
    </row>
    <row r="91" spans="2:57" s="115" customFormat="1" ht="90" x14ac:dyDescent="0.25">
      <c r="B91" s="212" t="str">
        <f>+'3 - Identificación del Riesgo'!B90</f>
        <v>ACCESO A LA PROPIEDAD DE LA TIERRA Y LOS TERRITORIOS</v>
      </c>
      <c r="C91" s="212" t="str">
        <f>+'3 - Identificación del Riesgo'!C90</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1" s="212" t="str">
        <f>+'3 - Identificación del Riesgo'!D90</f>
        <v>Inicia con el análisis de la ruta jurídica y termina con la decisión final del expediente</v>
      </c>
      <c r="E91" s="213" t="str">
        <f>+'3 - Identificación del Riesgo'!F90</f>
        <v>SUBDIRECCIÓN DE ACCESO A TIERRAS EN ZONAS FOCALIZADAS</v>
      </c>
      <c r="F91" s="248" t="str">
        <f>+'3 - Identificación del Riesgo'!G90</f>
        <v>R 33</v>
      </c>
      <c r="G91" s="213" t="str">
        <f>+'3 - Identificación del Riesgo'!H90</f>
        <v xml:space="preserve">Demoras en ejecutar las etapas propias del procedimiento por causas internas de revocatoria de predios focalizados </v>
      </c>
      <c r="H91" s="213" t="str">
        <f>+'3 - Identificación del Riesgo'!I90</f>
        <v>Pérdida Reputacional</v>
      </c>
      <c r="I91" s="212" t="str">
        <f>+'3 - Identificación del Riesgo'!J90</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1" s="216">
        <f>+'3 - Identificación del Riesgo'!O90</f>
        <v>44701</v>
      </c>
      <c r="K91" s="216" t="str">
        <f>+'3 - Identificación del Riesgo'!K90</f>
        <v>OPERATIVOS</v>
      </c>
      <c r="L91" s="215" t="str">
        <f>+'3 - Identificación del Riesgo'!N90</f>
        <v>Ejecución y administración de procesos</v>
      </c>
      <c r="M91" s="214">
        <v>2080</v>
      </c>
      <c r="N91" s="242" t="str">
        <f t="shared" si="11"/>
        <v>Alta</v>
      </c>
      <c r="O91" s="243">
        <f t="shared" si="12"/>
        <v>0.8</v>
      </c>
      <c r="P91" s="214" t="s">
        <v>394</v>
      </c>
      <c r="Q91" s="242" t="str">
        <f>IF(OR(P91=[1]Datos!$A$23,P91=[1]Datos!$B$23),"Leve",IF(OR(P91=[1]Datos!$A$24,P91=[1]Datos!$B$24),"Menor",IF(OR(P91=[1]Datos!$A$25,P91=[1]Datos!$B$25),"Moderado",IF(OR(P91=[1]Datos!$A$26,P91=[1]Datos!$B$26),"Mayor",IF(OR(P91=[1]Datos!$A$27,P91=[1]Datos!$B$27),"Catastrófico","")))))</f>
        <v>Catastrófico</v>
      </c>
      <c r="R91" s="243">
        <f t="shared" si="13"/>
        <v>1</v>
      </c>
      <c r="S91" s="242" t="str">
        <f t="shared" si="14"/>
        <v>Extremo</v>
      </c>
      <c r="T91" s="242" t="str">
        <f t="shared" si="15"/>
        <v>Reducir</v>
      </c>
      <c r="U91" s="248" t="str">
        <f>+'5 - Diseño y Valoración Control'!H91</f>
        <v>C 33.1</v>
      </c>
      <c r="V91" s="212" t="str">
        <f>+'5 - Diseño y Valoración Control'!I91</f>
        <v>SUBDIRECCIÓN DE ACCESO A TIERRAS EN ZONAS FOCALIZADAS</v>
      </c>
      <c r="W91" s="212" t="str">
        <f>+'5 - Diseño y Valoración Control'!J91</f>
        <v>Subdirección de Acceso a tierras en Zonas Focalizadas determina oportunamente la procedencia para predios focalizados y darle continuidad en la ruta correspondiente a través del Acto administrativo que llega para que revise y valore la solicitud de revocatoria, la documentación aportada por el solicitante y/o el expediente recibido, a la luz de los requisitos previstos por el artículo 72 de la Ley 160 de 1994, artículo 94 del Código de Procedimiento Administrativo y de lo Contencioso Administrativo - Ley 1437 de 2011 y artículo 58 del Decreto Ley 902 de 2017, a efectos de determinar la procedencia o no del inicio de la actuación administrativa de Revocatoria Directa o su continuación (frente al expediente).</v>
      </c>
      <c r="X91" s="213" t="str">
        <f>+'5 - Diseño y Valoración Control'!K91</f>
        <v>Preventivo</v>
      </c>
      <c r="Y91" s="99" t="str">
        <f t="shared" si="16"/>
        <v>Probabilidad</v>
      </c>
      <c r="Z91" s="213" t="str">
        <f>+'5 - Diseño y Valoración Control'!M91</f>
        <v>Manual</v>
      </c>
      <c r="AA91" s="99" t="str">
        <f t="shared" si="17"/>
        <v>40%</v>
      </c>
      <c r="AB91" s="213" t="str">
        <f>+'5 - Diseño y Valoración Control'!O91</f>
        <v>Documentado</v>
      </c>
      <c r="AC91" s="213" t="s">
        <v>421</v>
      </c>
      <c r="AD91" s="213" t="str">
        <f>+'5 - Diseño y Valoración Control'!Q91</f>
        <v>Con registro</v>
      </c>
      <c r="AE91" s="203">
        <f>+'5 - Diseño y Valoración Control'!R91</f>
        <v>0.48</v>
      </c>
      <c r="AF91" s="186" t="str">
        <f>+'5 - Diseño y Valoración Control'!S91</f>
        <v>Media</v>
      </c>
      <c r="AG91" s="203">
        <f>+'5 - Diseño y Valoración Control'!T91</f>
        <v>1</v>
      </c>
      <c r="AH91" s="186" t="str">
        <f>+'5 - Diseño y Valoración Control'!U91</f>
        <v>Catastrófico</v>
      </c>
      <c r="AI91" s="186" t="str">
        <f>+'5 - Diseño y Valoración Control'!V91</f>
        <v>Extremo</v>
      </c>
      <c r="AJ91" s="186" t="str">
        <f>+'5 - Diseño y Valoración Control'!W91</f>
        <v>Reducir</v>
      </c>
      <c r="AK91" s="248" t="str">
        <f>+'6 - Plan de Acciones Preventiva'!F89</f>
        <v>P 33.1</v>
      </c>
      <c r="AL91" s="212" t="str">
        <f>+'6 - Plan de Acciones Preventiva'!G89</f>
        <v xml:space="preserve">Actualizar la ACCTI-F-097 - Matriz de Revocatoria Directa, que incluya criterios de control en las etapas del procedimiento de revocatoria para los predios focalizados </v>
      </c>
      <c r="AM91" s="212" t="str">
        <f>+'6 - Plan de Acciones Preventiva'!H89</f>
        <v>SUBDIRECCIÓN DE ACCESO A TIERRAS EN ZONAS FOCALIZADAS</v>
      </c>
      <c r="AN91" s="212" t="str">
        <f>+'6 - Plan de Acciones Preventiva'!I89</f>
        <v xml:space="preserve">ACCTI-F-097 - Matriz de Revocatoria Directa actualizada para los predios focalizados </v>
      </c>
      <c r="AO91" s="213">
        <f>+'6 - Plan de Acciones Preventiva'!J89</f>
        <v>4</v>
      </c>
      <c r="AP91" s="213">
        <f>+'6 - Plan de Acciones Preventiva'!AI89</f>
        <v>2</v>
      </c>
      <c r="AQ91" s="239">
        <f>+'6 - Plan de Acciones Preventiva'!AJ89</f>
        <v>0.5</v>
      </c>
      <c r="AR91" s="213" t="str">
        <f>+'6 - Plan de Acciones Preventiva'!AK89</f>
        <v>En curso</v>
      </c>
      <c r="AS91" s="244" t="str">
        <f>+'6 - Plan de Acciones Preventiva'!AL89</f>
        <v>https://agenciadetierras.sharepoint.com/:x:/s/MapadeRiesgosdeGestionANT/EYgV5DFK_-dJmfSNU8DuHBkBCqr7AtBOoLktaz6y_OiYyQ?e=QBbJM5
https://agenciadetierras.sharepoint.com/:x:/s/MapadeRiesgosdeGestionANT/EVyUpFaOUM9BhMUOpZFm0WAB2ZQWi7m1TRSw2kwGhHThng?e=JTiA7O</v>
      </c>
      <c r="AT91" s="244" t="str">
        <f>+'6 - Plan de Acciones Preventiva'!AM89</f>
        <v>Forma ACCTI-F-097 Matriz de Revocatoria Actualizada</v>
      </c>
      <c r="AU91" s="213">
        <f>+'7 - Materialización del Riesgo'!G91</f>
        <v>0</v>
      </c>
      <c r="AV91" s="213">
        <f>+'7 - Materialización del Riesgo'!H91</f>
        <v>0</v>
      </c>
      <c r="AW91" s="213">
        <f>+'7 - Materialización del Riesgo'!I91</f>
        <v>0</v>
      </c>
      <c r="AX91" s="213" t="e">
        <f>+'7 - Materialización del Riesgo'!J91</f>
        <v>#DIV/0!</v>
      </c>
      <c r="AY91" s="213" t="e">
        <f>+'7 - Materialización del Riesgo'!K91</f>
        <v>#DIV/0!</v>
      </c>
      <c r="AZ91" s="213">
        <f>+'7 - Materialización del Riesgo'!L91</f>
        <v>0</v>
      </c>
      <c r="BA91" s="213">
        <f>+'7 - Materialización del Riesgo'!M91</f>
        <v>0</v>
      </c>
      <c r="BB91" s="213">
        <f>+'7 - Materialización del Riesgo'!N91</f>
        <v>0</v>
      </c>
      <c r="BC91" s="213">
        <f>+'7 - Materialización del Riesgo'!O91</f>
        <v>0</v>
      </c>
      <c r="BD91" s="213" t="e">
        <f>+'7 - Materialización del Riesgo'!P91</f>
        <v>#DIV/0!</v>
      </c>
      <c r="BE91" s="239">
        <f>+'7 - Materialización del Riesgo'!Q91</f>
        <v>1</v>
      </c>
    </row>
    <row r="92" spans="2:57" s="115" customFormat="1" ht="90" x14ac:dyDescent="0.25">
      <c r="B92" s="212" t="str">
        <f>+'3 - Identificación del Riesgo'!B91</f>
        <v>ACCESO A LA PROPIEDAD DE LA TIERRA Y LOS TERRITORIOS</v>
      </c>
      <c r="C92" s="212" t="str">
        <f>+'3 - Identificación del Riesgo'!C91</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2" s="212" t="str">
        <f>+'3 - Identificación del Riesgo'!D91</f>
        <v>Inicia con el análisis de la ruta jurídica y termina con la decisión final del expediente</v>
      </c>
      <c r="E92" s="213" t="str">
        <f>+'3 - Identificación del Riesgo'!F91</f>
        <v>SUBDIRECCIÓN DE ACCESO A TIERRAS EN ZONAS FOCALIZADAS</v>
      </c>
      <c r="F92" s="248" t="str">
        <f>+'3 - Identificación del Riesgo'!G91</f>
        <v>R 33</v>
      </c>
      <c r="G92" s="213" t="str">
        <f>+'3 - Identificación del Riesgo'!H91</f>
        <v xml:space="preserve">Demoras en ejecutar las etapas propias del procedimiento por causas internas de revocatoria de predios focalizados </v>
      </c>
      <c r="H92" s="213" t="str">
        <f>+'3 - Identificación del Riesgo'!I91</f>
        <v>Pérdida Reputacional</v>
      </c>
      <c r="I92" s="212" t="str">
        <f>+'3 - Identificación del Riesgo'!J91</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2" s="216">
        <f>+'3 - Identificación del Riesgo'!O91</f>
        <v>44701</v>
      </c>
      <c r="K92" s="216" t="str">
        <f>+'3 - Identificación del Riesgo'!K91</f>
        <v>OPERATIVOS</v>
      </c>
      <c r="L92" s="215" t="str">
        <f>+'3 - Identificación del Riesgo'!N91</f>
        <v>Ejecución y administración de procesos</v>
      </c>
      <c r="M92" s="214">
        <v>2080</v>
      </c>
      <c r="N92" s="242" t="str">
        <f t="shared" si="11"/>
        <v>Alta</v>
      </c>
      <c r="O92" s="243">
        <f t="shared" si="12"/>
        <v>0.8</v>
      </c>
      <c r="P92" s="214" t="s">
        <v>394</v>
      </c>
      <c r="Q92" s="242" t="str">
        <f>IF(OR(P92=[1]Datos!$A$23,P92=[1]Datos!$B$23),"Leve",IF(OR(P92=[1]Datos!$A$24,P92=[1]Datos!$B$24),"Menor",IF(OR(P92=[1]Datos!$A$25,P92=[1]Datos!$B$25),"Moderado",IF(OR(P92=[1]Datos!$A$26,P92=[1]Datos!$B$26),"Mayor",IF(OR(P92=[1]Datos!$A$27,P92=[1]Datos!$B$27),"Catastrófico","")))))</f>
        <v>Catastrófico</v>
      </c>
      <c r="R92" s="243">
        <f t="shared" si="13"/>
        <v>1</v>
      </c>
      <c r="S92" s="242" t="str">
        <f t="shared" si="14"/>
        <v>Extremo</v>
      </c>
      <c r="T92" s="242" t="str">
        <f t="shared" si="15"/>
        <v>Reducir</v>
      </c>
      <c r="U92" s="248" t="str">
        <f>+'5 - Diseño y Valoración Control'!H92</f>
        <v>C 33.2</v>
      </c>
      <c r="V92" s="212" t="str">
        <f>+'5 - Diseño y Valoración Control'!I92</f>
        <v>SUBDIRECCIÓN DE ACCESO A TIERRAS EN ZONAS FOCALIZADAS</v>
      </c>
      <c r="W92" s="212" t="str">
        <f>+'5 - Diseño y Valoración Control'!J92</f>
        <v>Subdirección de Acceso a tierras en Zonas Focalizadas detecta con anticipación la proximidad de vencimiento de términos en el procedimiento de revocatoria predios focalizados a través ACCTI-F-097 - Matriz de Revocatoria Directa actualizada mediante la verificación del estado del procedimiento de revocatoria y sus términos en cada caso.</v>
      </c>
      <c r="X92" s="213" t="str">
        <f>+'5 - Diseño y Valoración Control'!K92</f>
        <v>Detectivo</v>
      </c>
      <c r="Y92" s="99" t="str">
        <f t="shared" si="16"/>
        <v>Impacto</v>
      </c>
      <c r="Z92" s="213" t="str">
        <f>+'5 - Diseño y Valoración Control'!M92</f>
        <v>Manual</v>
      </c>
      <c r="AA92" s="99" t="str">
        <f t="shared" si="17"/>
        <v>30%</v>
      </c>
      <c r="AB92" s="213" t="str">
        <f>+'5 - Diseño y Valoración Control'!O92</f>
        <v>Documentado</v>
      </c>
      <c r="AC92" s="213" t="s">
        <v>421</v>
      </c>
      <c r="AD92" s="213" t="str">
        <f>+'5 - Diseño y Valoración Control'!Q92</f>
        <v>Con registro</v>
      </c>
      <c r="AE92" s="203">
        <f>+'5 - Diseño y Valoración Control'!R92</f>
        <v>0.48</v>
      </c>
      <c r="AF92" s="186" t="str">
        <f>+'5 - Diseño y Valoración Control'!S92</f>
        <v>Media</v>
      </c>
      <c r="AG92" s="203">
        <f>+'5 - Diseño y Valoración Control'!T92</f>
        <v>0.7</v>
      </c>
      <c r="AH92" s="186" t="str">
        <f>+'5 - Diseño y Valoración Control'!U92</f>
        <v>Mayor</v>
      </c>
      <c r="AI92" s="186" t="str">
        <f>+'5 - Diseño y Valoración Control'!V92</f>
        <v>Alto</v>
      </c>
      <c r="AJ92" s="186" t="str">
        <f>+'5 - Diseño y Valoración Control'!W92</f>
        <v>Reducir</v>
      </c>
      <c r="AK92" s="248" t="str">
        <f>+'6 - Plan de Acciones Preventiva'!F90</f>
        <v>P 33.2</v>
      </c>
      <c r="AL92" s="212">
        <f>+'6 - Plan de Acciones Preventiva'!G90</f>
        <v>0</v>
      </c>
      <c r="AM92" s="212" t="str">
        <f>+'6 - Plan de Acciones Preventiva'!H90</f>
        <v/>
      </c>
      <c r="AN92" s="212">
        <f>+'6 - Plan de Acciones Preventiva'!I90</f>
        <v>0</v>
      </c>
      <c r="AO92" s="213">
        <f>+'6 - Plan de Acciones Preventiva'!J90</f>
        <v>0</v>
      </c>
      <c r="AP92" s="213">
        <f>+'6 - Plan de Acciones Preventiva'!AI90</f>
        <v>0</v>
      </c>
      <c r="AQ92" s="239"/>
      <c r="AR92" s="213" t="str">
        <f>+'6 - Plan de Acciones Preventiva'!AK90</f>
        <v>En curso</v>
      </c>
      <c r="AS92" s="244">
        <f>+'6 - Plan de Acciones Preventiva'!AL90</f>
        <v>0</v>
      </c>
      <c r="AT92" s="244">
        <f>+'6 - Plan de Acciones Preventiva'!AM90</f>
        <v>0</v>
      </c>
      <c r="AU92" s="213">
        <f>+'7 - Materialización del Riesgo'!G92</f>
        <v>0</v>
      </c>
      <c r="AV92" s="213">
        <f>+'7 - Materialización del Riesgo'!H92</f>
        <v>0</v>
      </c>
      <c r="AW92" s="213">
        <f>+'7 - Materialización del Riesgo'!I92</f>
        <v>0</v>
      </c>
      <c r="AX92" s="213" t="e">
        <f>+'7 - Materialización del Riesgo'!J92</f>
        <v>#DIV/0!</v>
      </c>
      <c r="AY92" s="213" t="e">
        <f>+'7 - Materialización del Riesgo'!K92</f>
        <v>#DIV/0!</v>
      </c>
      <c r="AZ92" s="213">
        <f>+'7 - Materialización del Riesgo'!L92</f>
        <v>0</v>
      </c>
      <c r="BA92" s="213">
        <f>+'7 - Materialización del Riesgo'!M92</f>
        <v>0</v>
      </c>
      <c r="BB92" s="213">
        <f>+'7 - Materialización del Riesgo'!N92</f>
        <v>0</v>
      </c>
      <c r="BC92" s="213">
        <f>+'7 - Materialización del Riesgo'!O92</f>
        <v>0</v>
      </c>
      <c r="BD92" s="213" t="e">
        <f>+'7 - Materialización del Riesgo'!P92</f>
        <v>#DIV/0!</v>
      </c>
      <c r="BE92" s="239">
        <f>+'7 - Materialización del Riesgo'!Q92</f>
        <v>1</v>
      </c>
    </row>
    <row r="93" spans="2:57" s="115" customFormat="1" ht="90" x14ac:dyDescent="0.25">
      <c r="B93" s="212" t="str">
        <f>+'3 - Identificación del Riesgo'!B92</f>
        <v>ACCESO A LA PROPIEDAD DE LA TIERRA Y LOS TERRITORIOS</v>
      </c>
      <c r="C93" s="212" t="str">
        <f>+'3 - Identificación del Riesgo'!C92</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3" s="212" t="str">
        <f>+'3 - Identificación del Riesgo'!D92</f>
        <v>Inicia con el análisis de la ruta jurídica y termina con la decisión final del expediente</v>
      </c>
      <c r="E93" s="213" t="str">
        <f>+'3 - Identificación del Riesgo'!F92</f>
        <v>SUBDIRECCIÓN DE ACCESO A TIERRAS EN ZONAS FOCALIZADAS</v>
      </c>
      <c r="F93" s="248" t="str">
        <f>+'3 - Identificación del Riesgo'!G92</f>
        <v>R 33</v>
      </c>
      <c r="G93" s="213" t="str">
        <f>+'3 - Identificación del Riesgo'!H92</f>
        <v xml:space="preserve">Demoras en ejecutar las etapas propias del procedimiento por causas internas de revocatoria de predios focalizados </v>
      </c>
      <c r="H93" s="213" t="str">
        <f>+'3 - Identificación del Riesgo'!I92</f>
        <v>Pérdida Reputacional</v>
      </c>
      <c r="I93" s="212" t="str">
        <f>+'3 - Identificación del Riesgo'!J92</f>
        <v>Posibilidad de pérdida reputacional en la imagen institucional ante el ciudadano y también dentro de la entidad por la reconstrucción de expedientes de predios focalizados debido a los hallazgos de auditorias internas o externas e investigaciones por parte de los entes de control y/o al exceso de carga laboral por volumen de expedientes y por los tiempos en la toma de decisiones por la alta complejidad, jurídica y social</v>
      </c>
      <c r="J93" s="216">
        <f>+'3 - Identificación del Riesgo'!O92</f>
        <v>44701</v>
      </c>
      <c r="K93" s="216" t="str">
        <f>+'3 - Identificación del Riesgo'!K92</f>
        <v>OPERATIVOS</v>
      </c>
      <c r="L93" s="215" t="str">
        <f>+'3 - Identificación del Riesgo'!N92</f>
        <v>Ejecución y administración de procesos</v>
      </c>
      <c r="M93" s="214">
        <v>2080</v>
      </c>
      <c r="N93" s="242" t="str">
        <f t="shared" si="11"/>
        <v>Alta</v>
      </c>
      <c r="O93" s="243">
        <f t="shared" si="12"/>
        <v>0.8</v>
      </c>
      <c r="P93" s="214" t="s">
        <v>394</v>
      </c>
      <c r="Q93" s="242" t="str">
        <f>IF(OR(P93=[1]Datos!$A$23,P93=[1]Datos!$B$23),"Leve",IF(OR(P93=[1]Datos!$A$24,P93=[1]Datos!$B$24),"Menor",IF(OR(P93=[1]Datos!$A$25,P93=[1]Datos!$B$25),"Moderado",IF(OR(P93=[1]Datos!$A$26,P93=[1]Datos!$B$26),"Mayor",IF(OR(P93=[1]Datos!$A$27,P93=[1]Datos!$B$27),"Catastrófico","")))))</f>
        <v>Catastrófico</v>
      </c>
      <c r="R93" s="243">
        <f t="shared" si="13"/>
        <v>1</v>
      </c>
      <c r="S93" s="242" t="str">
        <f t="shared" si="14"/>
        <v>Extremo</v>
      </c>
      <c r="T93" s="242" t="str">
        <f t="shared" si="15"/>
        <v>Reducir</v>
      </c>
      <c r="U93" s="248" t="str">
        <f>+'5 - Diseño y Valoración Control'!H93</f>
        <v>C 33.3</v>
      </c>
      <c r="V93" s="212" t="str">
        <f>+'5 - Diseño y Valoración Control'!I93</f>
        <v>SUBDIRECCIÓN DE ACCESO A TIERRAS EN ZONAS FOCALIZADAS</v>
      </c>
      <c r="W93" s="212" t="str">
        <f>+'5 - Diseño y Valoración Control'!J93</f>
        <v>Subdirección de Acceso a tierras en Zonas Focalizadas prioriza la gestión  a través del tipo de requerimiento donde se revisa si es un derecho de petición o solicitud de revocatoria de predios focalizados que incumplió los tiempo de ejecución del procedimiento o que presenta información como caso emblemático para la ANT</v>
      </c>
      <c r="X93" s="213" t="str">
        <f>+'5 - Diseño y Valoración Control'!K93</f>
        <v>Correctivo</v>
      </c>
      <c r="Y93" s="99" t="str">
        <f t="shared" si="16"/>
        <v>Impacto</v>
      </c>
      <c r="Z93" s="213" t="str">
        <f>+'5 - Diseño y Valoración Control'!M93</f>
        <v>Manual</v>
      </c>
      <c r="AA93" s="99" t="str">
        <f t="shared" si="17"/>
        <v>25%</v>
      </c>
      <c r="AB93" s="213" t="str">
        <f>+'5 - Diseño y Valoración Control'!O93</f>
        <v>Documentado</v>
      </c>
      <c r="AC93" s="213" t="s">
        <v>421</v>
      </c>
      <c r="AD93" s="213" t="str">
        <f>+'5 - Diseño y Valoración Control'!Q93</f>
        <v>Con registro</v>
      </c>
      <c r="AE93" s="203">
        <f>+'5 - Diseño y Valoración Control'!R93</f>
        <v>0</v>
      </c>
      <c r="AF93" s="186" t="str">
        <f>+'5 - Diseño y Valoración Control'!S93</f>
        <v/>
      </c>
      <c r="AG93" s="203">
        <f>+'5 - Diseño y Valoración Control'!T93</f>
        <v>0</v>
      </c>
      <c r="AH93" s="186" t="str">
        <f>+'5 - Diseño y Valoración Control'!U93</f>
        <v/>
      </c>
      <c r="AI93" s="186" t="str">
        <f>+'5 - Diseño y Valoración Control'!V93</f>
        <v/>
      </c>
      <c r="AJ93" s="186"/>
      <c r="AK93" s="248" t="str">
        <f>+'6 - Plan de Acciones Preventiva'!F91</f>
        <v>P 33.3</v>
      </c>
      <c r="AL93" s="212">
        <f>+'6 - Plan de Acciones Preventiva'!G91</f>
        <v>0</v>
      </c>
      <c r="AM93" s="212" t="str">
        <f>+'6 - Plan de Acciones Preventiva'!H91</f>
        <v/>
      </c>
      <c r="AN93" s="212">
        <f>+'6 - Plan de Acciones Preventiva'!I91</f>
        <v>0</v>
      </c>
      <c r="AO93" s="213">
        <f>+'6 - Plan de Acciones Preventiva'!J91</f>
        <v>0</v>
      </c>
      <c r="AP93" s="213">
        <f>+'6 - Plan de Acciones Preventiva'!AI91</f>
        <v>0</v>
      </c>
      <c r="AQ93" s="239"/>
      <c r="AR93" s="213" t="str">
        <f>+'6 - Plan de Acciones Preventiva'!AK91</f>
        <v>En curso</v>
      </c>
      <c r="AS93" s="244">
        <f>+'6 - Plan de Acciones Preventiva'!AL91</f>
        <v>0</v>
      </c>
      <c r="AT93" s="244">
        <f>+'6 - Plan de Acciones Preventiva'!AM91</f>
        <v>0</v>
      </c>
      <c r="AU93" s="213">
        <f>+'7 - Materialización del Riesgo'!G93</f>
        <v>0</v>
      </c>
      <c r="AV93" s="213">
        <f>+'7 - Materialización del Riesgo'!H93</f>
        <v>0</v>
      </c>
      <c r="AW93" s="213">
        <f>+'7 - Materialización del Riesgo'!I93</f>
        <v>0</v>
      </c>
      <c r="AX93" s="213" t="e">
        <f>+'7 - Materialización del Riesgo'!J93</f>
        <v>#DIV/0!</v>
      </c>
      <c r="AY93" s="213" t="e">
        <f>+'7 - Materialización del Riesgo'!K93</f>
        <v>#DIV/0!</v>
      </c>
      <c r="AZ93" s="213">
        <f>+'7 - Materialización del Riesgo'!L93</f>
        <v>0</v>
      </c>
      <c r="BA93" s="213">
        <f>+'7 - Materialización del Riesgo'!M93</f>
        <v>0</v>
      </c>
      <c r="BB93" s="213">
        <f>+'7 - Materialización del Riesgo'!N93</f>
        <v>0</v>
      </c>
      <c r="BC93" s="213">
        <f>+'7 - Materialización del Riesgo'!O93</f>
        <v>0</v>
      </c>
      <c r="BD93" s="213" t="e">
        <f>+'7 - Materialización del Riesgo'!P93</f>
        <v>#DIV/0!</v>
      </c>
      <c r="BE93" s="239">
        <f>+'7 - Materialización del Riesgo'!Q93</f>
        <v>1</v>
      </c>
    </row>
    <row r="94" spans="2:57" s="115" customFormat="1" ht="90" x14ac:dyDescent="0.25">
      <c r="B94" s="212" t="str">
        <f>+'3 - Identificación del Riesgo'!B93</f>
        <v>ACCESO A LA PROPIEDAD DE LA TIERRA Y LOS TERRITORIOS</v>
      </c>
      <c r="C94" s="212" t="str">
        <f>+'3 - Identificación del Riesgo'!C93</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4" s="212" t="str">
        <f>+'3 - Identificación del Riesgo'!D93</f>
        <v>Inicia con el análisis de la ruta jurídica y termina con la decisión final del expediente</v>
      </c>
      <c r="E94" s="213" t="str">
        <f>+'3 - Identificación del Riesgo'!F93</f>
        <v>DIRECCIÓN DE ACCESO A TIERRAS</v>
      </c>
      <c r="F94" s="248" t="str">
        <f>+'3 - Identificación del Riesgo'!G93</f>
        <v>R 34</v>
      </c>
      <c r="G94" s="213" t="str">
        <f>+'3 - Identificación del Riesgo'!H93</f>
        <v>Redireccionamiento equivocado de las solicitudes que ingresan a la DAT</v>
      </c>
      <c r="H94" s="213" t="str">
        <f>+'3 - Identificación del Riesgo'!I93</f>
        <v>Pérdida Reputacional</v>
      </c>
      <c r="I94" s="212" t="str">
        <f>+'3 - Identificación del Riesgo'!J93</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4" s="216">
        <f>+'3 - Identificación del Riesgo'!O93</f>
        <v>44701</v>
      </c>
      <c r="K94" s="216" t="str">
        <f>+'3 - Identificación del Riesgo'!K93</f>
        <v>OPERATIVOS</v>
      </c>
      <c r="L94" s="215" t="str">
        <f>+'3 - Identificación del Riesgo'!N93</f>
        <v>Ejecución y administración de procesos</v>
      </c>
      <c r="M94" s="214">
        <v>10400</v>
      </c>
      <c r="N94" s="242" t="str">
        <f t="shared" si="11"/>
        <v>Muy Alta</v>
      </c>
      <c r="O94" s="243">
        <f t="shared" si="12"/>
        <v>1</v>
      </c>
      <c r="P94" s="214" t="s">
        <v>394</v>
      </c>
      <c r="Q94" s="242" t="str">
        <f>IF(OR(P94=[1]Datos!$A$23,P94=[1]Datos!$B$23),"Leve",IF(OR(P94=[1]Datos!$A$24,P94=[1]Datos!$B$24),"Menor",IF(OR(P94=[1]Datos!$A$25,P94=[1]Datos!$B$25),"Moderado",IF(OR(P94=[1]Datos!$A$26,P94=[1]Datos!$B$26),"Mayor",IF(OR(P94=[1]Datos!$A$27,P94=[1]Datos!$B$27),"Catastrófico","")))))</f>
        <v>Catastrófico</v>
      </c>
      <c r="R94" s="243">
        <f t="shared" si="13"/>
        <v>1</v>
      </c>
      <c r="S94" s="242" t="str">
        <f t="shared" si="14"/>
        <v>Extremo</v>
      </c>
      <c r="T94" s="242" t="str">
        <f t="shared" si="15"/>
        <v>Reducir</v>
      </c>
      <c r="U94" s="248" t="str">
        <f>+'5 - Diseño y Valoración Control'!H94</f>
        <v>C 34.1</v>
      </c>
      <c r="V94" s="212" t="str">
        <f>+'5 - Diseño y Valoración Control'!I94</f>
        <v>DIRECCIÓN DE ACCESO A TIERRAS</v>
      </c>
      <c r="W94" s="212" t="str">
        <f>+'5 - Diseño y Valoración Control'!J94</f>
        <v>Dirección de Acceso a Tierras identifica los trámites que pueden incumplir los términos establecidos a través de la realización del reportes de alertas semanales verificando el estado de cada trámite en curso y determinando cuáles podrían hallarse por superar algún término</v>
      </c>
      <c r="X94" s="213" t="str">
        <f>+'5 - Diseño y Valoración Control'!K94</f>
        <v>Preventivo</v>
      </c>
      <c r="Y94" s="99" t="str">
        <f t="shared" si="16"/>
        <v>Probabilidad</v>
      </c>
      <c r="Z94" s="213" t="str">
        <f>+'5 - Diseño y Valoración Control'!M94</f>
        <v>Manual</v>
      </c>
      <c r="AA94" s="99" t="str">
        <f t="shared" si="17"/>
        <v>40%</v>
      </c>
      <c r="AB94" s="213" t="str">
        <f>+'5 - Diseño y Valoración Control'!O94</f>
        <v>Documentado</v>
      </c>
      <c r="AC94" s="213" t="s">
        <v>421</v>
      </c>
      <c r="AD94" s="213" t="str">
        <f>+'5 - Diseño y Valoración Control'!Q94</f>
        <v>Con registro</v>
      </c>
      <c r="AE94" s="203">
        <f>+'5 - Diseño y Valoración Control'!R94</f>
        <v>0.6</v>
      </c>
      <c r="AF94" s="186" t="str">
        <f>+'5 - Diseño y Valoración Control'!S94</f>
        <v>Media</v>
      </c>
      <c r="AG94" s="203">
        <f>+'5 - Diseño y Valoración Control'!T94</f>
        <v>1</v>
      </c>
      <c r="AH94" s="186" t="str">
        <f>+'5 - Diseño y Valoración Control'!U94</f>
        <v>Catastrófico</v>
      </c>
      <c r="AI94" s="186" t="str">
        <f>+'5 - Diseño y Valoración Control'!V94</f>
        <v>Extremo</v>
      </c>
      <c r="AJ94" s="186" t="str">
        <f>+'5 - Diseño y Valoración Control'!W94</f>
        <v>Reducir</v>
      </c>
      <c r="AK94" s="248" t="str">
        <f>+'6 - Plan de Acciones Preventiva'!F92</f>
        <v>P 34.1</v>
      </c>
      <c r="AL94" s="212" t="str">
        <f>+'6 - Plan de Acciones Preventiva'!G92</f>
        <v>Realizar capacitación en el Procedimiento Gestión de Petición Quejas y Reclamos por parte de profesional líder del equipo de correspondencia, a los colaboradores de correspondencia DAT.</v>
      </c>
      <c r="AM94" s="212" t="str">
        <f>+'6 - Plan de Acciones Preventiva'!H92</f>
        <v>DIRECCIÓN DE ACCESO A TIERRAS</v>
      </c>
      <c r="AN94" s="212" t="str">
        <f>+'6 - Plan de Acciones Preventiva'!I92</f>
        <v>Lista de asistencia de los colaboradores de correspondencia DAT capacitados en el procedimiento de Gestión de Petición Quejas y Reclamos</v>
      </c>
      <c r="AO94" s="213">
        <f>+'6 - Plan de Acciones Preventiva'!J92</f>
        <v>0.95</v>
      </c>
      <c r="AP94" s="213">
        <f>+'6 - Plan de Acciones Preventiva'!AI92</f>
        <v>0.95</v>
      </c>
      <c r="AQ94" s="239">
        <f>+'6 - Plan de Acciones Preventiva'!AJ92</f>
        <v>1</v>
      </c>
      <c r="AR94" s="213" t="str">
        <f>+'6 - Plan de Acciones Preventiva'!AK92</f>
        <v>En curso</v>
      </c>
      <c r="AS94" s="244" t="str">
        <f>+'6 - Plan de Acciones Preventiva'!AL92</f>
        <v>https://agenciadetierras.sharepoint.com/:b:/s/MapadeRiesgosdeGestionANT/EdfAmulKotNNjWiPbAFLzNMBFRdjEkLNaysmNrbdEVKy2g?e=ErAmz7</v>
      </c>
      <c r="AT94" s="244">
        <f>+'6 - Plan de Acciones Preventiva'!AM92</f>
        <v>0</v>
      </c>
      <c r="AU94" s="213">
        <f>+'7 - Materialización del Riesgo'!G94</f>
        <v>0</v>
      </c>
      <c r="AV94" s="213">
        <f>+'7 - Materialización del Riesgo'!H94</f>
        <v>0</v>
      </c>
      <c r="AW94" s="213">
        <f>+'7 - Materialización del Riesgo'!I94</f>
        <v>0</v>
      </c>
      <c r="AX94" s="213" t="e">
        <f>+'7 - Materialización del Riesgo'!J94</f>
        <v>#DIV/0!</v>
      </c>
      <c r="AY94" s="213" t="e">
        <f>+'7 - Materialización del Riesgo'!K94</f>
        <v>#DIV/0!</v>
      </c>
      <c r="AZ94" s="213">
        <f>+'7 - Materialización del Riesgo'!L94</f>
        <v>0</v>
      </c>
      <c r="BA94" s="213">
        <f>+'7 - Materialización del Riesgo'!M94</f>
        <v>0</v>
      </c>
      <c r="BB94" s="213">
        <f>+'7 - Materialización del Riesgo'!N94</f>
        <v>0</v>
      </c>
      <c r="BC94" s="213">
        <f>+'7 - Materialización del Riesgo'!O94</f>
        <v>0</v>
      </c>
      <c r="BD94" s="213" t="e">
        <f>+'7 - Materialización del Riesgo'!P94</f>
        <v>#DIV/0!</v>
      </c>
      <c r="BE94" s="239">
        <f>+'7 - Materialización del Riesgo'!Q94</f>
        <v>1</v>
      </c>
    </row>
    <row r="95" spans="2:57" s="115" customFormat="1" ht="90" x14ac:dyDescent="0.25">
      <c r="B95" s="212" t="str">
        <f>+'3 - Identificación del Riesgo'!B94</f>
        <v>ACCESO A LA PROPIEDAD DE LA TIERRA Y LOS TERRITORIOS</v>
      </c>
      <c r="C95" s="212" t="str">
        <f>+'3 - Identificación del Riesgo'!C94</f>
        <v>Ejecutar los procedimientos administrativos de adjudicación de baldíos, adjudicación de bienes fiscales patrimoniales, constitución, ampliación, saneamiento o restructuración de resguardos indígenas, titulación colectiva a comunidades negras, asignación de subsidios integrales de reforma agraria, e iniciativas comunitarias como mecanismos de acceso a tierras</v>
      </c>
      <c r="D95" s="212" t="str">
        <f>+'3 - Identificación del Riesgo'!D94</f>
        <v>Inicia con el análisis de la ruta jurídica y termina con la decisión final del expediente</v>
      </c>
      <c r="E95" s="213" t="str">
        <f>+'3 - Identificación del Riesgo'!F94</f>
        <v>DIRECCIÓN DE ACCESO A TIERRAS</v>
      </c>
      <c r="F95" s="248" t="str">
        <f>+'3 - Identificación del Riesgo'!G94</f>
        <v>R 34</v>
      </c>
      <c r="G95" s="213" t="str">
        <f>+'3 - Identificación del Riesgo'!H94</f>
        <v>Redireccionamiento equivocado de las solicitudes que ingresan a la DAT</v>
      </c>
      <c r="H95" s="213" t="str">
        <f>+'3 - Identificación del Riesgo'!I94</f>
        <v>Pérdida Reputacional</v>
      </c>
      <c r="I95" s="212" t="str">
        <f>+'3 - Identificación del Riesgo'!J94</f>
        <v>Posibilidad de pérdida reputacional en la imagen institucional secundario a peticiones, quejas y/o reclamos de la comunidad y por incumplimiento en respuesta oportuna a  requerimientos legales (derechos de petición, tutelas, y demandas) debido a la falta de capacitación del procedimiento de gestión de peticiones quejas, reclamos, soluciones, denuncias y felicitaciones con énfasis en las tareas y controles que participa la DAT, así como la falta de socialización a cada una de las subdirecciones de la Dirección de Acceso a Tierras de la designación de competencias mediante otras funciones en resoluciones internas, circulares y emanadas desde la Dirección General</v>
      </c>
      <c r="J95" s="216">
        <f>+'3 - Identificación del Riesgo'!O94</f>
        <v>44701</v>
      </c>
      <c r="K95" s="216" t="str">
        <f>+'3 - Identificación del Riesgo'!K94</f>
        <v>OPERATIVOS</v>
      </c>
      <c r="L95" s="215" t="str">
        <f>+'3 - Identificación del Riesgo'!N94</f>
        <v>Ejecución y administración de procesos</v>
      </c>
      <c r="M95" s="214">
        <v>10400</v>
      </c>
      <c r="N95" s="242" t="str">
        <f t="shared" si="11"/>
        <v>Muy Alta</v>
      </c>
      <c r="O95" s="243">
        <f t="shared" si="12"/>
        <v>1</v>
      </c>
      <c r="P95" s="214" t="s">
        <v>394</v>
      </c>
      <c r="Q95" s="242" t="str">
        <f>IF(OR(P95=[1]Datos!$A$23,P95=[1]Datos!$B$23),"Leve",IF(OR(P95=[1]Datos!$A$24,P95=[1]Datos!$B$24),"Menor",IF(OR(P95=[1]Datos!$A$25,P95=[1]Datos!$B$25),"Moderado",IF(OR(P95=[1]Datos!$A$26,P95=[1]Datos!$B$26),"Mayor",IF(OR(P95=[1]Datos!$A$27,P95=[1]Datos!$B$27),"Catastrófico","")))))</f>
        <v>Catastrófico</v>
      </c>
      <c r="R95" s="243">
        <f t="shared" si="13"/>
        <v>1</v>
      </c>
      <c r="S95" s="242" t="str">
        <f t="shared" si="14"/>
        <v>Extremo</v>
      </c>
      <c r="T95" s="242" t="str">
        <f t="shared" si="15"/>
        <v>Reducir</v>
      </c>
      <c r="U95" s="248" t="str">
        <f>+'5 - Diseño y Valoración Control'!H95</f>
        <v>C 34.2</v>
      </c>
      <c r="V95" s="212" t="str">
        <f>+'5 - Diseño y Valoración Control'!I95</f>
        <v>DIRECCIÓN DE ACCESO A TIERRAS</v>
      </c>
      <c r="W95" s="212" t="str">
        <f>+'5 - Diseño y Valoración Control'!J95</f>
        <v>Dirección de Acceso a Tierras tramita el proceso con el equipo funcional de titulación a través de la realización de nuevo trámite y/o la Orden Judicial (Cuando aplique) verificando el estado de cada trámite en curso y determinando cuáles se encuentran superando algún término</v>
      </c>
      <c r="X95" s="213" t="str">
        <f>+'5 - Diseño y Valoración Control'!K95</f>
        <v>Correctivo</v>
      </c>
      <c r="Y95" s="99" t="str">
        <f t="shared" si="16"/>
        <v>Impacto</v>
      </c>
      <c r="Z95" s="213" t="str">
        <f>+'5 - Diseño y Valoración Control'!M95</f>
        <v>Manual</v>
      </c>
      <c r="AA95" s="99" t="str">
        <f t="shared" si="17"/>
        <v>25%</v>
      </c>
      <c r="AB95" s="213" t="str">
        <f>+'5 - Diseño y Valoración Control'!O95</f>
        <v>Documentado</v>
      </c>
      <c r="AC95" s="213" t="s">
        <v>421</v>
      </c>
      <c r="AD95" s="213" t="str">
        <f>+'5 - Diseño y Valoración Control'!Q95</f>
        <v>Con registro</v>
      </c>
      <c r="AE95" s="203">
        <f>+'5 - Diseño y Valoración Control'!R95</f>
        <v>0</v>
      </c>
      <c r="AF95" s="186" t="str">
        <f>+'5 - Diseño y Valoración Control'!S95</f>
        <v/>
      </c>
      <c r="AG95" s="203">
        <f>+'5 - Diseño y Valoración Control'!T95</f>
        <v>0</v>
      </c>
      <c r="AH95" s="186" t="str">
        <f>+'5 - Diseño y Valoración Control'!U95</f>
        <v/>
      </c>
      <c r="AI95" s="186" t="str">
        <f>+'5 - Diseño y Valoración Control'!V95</f>
        <v/>
      </c>
      <c r="AJ95" s="186"/>
      <c r="AK95" s="248" t="str">
        <f>+'6 - Plan de Acciones Preventiva'!F93</f>
        <v>P 34.2</v>
      </c>
      <c r="AL95" s="212">
        <f>+'6 - Plan de Acciones Preventiva'!G93</f>
        <v>0</v>
      </c>
      <c r="AM95" s="212" t="str">
        <f>+'6 - Plan de Acciones Preventiva'!H93</f>
        <v/>
      </c>
      <c r="AN95" s="212">
        <f>+'6 - Plan de Acciones Preventiva'!I93</f>
        <v>0</v>
      </c>
      <c r="AO95" s="213">
        <f>+'6 - Plan de Acciones Preventiva'!J93</f>
        <v>0</v>
      </c>
      <c r="AP95" s="213">
        <f>+'6 - Plan de Acciones Preventiva'!AI93</f>
        <v>0</v>
      </c>
      <c r="AQ95" s="239"/>
      <c r="AR95" s="213" t="str">
        <f>+'6 - Plan de Acciones Preventiva'!AK93</f>
        <v>En curso</v>
      </c>
      <c r="AS95" s="244">
        <f>+'6 - Plan de Acciones Preventiva'!AL93</f>
        <v>0</v>
      </c>
      <c r="AT95" s="244">
        <f>+'6 - Plan de Acciones Preventiva'!AM93</f>
        <v>0</v>
      </c>
      <c r="AU95" s="213">
        <f>+'7 - Materialización del Riesgo'!G95</f>
        <v>0</v>
      </c>
      <c r="AV95" s="213">
        <f>+'7 - Materialización del Riesgo'!H95</f>
        <v>0</v>
      </c>
      <c r="AW95" s="213">
        <f>+'7 - Materialización del Riesgo'!I95</f>
        <v>0</v>
      </c>
      <c r="AX95" s="213" t="e">
        <f>+'7 - Materialización del Riesgo'!J95</f>
        <v>#DIV/0!</v>
      </c>
      <c r="AY95" s="213" t="e">
        <f>+'7 - Materialización del Riesgo'!K95</f>
        <v>#DIV/0!</v>
      </c>
      <c r="AZ95" s="213">
        <f>+'7 - Materialización del Riesgo'!L95</f>
        <v>0</v>
      </c>
      <c r="BA95" s="213">
        <f>+'7 - Materialización del Riesgo'!M95</f>
        <v>0</v>
      </c>
      <c r="BB95" s="213">
        <f>+'7 - Materialización del Riesgo'!N95</f>
        <v>0</v>
      </c>
      <c r="BC95" s="213">
        <f>+'7 - Materialización del Riesgo'!O95</f>
        <v>0</v>
      </c>
      <c r="BD95" s="213" t="e">
        <f>+'7 - Materialización del Riesgo'!P95</f>
        <v>#DIV/0!</v>
      </c>
      <c r="BE95" s="239">
        <f>+'7 - Materialización del Riesgo'!Q95</f>
        <v>1</v>
      </c>
    </row>
    <row r="96" spans="2:57" s="115" customFormat="1" ht="120" x14ac:dyDescent="0.25">
      <c r="B96" s="212" t="str">
        <f>+'3 - Identificación del Riesgo'!B95</f>
        <v>ADMINISTRACIÓN DE TIERRAS</v>
      </c>
      <c r="C96" s="212" t="str">
        <f>+'3 - Identificación del Riesgo'!C95</f>
        <v>Describir las tareas necesarias para detallar los mecanismos efectivos de protección de las tierras y territorios ocupados o poseídos ancestralmente y/o tradicionalmente por los pueblos indígenas</v>
      </c>
      <c r="D96" s="212" t="str">
        <f>+'3 - Identificación del Riesgo'!D95</f>
        <v>Desde la recepción de la solicitud de Protección de Territorios Ancestrales de Comunidad Indígenas y finaliza con la expedición de resolución ante la ORIP</v>
      </c>
      <c r="E96" s="213" t="str">
        <f>+'3 - Identificación del Riesgo'!F95</f>
        <v>EQUIPO SISTEMAS DE INFORMACIÓN DAE</v>
      </c>
      <c r="F96" s="248" t="str">
        <f>+'3 - Identificación del Riesgo'!G95</f>
        <v>R 35</v>
      </c>
      <c r="G96" s="213" t="str">
        <f>+'3 - Identificación del Riesgo'!H95</f>
        <v>Demora en la revisión de las diferentes peticiones presentadas por las comunidades y/o resguardos indígenas a cargo de la DAE</v>
      </c>
      <c r="H96" s="213" t="str">
        <f>+'3 - Identificación del Riesgo'!I95</f>
        <v>Pérdida Reputacional</v>
      </c>
      <c r="I96" s="212" t="str">
        <f>+'3 - Identificación del Riesgo'!J95</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J96" s="216">
        <f>+'3 - Identificación del Riesgo'!O95</f>
        <v>44701</v>
      </c>
      <c r="K96" s="216" t="str">
        <f>+'3 - Identificación del Riesgo'!K95</f>
        <v>OPERATIVOS</v>
      </c>
      <c r="L96" s="215" t="str">
        <f>+'3 - Identificación del Riesgo'!N95</f>
        <v>Usuarios, productos y prácticas</v>
      </c>
      <c r="M96" s="214">
        <v>30</v>
      </c>
      <c r="N96" s="242" t="str">
        <f t="shared" si="11"/>
        <v>Media</v>
      </c>
      <c r="O96" s="243">
        <f t="shared" si="12"/>
        <v>0.6</v>
      </c>
      <c r="P96" s="214" t="s">
        <v>394</v>
      </c>
      <c r="Q96" s="242" t="str">
        <f>IF(OR(P96=[1]Datos!$A$23,P96=[1]Datos!$B$23),"Leve",IF(OR(P96=[1]Datos!$A$24,P96=[1]Datos!$B$24),"Menor",IF(OR(P96=[1]Datos!$A$25,P96=[1]Datos!$B$25),"Moderado",IF(OR(P96=[1]Datos!$A$26,P96=[1]Datos!$B$26),"Mayor",IF(OR(P96=[1]Datos!$A$27,P96=[1]Datos!$B$27),"Catastrófico","")))))</f>
        <v>Catastrófico</v>
      </c>
      <c r="R96" s="243">
        <f t="shared" si="13"/>
        <v>1</v>
      </c>
      <c r="S96" s="242" t="str">
        <f t="shared" si="14"/>
        <v>Extremo</v>
      </c>
      <c r="T96" s="242" t="str">
        <f t="shared" si="15"/>
        <v>Reducir</v>
      </c>
      <c r="U96" s="248" t="str">
        <f>+'5 - Diseño y Valoración Control'!H96</f>
        <v>C 35.1</v>
      </c>
      <c r="V96" s="212" t="str">
        <f>+'5 - Diseño y Valoración Control'!I96</f>
        <v>EQUIPO SISTEMAS DE INFORMACIÓN DAE</v>
      </c>
      <c r="W96" s="212" t="str">
        <f>+'5 - Diseño y Valoración Control'!J96</f>
        <v>El equipo Sistemas de Información DAE registra los requerimientos realizados a las comunidades y/o resguardos indígenas a través del Archivo Base de Datos DAE  para llevar un control al cumplimiento en los requisitos mínimos establecidos dentro los tiempo requeridos</v>
      </c>
      <c r="X96" s="213" t="str">
        <f>+'5 - Diseño y Valoración Control'!K96</f>
        <v>Preventivo</v>
      </c>
      <c r="Y96" s="99" t="str">
        <f t="shared" si="9"/>
        <v>Probabilidad</v>
      </c>
      <c r="Z96" s="213" t="str">
        <f>+'5 - Diseño y Valoración Control'!M96</f>
        <v>Manual</v>
      </c>
      <c r="AA96" s="99" t="str">
        <f t="shared" si="10"/>
        <v>40%</v>
      </c>
      <c r="AB96" s="213" t="str">
        <f>+'5 - Diseño y Valoración Control'!O96</f>
        <v>Documentado</v>
      </c>
      <c r="AC96" s="213" t="s">
        <v>421</v>
      </c>
      <c r="AD96" s="213" t="str">
        <f>+'5 - Diseño y Valoración Control'!Q96</f>
        <v>Con Registro</v>
      </c>
      <c r="AE96" s="203">
        <f>+'5 - Diseño y Valoración Control'!R96</f>
        <v>0.36</v>
      </c>
      <c r="AF96" s="186" t="str">
        <f>+'5 - Diseño y Valoración Control'!S96</f>
        <v>Baja</v>
      </c>
      <c r="AG96" s="203">
        <f>+'5 - Diseño y Valoración Control'!T96</f>
        <v>1</v>
      </c>
      <c r="AH96" s="186" t="str">
        <f>+'5 - Diseño y Valoración Control'!U96</f>
        <v>Catastrófico</v>
      </c>
      <c r="AI96" s="186" t="str">
        <f>+'5 - Diseño y Valoración Control'!V96</f>
        <v>Extremo</v>
      </c>
      <c r="AJ96" s="186" t="str">
        <f>+'5 - Diseño y Valoración Control'!W96</f>
        <v>Reducir</v>
      </c>
      <c r="AK96" s="248" t="str">
        <f>+'6 - Plan de Acciones Preventiva'!F94</f>
        <v>P 35.1</v>
      </c>
      <c r="AL96" s="212" t="str">
        <f>+'6 - Plan de Acciones Preventiva'!G94</f>
        <v>Reuniones mensuales del grupo PQRSD del equipo de Sistemas de Información para conocer los avances e inconvenientes en los avances de cada petición</v>
      </c>
      <c r="AM96" s="212" t="str">
        <f>+'6 - Plan de Acciones Preventiva'!H94</f>
        <v>EQUIPO SISTEMAS DE INFORMACIÓN DAE</v>
      </c>
      <c r="AN96" s="212" t="str">
        <f>+'6 - Plan de Acciones Preventiva'!I94</f>
        <v>Acta de reunión de seguimiento a los avances e inconvenientes</v>
      </c>
      <c r="AO96" s="213">
        <f>+'6 - Plan de Acciones Preventiva'!J94</f>
        <v>9</v>
      </c>
      <c r="AP96" s="213">
        <f>+'6 - Plan de Acciones Preventiva'!AI94</f>
        <v>13</v>
      </c>
      <c r="AQ96" s="239">
        <f>+'6 - Plan de Acciones Preventiva'!AJ94</f>
        <v>1</v>
      </c>
      <c r="AR96" s="213" t="str">
        <f>+'6 - Plan de Acciones Preventiva'!AK94</f>
        <v>En curso</v>
      </c>
      <c r="AS96" s="244" t="str">
        <f>+'6 - Plan de Acciones Preventiva'!AL94</f>
        <v>https://agenciadetierras.sharepoint.com/:f:/s/MapadeRiesgosdeGestionANT/Ej2hiIGlaUdDpEjsHQCfULgBpMgaDBa4EFIhlqd6jRsBcA?e=Hn7vq4
https://agenciadetierras.sharepoint.com/:f:/s/MapadeRiesgosdeGestionANT/Ejjwcfy61ZhBhOYQn_I5ICQBmYxxdedoN_4MTMyPgDni3Q?e=jMl5Pa
https://agenciadetierras.sharepoint.com/:f:/s/MapadeRiesgosdeGestionANT/Ek-CggP6MR1Ltyl5qf45IsQB6F0K-CqH5TP55rmmIQxEMg?e=pybtUJ</v>
      </c>
      <c r="AT96" s="244">
        <f>+'6 - Plan de Acciones Preventiva'!AM94</f>
        <v>0</v>
      </c>
      <c r="AU96" s="213">
        <f>+'7 - Materialización del Riesgo'!G96</f>
        <v>0</v>
      </c>
      <c r="AV96" s="213">
        <f>+'7 - Materialización del Riesgo'!H96</f>
        <v>0</v>
      </c>
      <c r="AW96" s="213">
        <f>+'7 - Materialización del Riesgo'!I96</f>
        <v>0</v>
      </c>
      <c r="AX96" s="213" t="e">
        <f>+'7 - Materialización del Riesgo'!J96</f>
        <v>#DIV/0!</v>
      </c>
      <c r="AY96" s="213" t="e">
        <f>+'7 - Materialización del Riesgo'!K96</f>
        <v>#DIV/0!</v>
      </c>
      <c r="AZ96" s="213">
        <f>+'7 - Materialización del Riesgo'!L96</f>
        <v>0</v>
      </c>
      <c r="BA96" s="213">
        <f>+'7 - Materialización del Riesgo'!M96</f>
        <v>0</v>
      </c>
      <c r="BB96" s="213">
        <f>+'7 - Materialización del Riesgo'!N96</f>
        <v>0</v>
      </c>
      <c r="BC96" s="213">
        <f>+'7 - Materialización del Riesgo'!O96</f>
        <v>0</v>
      </c>
      <c r="BD96" s="213" t="e">
        <f>+'7 - Materialización del Riesgo'!P96</f>
        <v>#DIV/0!</v>
      </c>
      <c r="BE96" s="239">
        <f>+'7 - Materialización del Riesgo'!Q96</f>
        <v>1</v>
      </c>
    </row>
    <row r="97" spans="2:57" s="115" customFormat="1" ht="135" x14ac:dyDescent="0.25">
      <c r="B97" s="212" t="str">
        <f>+'3 - Identificación del Riesgo'!B96</f>
        <v>ADMINISTRACIÓN DE TIERRAS</v>
      </c>
      <c r="C97" s="212" t="str">
        <f>+'3 - Identificación del Riesgo'!C96</f>
        <v>Describir las tareas necesarias para detallar los mecanismos efectivos de protección de las tierras y territorios ocupados o poseídos ancestralmente y/o tradicionalmente por los pueblos indígenas</v>
      </c>
      <c r="D97" s="212" t="str">
        <f>+'3 - Identificación del Riesgo'!D96</f>
        <v>Desde la recepción de la solicitud de Protección de Territorios Ancestrales de Comunidad Indígenas y finaliza con la expedición de resolución ante la ORIP</v>
      </c>
      <c r="E97" s="213" t="str">
        <f>+'3 - Identificación del Riesgo'!F96</f>
        <v>EQUIPO SISTEMAS DE INFORMACIÓN DAE</v>
      </c>
      <c r="F97" s="248" t="str">
        <f>+'3 - Identificación del Riesgo'!G96</f>
        <v>R 35</v>
      </c>
      <c r="G97" s="213" t="str">
        <f>+'3 - Identificación del Riesgo'!H96</f>
        <v>Demora en la revisión de las diferentes peticiones presentadas por las comunidades y/o resguardos indígenas a cargo de la DAE</v>
      </c>
      <c r="H97" s="213" t="str">
        <f>+'3 - Identificación del Riesgo'!I96</f>
        <v>Pérdida Reputacional</v>
      </c>
      <c r="I97" s="212" t="str">
        <f>+'3 - Identificación del Riesgo'!J96</f>
        <v xml:space="preserve">Posibilidad de Pérdida Reputacional por sanciones disciplinarias y acciones constitucionales en contra de la entidad por desbordamiento en la capacidad operativa y presupuestal para atender la cantidad de requerimientos heredados del extinto Incoder o entidades liquidadas y hoy asumidas por la ANT, como los requerimientos nuevos que no han sido priorizadas en el Plan de Atención para las comunidades y/o resguardos indígenas cargo de la DAE
</v>
      </c>
      <c r="J97" s="216">
        <f>+'3 - Identificación del Riesgo'!O96</f>
        <v>44701</v>
      </c>
      <c r="K97" s="216" t="str">
        <f>+'3 - Identificación del Riesgo'!K96</f>
        <v>OPERATIVOS</v>
      </c>
      <c r="L97" s="215" t="str">
        <f>+'3 - Identificación del Riesgo'!N96</f>
        <v>Usuarios, productos y prácticas</v>
      </c>
      <c r="M97" s="214"/>
      <c r="N97" s="242" t="str">
        <f t="shared" si="11"/>
        <v/>
      </c>
      <c r="O97" s="243" t="str">
        <f t="shared" si="12"/>
        <v/>
      </c>
      <c r="P97" s="214"/>
      <c r="Q97" s="242" t="str">
        <f>IF(OR(P97=[1]Datos!$A$23,P97=[1]Datos!$B$23),"Leve",IF(OR(P97=[1]Datos!$A$24,P97=[1]Datos!$B$24),"Menor",IF(OR(P97=[1]Datos!$A$25,P97=[1]Datos!$B$25),"Moderado",IF(OR(P97=[1]Datos!$A$26,P97=[1]Datos!$B$26),"Mayor",IF(OR(P97=[1]Datos!$A$27,P97=[1]Datos!$B$27),"Catastrófico","")))))</f>
        <v/>
      </c>
      <c r="R97" s="243" t="str">
        <f t="shared" si="13"/>
        <v/>
      </c>
      <c r="S97" s="242" t="str">
        <f t="shared" si="14"/>
        <v/>
      </c>
      <c r="T97" s="242" t="e">
        <f t="shared" si="15"/>
        <v>#N/A</v>
      </c>
      <c r="U97" s="248" t="str">
        <f>+'5 - Diseño y Valoración Control'!H97</f>
        <v>C 35.2</v>
      </c>
      <c r="V97" s="212" t="str">
        <f>+'5 - Diseño y Valoración Control'!I97</f>
        <v>EQUIPO SISTEMAS DE INFORMACIÓN DAE</v>
      </c>
      <c r="W97" s="212" t="str">
        <f>+'5 - Diseño y Valoración Control'!J97</f>
        <v>El equipo Sistemas de Información DAE reitera el requerimiento a la comunidad a través de ORFEO donde se recuerda el cumplimiento de requisitos para continuar el procedimiento requerido por la comunidad y/o resguardo indígena</v>
      </c>
      <c r="X97" s="213" t="str">
        <f>+'5 - Diseño y Valoración Control'!K97</f>
        <v>Correctivo</v>
      </c>
      <c r="Y97" s="99" t="str">
        <f t="shared" si="9"/>
        <v>Impacto</v>
      </c>
      <c r="Z97" s="213" t="str">
        <f>+'5 - Diseño y Valoración Control'!M97</f>
        <v>Manual</v>
      </c>
      <c r="AA97" s="99" t="str">
        <f t="shared" si="10"/>
        <v>25%</v>
      </c>
      <c r="AB97" s="213" t="str">
        <f>+'5 - Diseño y Valoración Control'!O97</f>
        <v>Documentado</v>
      </c>
      <c r="AC97" s="213" t="s">
        <v>421</v>
      </c>
      <c r="AD97" s="213" t="str">
        <f>+'5 - Diseño y Valoración Control'!Q97</f>
        <v>Con Registro</v>
      </c>
      <c r="AE97" s="203">
        <f>+'5 - Diseño y Valoración Control'!R97</f>
        <v>0</v>
      </c>
      <c r="AF97" s="186" t="str">
        <f>+'5 - Diseño y Valoración Control'!S97</f>
        <v/>
      </c>
      <c r="AG97" s="203">
        <f>+'5 - Diseño y Valoración Control'!T97</f>
        <v>0</v>
      </c>
      <c r="AH97" s="186" t="str">
        <f>+'5 - Diseño y Valoración Control'!U97</f>
        <v/>
      </c>
      <c r="AI97" s="186" t="str">
        <f>+'5 - Diseño y Valoración Control'!V97</f>
        <v/>
      </c>
      <c r="AJ97" s="186"/>
      <c r="AK97" s="248" t="str">
        <f>+'6 - Plan de Acciones Preventiva'!F95</f>
        <v>P 35.2</v>
      </c>
      <c r="AL97" s="212" t="str">
        <f>+'6 - Plan de Acciones Preventiva'!G95</f>
        <v>Actualización del archivo Base de Datos DAE</v>
      </c>
      <c r="AM97" s="212" t="str">
        <f>+'6 - Plan de Acciones Preventiva'!H95</f>
        <v>EQUIPO SISTEMAS DE INFORMACIÓN DAE</v>
      </c>
      <c r="AN97" s="212" t="str">
        <f>+'6 - Plan de Acciones Preventiva'!I95</f>
        <v>Informe mensual de requerimientos</v>
      </c>
      <c r="AO97" s="213">
        <f>+'6 - Plan de Acciones Preventiva'!J95</f>
        <v>9</v>
      </c>
      <c r="AP97" s="213">
        <f>+'6 - Plan de Acciones Preventiva'!AI95</f>
        <v>3</v>
      </c>
      <c r="AQ97" s="239">
        <f>+'6 - Plan de Acciones Preventiva'!AJ95</f>
        <v>0.33333333333333331</v>
      </c>
      <c r="AR97" s="213" t="str">
        <f>+'6 - Plan de Acciones Preventiva'!AK95</f>
        <v>En curso</v>
      </c>
      <c r="AS97" s="244" t="str">
        <f>+'6 - Plan de Acciones Preventiva'!AL95</f>
        <v>https://agenciadetierras.sharepoint.com/:x:/s/MapadeRiesgosdeGestionANT/EewPVZUlq8BKujbV_T8-M_oBcX4yYHB9_IG6DBQM1O_K8A?e=IcSute
https://agenciadetierras.sharepoint.com/:x:/s/MapadeRiesgosdeGestionANT/ESjn9apx9uxIoLbfgCL5s30BfsJZhMEXGTjcxJYDIFeoSQ?e=VcxEEQ
https://agenciadetierras.sharepoint.com/:x:/s/MapadeRiesgosdeGestionANT/Ed5DBW2fxjVFp3z7TwZcW0ABah2apQV4Z9gzU0X3BDl5wQ?e=qU2XMv</v>
      </c>
      <c r="AT97" s="244">
        <f>+'6 - Plan de Acciones Preventiva'!AM95</f>
        <v>0</v>
      </c>
      <c r="AU97" s="213">
        <f>+'7 - Materialización del Riesgo'!G97</f>
        <v>0</v>
      </c>
      <c r="AV97" s="213">
        <f>+'7 - Materialización del Riesgo'!H97</f>
        <v>0</v>
      </c>
      <c r="AW97" s="213">
        <f>+'7 - Materialización del Riesgo'!I97</f>
        <v>0</v>
      </c>
      <c r="AX97" s="213" t="e">
        <f>+'7 - Materialización del Riesgo'!J97</f>
        <v>#DIV/0!</v>
      </c>
      <c r="AY97" s="213" t="e">
        <f>+'7 - Materialización del Riesgo'!K97</f>
        <v>#DIV/0!</v>
      </c>
      <c r="AZ97" s="213">
        <f>+'7 - Materialización del Riesgo'!L97</f>
        <v>0</v>
      </c>
      <c r="BA97" s="213">
        <f>+'7 - Materialización del Riesgo'!M97</f>
        <v>0</v>
      </c>
      <c r="BB97" s="213">
        <f>+'7 - Materialización del Riesgo'!N97</f>
        <v>0</v>
      </c>
      <c r="BC97" s="213">
        <f>+'7 - Materialización del Riesgo'!O97</f>
        <v>0</v>
      </c>
      <c r="BD97" s="213" t="e">
        <f>+'7 - Materialización del Riesgo'!P97</f>
        <v>#DIV/0!</v>
      </c>
      <c r="BE97" s="239">
        <f>+'7 - Materialización del Riesgo'!Q97</f>
        <v>1</v>
      </c>
    </row>
    <row r="98" spans="2:57" s="115" customFormat="1" ht="105" x14ac:dyDescent="0.25">
      <c r="B98" s="212" t="str">
        <f>+'3 - Identificación del Riesgo'!B97</f>
        <v>ADMINISTRACIÓN DE TIERRAS</v>
      </c>
      <c r="C98" s="212" t="str">
        <f>+'3 - Identificación del Riesgo'!C97</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8" s="212" t="str">
        <f>+'3 - Identificación del Riesgo'!D97</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8" s="213" t="str">
        <f>+'3 - Identificación del Riesgo'!F97</f>
        <v>SUBDIRECCIÓN DE ADMINISTRACIÓN DE TIERRAS DE LA NACIÓN</v>
      </c>
      <c r="F98" s="248" t="str">
        <f>+'3 - Identificación del Riesgo'!G97</f>
        <v>R 36</v>
      </c>
      <c r="G98" s="213" t="str">
        <f>+'3 - Identificación del Riesgo'!H97</f>
        <v>Inventario de predios desactualizado de Fondo de Tierras para la Reforma Rural Integral</v>
      </c>
      <c r="H98" s="213" t="str">
        <f>+'3 - Identificación del Riesgo'!I97</f>
        <v>Pérdida Reputacional</v>
      </c>
      <c r="I98" s="212" t="str">
        <f>+'3 - Identificación del Riesgo'!J97</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8" s="216">
        <f>+'3 - Identificación del Riesgo'!O97</f>
        <v>44701</v>
      </c>
      <c r="K98" s="216" t="str">
        <f>+'3 - Identificación del Riesgo'!K97</f>
        <v>ESTRATÉGICOS</v>
      </c>
      <c r="L98" s="215" t="str">
        <f>+'3 - Identificación del Riesgo'!N97</f>
        <v>Ejecución y administración de procesos</v>
      </c>
      <c r="M98" s="214">
        <v>2080</v>
      </c>
      <c r="N98" s="242" t="str">
        <f t="shared" si="11"/>
        <v>Alta</v>
      </c>
      <c r="O98" s="243">
        <f t="shared" si="12"/>
        <v>0.8</v>
      </c>
      <c r="P98" s="214" t="s">
        <v>394</v>
      </c>
      <c r="Q98" s="242" t="str">
        <f>IF(OR(P98=[1]Datos!$A$23,P98=[1]Datos!$B$23),"Leve",IF(OR(P98=[1]Datos!$A$24,P98=[1]Datos!$B$24),"Menor",IF(OR(P98=[1]Datos!$A$25,P98=[1]Datos!$B$25),"Moderado",IF(OR(P98=[1]Datos!$A$26,P98=[1]Datos!$B$26),"Mayor",IF(OR(P98=[1]Datos!$A$27,P98=[1]Datos!$B$27),"Catastrófico","")))))</f>
        <v>Catastrófico</v>
      </c>
      <c r="R98" s="243">
        <f t="shared" si="13"/>
        <v>1</v>
      </c>
      <c r="S98" s="242" t="str">
        <f t="shared" si="14"/>
        <v>Extremo</v>
      </c>
      <c r="T98" s="242" t="str">
        <f t="shared" si="15"/>
        <v>Reducir</v>
      </c>
      <c r="U98" s="248" t="str">
        <f>+'5 - Diseño y Valoración Control'!H98</f>
        <v>C 36.1</v>
      </c>
      <c r="V98" s="212" t="str">
        <f>+'5 - Diseño y Valoración Control'!I98</f>
        <v>SUBDIRECCIÓN DE ADMINISTRACIÓN DE TIERRAS DE LA NACIÓN</v>
      </c>
      <c r="W98" s="212" t="str">
        <f>+'5 - Diseño y Valoración Control'!J98</f>
        <v>Subdirección de Administración de Tierras de la Nación determina la veracidad y exactitud de la información registrada de predios en el fondo de tierras a través de un documento de conciliación entre la Subdirección de Administración de Tierras de la Nación y contabilidad de la Subdirección Administrativa y Financiera donde se valida la información registrada de predios en el  fondo de tierras versus la información registrada en contabilidad en la subcuenta acceso para población campesina, comunidades, familias y asociaciones rurales</v>
      </c>
      <c r="X98" s="213" t="str">
        <f>+'5 - Diseño y Valoración Control'!K98</f>
        <v>Detectivo</v>
      </c>
      <c r="Y98" s="99" t="str">
        <f t="shared" ref="Y98:Y116" si="18">IF(OR(X98="Correctivo",X98="Detectivo"),"Impacto",IF(X98="Preventivo","Probabilidad",""))</f>
        <v>Impacto</v>
      </c>
      <c r="Z98" s="213" t="str">
        <f>+'5 - Diseño y Valoración Control'!M98</f>
        <v>Manual</v>
      </c>
      <c r="AA98" s="99" t="str">
        <f t="shared" ref="AA98:AA116" si="19">IF(AND(X98="Preventivo",Z98="Automático"),"50%",IF(AND(X98="Preventivo",Z98="Manual"),"40%",IF(AND(X98="Detectivo",Z98="Automático"),"40%",IF(AND(X98="Detectivo",Z98="Manual"),"30%",IF(AND(X98="Correctivo",Z98="Automático"),"35%",IF(AND(X98="Correctivo",Z98="Manual"),"25%",""))))))</f>
        <v>30%</v>
      </c>
      <c r="AB98" s="213" t="str">
        <f>+'5 - Diseño y Valoración Control'!O98</f>
        <v>Documentado</v>
      </c>
      <c r="AC98" s="213" t="s">
        <v>421</v>
      </c>
      <c r="AD98" s="213" t="str">
        <f>+'5 - Diseño y Valoración Control'!Q98</f>
        <v>Con registro</v>
      </c>
      <c r="AE98" s="203">
        <f>+'5 - Diseño y Valoración Control'!R98</f>
        <v>0.8</v>
      </c>
      <c r="AF98" s="186" t="str">
        <f>+'5 - Diseño y Valoración Control'!S98</f>
        <v>Alta</v>
      </c>
      <c r="AG98" s="203">
        <f>+'5 - Diseño y Valoración Control'!T98</f>
        <v>0.7</v>
      </c>
      <c r="AH98" s="186" t="str">
        <f>+'5 - Diseño y Valoración Control'!U98</f>
        <v>Mayor</v>
      </c>
      <c r="AI98" s="186" t="str">
        <f>+'5 - Diseño y Valoración Control'!V98</f>
        <v>Alto</v>
      </c>
      <c r="AJ98" s="186" t="str">
        <f>+'5 - Diseño y Valoración Control'!W98</f>
        <v>Reducir</v>
      </c>
      <c r="AK98" s="248" t="str">
        <f>+'6 - Plan de Acciones Preventiva'!F96</f>
        <v>P 36.1</v>
      </c>
      <c r="AL98" s="212" t="str">
        <f>+'6 - Plan de Acciones Preventiva'!G96</f>
        <v>Revisar y verificar la titularidad de derecho de dominio de los predios registrados en las cuarenta y cuatro (44) actas de transferencia del INCODER a la Agencia Nacional de Tierras.</v>
      </c>
      <c r="AM98" s="212" t="str">
        <f>+'6 - Plan de Acciones Preventiva'!H96</f>
        <v>SUBDIRECCIÓN DE ADMINISTRACIÓN DE TIERRAS DE LA NACIÓN</v>
      </c>
      <c r="AN98" s="212" t="str">
        <f>+'6 - Plan de Acciones Preventiva'!I96</f>
        <v>Conciliación donde se reviso las actas entregadas del INCODER a la ANT</v>
      </c>
      <c r="AO98" s="213">
        <f>+'6 - Plan de Acciones Preventiva'!J96</f>
        <v>2</v>
      </c>
      <c r="AP98" s="213">
        <f>+'6 - Plan de Acciones Preventiva'!AI96</f>
        <v>0</v>
      </c>
      <c r="AQ98" s="239">
        <f>+'6 - Plan de Acciones Preventiva'!AJ96</f>
        <v>0</v>
      </c>
      <c r="AR98" s="213" t="str">
        <f>+'6 - Plan de Acciones Preventiva'!AK96</f>
        <v>En curso</v>
      </c>
      <c r="AS98" s="244">
        <f>+'6 - Plan de Acciones Preventiva'!AL96</f>
        <v>0</v>
      </c>
      <c r="AT98" s="244">
        <f>+'6 - Plan de Acciones Preventiva'!AM96</f>
        <v>0</v>
      </c>
      <c r="AU98" s="213">
        <f>+'7 - Materialización del Riesgo'!G98</f>
        <v>0</v>
      </c>
      <c r="AV98" s="213">
        <f>+'7 - Materialización del Riesgo'!H98</f>
        <v>0</v>
      </c>
      <c r="AW98" s="213">
        <f>+'7 - Materialización del Riesgo'!I98</f>
        <v>0</v>
      </c>
      <c r="AX98" s="213" t="e">
        <f>+'7 - Materialización del Riesgo'!J98</f>
        <v>#DIV/0!</v>
      </c>
      <c r="AY98" s="213" t="e">
        <f>+'7 - Materialización del Riesgo'!K98</f>
        <v>#DIV/0!</v>
      </c>
      <c r="AZ98" s="213">
        <f>+'7 - Materialización del Riesgo'!L98</f>
        <v>0</v>
      </c>
      <c r="BA98" s="213">
        <f>+'7 - Materialización del Riesgo'!M98</f>
        <v>0</v>
      </c>
      <c r="BB98" s="213">
        <f>+'7 - Materialización del Riesgo'!N98</f>
        <v>0</v>
      </c>
      <c r="BC98" s="213">
        <f>+'7 - Materialización del Riesgo'!O98</f>
        <v>0</v>
      </c>
      <c r="BD98" s="213" t="e">
        <f>+'7 - Materialización del Riesgo'!P98</f>
        <v>#DIV/0!</v>
      </c>
      <c r="BE98" s="239">
        <f>+'7 - Materialización del Riesgo'!Q98</f>
        <v>1</v>
      </c>
    </row>
    <row r="99" spans="2:57" s="115" customFormat="1" ht="105" x14ac:dyDescent="0.25">
      <c r="B99" s="212" t="str">
        <f>+'3 - Identificación del Riesgo'!B98</f>
        <v>ADMINISTRACIÓN DE TIERRAS</v>
      </c>
      <c r="C99" s="212" t="str">
        <f>+'3 - Identificación del Riesgo'!C98</f>
        <v>Adelantar las diferentes acciones necesarias para la administración de los bienes fiscales patrimoniales de la Agencia y las tierras baldías de la Nación, conforme a la vocación productiva y uso del suelo, promoviendo las condiciones socioeconómicas y ambientales del territorio</v>
      </c>
      <c r="D99" s="212" t="str">
        <f>+'3 - Identificación del Riesgo'!D98</f>
        <v>Inicia con la información recibida por los diferentes modelos de atención e informes de seguimiento de las distintas adjudicaciones realizadas y finaliza con la administración del Fondo Nacional Agrario y baldíos, realización de mecanismos de administración, constitución y delimitación de zonas de reservas, protección de territorios encestarles de comunidades indígenas, revocatoria del acto de adjudicación y limitaciones a la propiedad</v>
      </c>
      <c r="E99" s="213" t="str">
        <f>+'3 - Identificación del Riesgo'!F98</f>
        <v>SUBDIRECCIÓN DE ADMINISTRACIÓN DE TIERRAS DE LA NACIÓN</v>
      </c>
      <c r="F99" s="248" t="str">
        <f>+'3 - Identificación del Riesgo'!G98</f>
        <v>R 36</v>
      </c>
      <c r="G99" s="213" t="str">
        <f>+'3 - Identificación del Riesgo'!H98</f>
        <v>Inventario de predios desactualizado de Fondo de Tierras para la Reforma Rural Integral</v>
      </c>
      <c r="H99" s="213" t="str">
        <f>+'3 - Identificación del Riesgo'!I98</f>
        <v>Pérdida Reputacional</v>
      </c>
      <c r="I99" s="212" t="str">
        <f>+'3 - Identificación del Riesgo'!J98</f>
        <v>Posibilidad de pérdida reputacional en la imagen institucional de la entidad debido desconocimiento de normatividad y/o lineamientos asociados al Fondo de Tierras para la Reforma Rural Integral, aunado al desconocimiento de los Roles y Responsabilidades en el reporte de predios en curso de adjudicación y de los requisitos de ingreso ante el Fondo de Tierras para la Reforma Rural Integral</v>
      </c>
      <c r="J99" s="216">
        <f>+'3 - Identificación del Riesgo'!O98</f>
        <v>44701</v>
      </c>
      <c r="K99" s="216" t="str">
        <f>+'3 - Identificación del Riesgo'!K98</f>
        <v>ESTRATÉGICOS</v>
      </c>
      <c r="L99" s="215" t="str">
        <f>+'3 - Identificación del Riesgo'!N98</f>
        <v>Ejecución y administración de procesos</v>
      </c>
      <c r="M99" s="214">
        <v>2080</v>
      </c>
      <c r="N99" s="242" t="str">
        <f t="shared" si="11"/>
        <v>Alta</v>
      </c>
      <c r="O99" s="243">
        <f t="shared" si="12"/>
        <v>0.8</v>
      </c>
      <c r="P99" s="214" t="s">
        <v>394</v>
      </c>
      <c r="Q99" s="242" t="str">
        <f>IF(OR(P99=[1]Datos!$A$23,P99=[1]Datos!$B$23),"Leve",IF(OR(P99=[1]Datos!$A$24,P99=[1]Datos!$B$24),"Menor",IF(OR(P99=[1]Datos!$A$25,P99=[1]Datos!$B$25),"Moderado",IF(OR(P99=[1]Datos!$A$26,P99=[1]Datos!$B$26),"Mayor",IF(OR(P99=[1]Datos!$A$27,P99=[1]Datos!$B$27),"Catastrófico","")))))</f>
        <v>Catastrófico</v>
      </c>
      <c r="R99" s="243">
        <f t="shared" si="13"/>
        <v>1</v>
      </c>
      <c r="S99" s="242" t="str">
        <f t="shared" si="14"/>
        <v>Extremo</v>
      </c>
      <c r="T99" s="242" t="str">
        <f t="shared" si="15"/>
        <v>Reducir</v>
      </c>
      <c r="U99" s="248" t="str">
        <f>+'5 - Diseño y Valoración Control'!H99</f>
        <v>C 36.2</v>
      </c>
      <c r="V99" s="212" t="str">
        <f>+'5 - Diseño y Valoración Control'!I99</f>
        <v>SUBDIRECCIÓN DE ADMINISTRACIÓN DE TIERRAS DE LA NACIÓN</v>
      </c>
      <c r="W99" s="212" t="str">
        <f>+'5 - Diseño y Valoración Control'!J99</f>
        <v>Subdirección de Administración de Tierras de la Nación corrige la información a través del inventario actualizado del Fondo de Tierras para la Reforma Rural Integral donde se modifica los datos por las diferencias detectadas en la conciliación realizada</v>
      </c>
      <c r="X99" s="213" t="str">
        <f>+'5 - Diseño y Valoración Control'!K99</f>
        <v>Correctivo</v>
      </c>
      <c r="Y99" s="99" t="str">
        <f t="shared" si="18"/>
        <v>Impacto</v>
      </c>
      <c r="Z99" s="213" t="str">
        <f>+'5 - Diseño y Valoración Control'!M99</f>
        <v>Manual</v>
      </c>
      <c r="AA99" s="99" t="str">
        <f t="shared" si="19"/>
        <v>25%</v>
      </c>
      <c r="AB99" s="213" t="str">
        <f>+'5 - Diseño y Valoración Control'!O99</f>
        <v>Documentado</v>
      </c>
      <c r="AC99" s="213" t="s">
        <v>421</v>
      </c>
      <c r="AD99" s="213" t="str">
        <f>+'5 - Diseño y Valoración Control'!Q99</f>
        <v>Con registro</v>
      </c>
      <c r="AE99" s="203">
        <f>+'5 - Diseño y Valoración Control'!R99</f>
        <v>0</v>
      </c>
      <c r="AF99" s="186" t="str">
        <f>+'5 - Diseño y Valoración Control'!S99</f>
        <v/>
      </c>
      <c r="AG99" s="203">
        <f>+'5 - Diseño y Valoración Control'!T99</f>
        <v>0</v>
      </c>
      <c r="AH99" s="186" t="str">
        <f>+'5 - Diseño y Valoración Control'!U99</f>
        <v/>
      </c>
      <c r="AI99" s="186" t="str">
        <f>+'5 - Diseño y Valoración Control'!V99</f>
        <v/>
      </c>
      <c r="AJ99" s="186"/>
      <c r="AK99" s="248" t="str">
        <f>+'6 - Plan de Acciones Preventiva'!F97</f>
        <v>P 36.2</v>
      </c>
      <c r="AL99" s="212">
        <f>+'6 - Plan de Acciones Preventiva'!G97</f>
        <v>0</v>
      </c>
      <c r="AM99" s="212" t="str">
        <f>+'6 - Plan de Acciones Preventiva'!H97</f>
        <v/>
      </c>
      <c r="AN99" s="212">
        <f>+'6 - Plan de Acciones Preventiva'!I97</f>
        <v>0</v>
      </c>
      <c r="AO99" s="213">
        <f>+'6 - Plan de Acciones Preventiva'!J97</f>
        <v>0</v>
      </c>
      <c r="AP99" s="213">
        <f>+'6 - Plan de Acciones Preventiva'!AI97</f>
        <v>0</v>
      </c>
      <c r="AQ99" s="239"/>
      <c r="AR99" s="213" t="str">
        <f>+'6 - Plan de Acciones Preventiva'!AK97</f>
        <v>En curso</v>
      </c>
      <c r="AS99" s="244">
        <f>+'6 - Plan de Acciones Preventiva'!AL97</f>
        <v>0</v>
      </c>
      <c r="AT99" s="244">
        <f>+'6 - Plan de Acciones Preventiva'!AM97</f>
        <v>0</v>
      </c>
      <c r="AU99" s="213">
        <f>+'7 - Materialización del Riesgo'!G99</f>
        <v>0</v>
      </c>
      <c r="AV99" s="213">
        <f>+'7 - Materialización del Riesgo'!H99</f>
        <v>0</v>
      </c>
      <c r="AW99" s="213">
        <f>+'7 - Materialización del Riesgo'!I99</f>
        <v>0</v>
      </c>
      <c r="AX99" s="213" t="e">
        <f>+'7 - Materialización del Riesgo'!J99</f>
        <v>#DIV/0!</v>
      </c>
      <c r="AY99" s="213" t="e">
        <f>+'7 - Materialización del Riesgo'!K99</f>
        <v>#DIV/0!</v>
      </c>
      <c r="AZ99" s="213">
        <f>+'7 - Materialización del Riesgo'!L99</f>
        <v>0</v>
      </c>
      <c r="BA99" s="213">
        <f>+'7 - Materialización del Riesgo'!M99</f>
        <v>0</v>
      </c>
      <c r="BB99" s="213">
        <f>+'7 - Materialización del Riesgo'!N99</f>
        <v>0</v>
      </c>
      <c r="BC99" s="213">
        <f>+'7 - Materialización del Riesgo'!O99</f>
        <v>0</v>
      </c>
      <c r="BD99" s="213" t="e">
        <f>+'7 - Materialización del Riesgo'!P99</f>
        <v>#DIV/0!</v>
      </c>
      <c r="BE99" s="239">
        <f>+'7 - Materialización del Riesgo'!Q99</f>
        <v>1</v>
      </c>
    </row>
    <row r="100" spans="2:57" s="115" customFormat="1" ht="165" x14ac:dyDescent="0.25">
      <c r="B100" s="212" t="str">
        <f>+'3 - Identificación del Riesgo'!B99</f>
        <v>GESTIÓN DE LA INFORMACIÓN</v>
      </c>
      <c r="C100" s="212" t="str">
        <f>+'3 - Identificación del Riesgo'!C99</f>
        <v>Prestar servicios de tecnologías de información y comunicaciones, y geografía y topografía oportunos para la operación y la toma de decisiones de la Agencia</v>
      </c>
      <c r="D100" s="212" t="str">
        <f>+'3 - Identificación del Riesgo'!D99</f>
        <v>Desde la conceptualización de los servicios de tecnología de información y comunicaciones, y gestión de la información de geografía y topografía de la Entidad hasta el uso, administración y soporte</v>
      </c>
      <c r="E100" s="213" t="str">
        <f>+'3 - Identificación del Riesgo'!F99</f>
        <v>DIRECCIÓN GENERAL - GEOGRAFÍA, TOPOGRAFÍA Y CATASTRO</v>
      </c>
      <c r="F100" s="248" t="str">
        <f>+'3 - Identificación del Riesgo'!G99</f>
        <v>R 37</v>
      </c>
      <c r="G100" s="213" t="str">
        <f>+'3 - Identificación del Riesgo'!H99</f>
        <v>Entrega de información Topográfica fuera de los tiempos requeridos</v>
      </c>
      <c r="H100" s="213" t="str">
        <f>+'3 - Identificación del Riesgo'!I99</f>
        <v>Pérdida Reputacional</v>
      </c>
      <c r="I100" s="212" t="str">
        <f>+'3 - Identificación del Riesgo'!J99</f>
        <v>Posibilidad de pérdida reputacional en la imagen de la entidad de manera interna o externa por falta de planeación del área misional en la entrega de información para validación</v>
      </c>
      <c r="J100" s="216">
        <f>+'3 - Identificación del Riesgo'!O99</f>
        <v>44701</v>
      </c>
      <c r="K100" s="216" t="str">
        <f>+'3 - Identificación del Riesgo'!K99</f>
        <v>DE CUMPLIMIENTO</v>
      </c>
      <c r="L100" s="215" t="str">
        <f>+'3 - Identificación del Riesgo'!N99</f>
        <v>Ejecución y administración de procesos</v>
      </c>
      <c r="M100" s="214">
        <v>3700</v>
      </c>
      <c r="N100" s="242" t="str">
        <f t="shared" si="11"/>
        <v>Alta</v>
      </c>
      <c r="O100" s="243">
        <f t="shared" si="12"/>
        <v>0.8</v>
      </c>
      <c r="P100" s="214" t="s">
        <v>393</v>
      </c>
      <c r="Q100" s="242" t="str">
        <f>IF(OR(P100=[1]Datos!$A$23,P100=[1]Datos!$B$23),"Leve",IF(OR(P100=[1]Datos!$A$24,P100=[1]Datos!$B$24),"Menor",IF(OR(P100=[1]Datos!$A$25,P100=[1]Datos!$B$25),"Moderado",IF(OR(P100=[1]Datos!$A$26,P100=[1]Datos!$B$26),"Mayor",IF(OR(P100=[1]Datos!$A$27,P100=[1]Datos!$B$27),"Catastrófico","")))))</f>
        <v>Moderado</v>
      </c>
      <c r="R100" s="243">
        <f t="shared" si="13"/>
        <v>0.6</v>
      </c>
      <c r="S100" s="242" t="str">
        <f t="shared" si="14"/>
        <v>Alto</v>
      </c>
      <c r="T100" s="242" t="str">
        <f t="shared" si="15"/>
        <v>Reducir</v>
      </c>
      <c r="U100" s="248" t="str">
        <f>+'5 - Diseño y Valoración Control'!H100</f>
        <v>C 37.1</v>
      </c>
      <c r="V100" s="212" t="str">
        <f>+'5 - Diseño y Valoración Control'!I100</f>
        <v>DIRECCIÓN GENERAL - GEOGRAFÍA - TOPOGRAFÍA Y CATASTRO</v>
      </c>
      <c r="W100" s="212" t="str">
        <f>+'5 - Diseño y Valoración Control'!J100</f>
        <v>Dirección General - Geografía - Topografía y Catastro verifica los tiempos transcurridos en las etapas del proceso a través del registro de la tabla de control de actividades donde se establece la fecha de recepción, asignación, aprobación y entrega y se calcula el tiempo de la actividad de validación teniendo en cuenta los días hábiles</v>
      </c>
      <c r="X100" s="213" t="str">
        <f>+'5 - Diseño y Valoración Control'!K100</f>
        <v>Preventivo</v>
      </c>
      <c r="Y100" s="99" t="str">
        <f t="shared" si="18"/>
        <v>Probabilidad</v>
      </c>
      <c r="Z100" s="213" t="str">
        <f>+'5 - Diseño y Valoración Control'!M100</f>
        <v>Manual</v>
      </c>
      <c r="AA100" s="99" t="str">
        <f t="shared" si="19"/>
        <v>40%</v>
      </c>
      <c r="AB100" s="213" t="str">
        <f>+'5 - Diseño y Valoración Control'!O100</f>
        <v>Documentado</v>
      </c>
      <c r="AC100" s="213" t="s">
        <v>421</v>
      </c>
      <c r="AD100" s="213" t="str">
        <f>+'5 - Diseño y Valoración Control'!Q100</f>
        <v>Con registro</v>
      </c>
      <c r="AE100" s="203">
        <f>+'5 - Diseño y Valoración Control'!R100</f>
        <v>0.48</v>
      </c>
      <c r="AF100" s="186" t="str">
        <f>+'5 - Diseño y Valoración Control'!S100</f>
        <v>Media</v>
      </c>
      <c r="AG100" s="203">
        <f>+'5 - Diseño y Valoración Control'!T100</f>
        <v>0.6</v>
      </c>
      <c r="AH100" s="186" t="str">
        <f>+'5 - Diseño y Valoración Control'!U100</f>
        <v>Moderado</v>
      </c>
      <c r="AI100" s="186" t="str">
        <f>+'5 - Diseño y Valoración Control'!V100</f>
        <v>Moderado</v>
      </c>
      <c r="AJ100" s="186" t="str">
        <f>+'5 - Diseño y Valoración Control'!W100</f>
        <v>Reducir</v>
      </c>
      <c r="AK100" s="248" t="str">
        <f>+'6 - Plan de Acciones Preventiva'!F98</f>
        <v>P 37.1</v>
      </c>
      <c r="AL100" s="212" t="str">
        <f>+'6 - Plan de Acciones Preventiva'!G98</f>
        <v>Capacitación en procedimientos GINFO-P-007 y GINFO-P-012 al Grupo de Dirección General Geografía, Topografía y Catastro</v>
      </c>
      <c r="AM100" s="212" t="str">
        <f>+'6 - Plan de Acciones Preventiva'!H98</f>
        <v>DIRECCIÓN GENERAL - GEOGRAFÍA, TOPOGRAFÍA Y CATASTRO</v>
      </c>
      <c r="AN100" s="212" t="str">
        <f>+'6 - Plan de Acciones Preventiva'!I98</f>
        <v>Lista de asistencia capacitación</v>
      </c>
      <c r="AO100" s="213">
        <f>+'6 - Plan de Acciones Preventiva'!J98</f>
        <v>1</v>
      </c>
      <c r="AP100" s="213">
        <f>+'6 - Plan de Acciones Preventiva'!AI98</f>
        <v>1</v>
      </c>
      <c r="AQ100" s="239">
        <f>+'6 - Plan de Acciones Preventiva'!AJ98</f>
        <v>1</v>
      </c>
      <c r="AR100" s="213" t="str">
        <f>+'6 - Plan de Acciones Preventiva'!AK98</f>
        <v>En curso</v>
      </c>
      <c r="AS100" s="244" t="str">
        <f>+'6 - Plan de Acciones Preventiva'!AL98</f>
        <v>Se realizó la capacitacion a los profesionales de las direcciones misionales encargados de realizar actividades de Topografia, Geografia, y Catastro
https://agenciadetierras.sharepoint.com/sites/MapadeRiesgosdeGestionANT/Documentos%20compartidos/Forms/AllItems.aspx?id=%2Fsites%2FMapadeRiesgosdeGestionANT%2FDocumentos%20compartidos%2FSeguimiento%20MRG%202022%20Plan%20de%20Acciones%20Preventivas%20y%20Materializaci%C3%B3n%20del%20Riesgo%2F1%2E%20Direcci%C3%B3n%20General%20%28Equipo%20de%20Topograf%C3%ADa%29%2FEvidencias%20Plan%20de%20Acciones%20Preventivas%2F6%2D%20Junio%2FASISTENCIA%5FCAPACITACION%5FGINFO%20%2DP007%20%2DP012%2Epdf&amp;parent=%2Fsites%2FMapadeRiesgosdeGestionANT%2FDocumentos%20compartidos%2FSeguimiento%20MRG%202022%20Plan%20de%20Acciones%20Preventivas%20y%20Materializaci%C3%B3n%20del%20Riesgo%2F1%2E%20Direcci%C3%B3n%20General%20%28Equipo%20de%20Topograf%C3%ADa%29%2FEvidencias%20Plan%20de%20Acciones%20Preventivas%2F6%2D%20Junio</v>
      </c>
      <c r="AT100" s="244" t="str">
        <f>+'6 - Plan de Acciones Preventiva'!AM98</f>
        <v xml:space="preserve">se realizó a satisfaccion la capacitacion a todas las direcciones misionales </v>
      </c>
      <c r="AU100" s="213">
        <f>+'7 - Materialización del Riesgo'!G100</f>
        <v>0</v>
      </c>
      <c r="AV100" s="213">
        <f>+'7 - Materialización del Riesgo'!H100</f>
        <v>0</v>
      </c>
      <c r="AW100" s="213">
        <f>+'7 - Materialización del Riesgo'!I100</f>
        <v>0</v>
      </c>
      <c r="AX100" s="213" t="e">
        <f>+'7 - Materialización del Riesgo'!J100</f>
        <v>#DIV/0!</v>
      </c>
      <c r="AY100" s="213" t="e">
        <f>+'7 - Materialización del Riesgo'!K100</f>
        <v>#DIV/0!</v>
      </c>
      <c r="AZ100" s="213">
        <f>+'7 - Materialización del Riesgo'!L100</f>
        <v>0</v>
      </c>
      <c r="BA100" s="213">
        <f>+'7 - Materialización del Riesgo'!M100</f>
        <v>0</v>
      </c>
      <c r="BB100" s="213">
        <f>+'7 - Materialización del Riesgo'!N100</f>
        <v>0</v>
      </c>
      <c r="BC100" s="213">
        <f>+'7 - Materialización del Riesgo'!O100</f>
        <v>0</v>
      </c>
      <c r="BD100" s="213" t="e">
        <f>+'7 - Materialización del Riesgo'!P100</f>
        <v>#DIV/0!</v>
      </c>
      <c r="BE100" s="239">
        <f>+'7 - Materialización del Riesgo'!Q100</f>
        <v>1</v>
      </c>
    </row>
    <row r="101" spans="2:57" s="115" customFormat="1" ht="60" x14ac:dyDescent="0.25">
      <c r="B101" s="212" t="str">
        <f>+'3 - Identificación del Riesgo'!B100</f>
        <v>GESTIÓN DE LA INFORMACIÓN</v>
      </c>
      <c r="C101" s="212" t="str">
        <f>+'3 - Identificación del Riesgo'!C100</f>
        <v>Prestar servicios de tecnologías de información y comunicaciones, y geografía y topografía oportunos para la operación y la toma de decisiones de la Agencia</v>
      </c>
      <c r="D101" s="212" t="str">
        <f>+'3 - Identificación del Riesgo'!D100</f>
        <v>Desde la conceptualización de los servicios de tecnología de información y comunicaciones, y gestión de la información de geografía y topografía de la Entidad hasta el uso, administración y soporte</v>
      </c>
      <c r="E101" s="213" t="str">
        <f>+'3 - Identificación del Riesgo'!F100</f>
        <v>DIRECCIÓN GENERAL - GEOGRAFÍA, TOPOGRAFÍA Y CATASTRO</v>
      </c>
      <c r="F101" s="248" t="str">
        <f>+'3 - Identificación del Riesgo'!G100</f>
        <v>R 37</v>
      </c>
      <c r="G101" s="213" t="str">
        <f>+'3 - Identificación del Riesgo'!H100</f>
        <v>Entrega de información Topográfica fuera de los tiempos requeridos</v>
      </c>
      <c r="H101" s="213" t="str">
        <f>+'3 - Identificación del Riesgo'!I100</f>
        <v>Pérdida Reputacional</v>
      </c>
      <c r="I101" s="212" t="str">
        <f>+'3 - Identificación del Riesgo'!J100</f>
        <v>Posibilidad de pérdida reputacional en la imagen de la entidad de manera interna o externa por falta de planeación del área misional en la entrega de información para validación</v>
      </c>
      <c r="J101" s="216">
        <f>+'3 - Identificación del Riesgo'!O100</f>
        <v>44701</v>
      </c>
      <c r="K101" s="216" t="str">
        <f>+'3 - Identificación del Riesgo'!K100</f>
        <v>DE CUMPLIMIENTO</v>
      </c>
      <c r="L101" s="215" t="str">
        <f>+'3 - Identificación del Riesgo'!N100</f>
        <v>Ejecución y administración de procesos</v>
      </c>
      <c r="M101" s="214"/>
      <c r="N101" s="242" t="str">
        <f t="shared" si="11"/>
        <v/>
      </c>
      <c r="O101" s="243" t="str">
        <f t="shared" si="12"/>
        <v/>
      </c>
      <c r="P101" s="214"/>
      <c r="Q101" s="242" t="str">
        <f>IF(OR(P101=[1]Datos!$A$23,P101=[1]Datos!$B$23),"Leve",IF(OR(P101=[1]Datos!$A$24,P101=[1]Datos!$B$24),"Menor",IF(OR(P101=[1]Datos!$A$25,P101=[1]Datos!$B$25),"Moderado",IF(OR(P101=[1]Datos!$A$26,P101=[1]Datos!$B$26),"Mayor",IF(OR(P101=[1]Datos!$A$27,P101=[1]Datos!$B$27),"Catastrófico","")))))</f>
        <v/>
      </c>
      <c r="R101" s="243" t="str">
        <f t="shared" si="13"/>
        <v/>
      </c>
      <c r="S101" s="242" t="str">
        <f t="shared" si="14"/>
        <v/>
      </c>
      <c r="T101" s="242" t="e">
        <f t="shared" si="15"/>
        <v>#N/A</v>
      </c>
      <c r="U101" s="248" t="str">
        <f>+'5 - Diseño y Valoración Control'!H101</f>
        <v>C 37.2</v>
      </c>
      <c r="V101" s="212" t="str">
        <f>+'5 - Diseño y Valoración Control'!I101</f>
        <v>DIRECCIÓN GENERAL - GEOGRAFÍA - TOPOGRAFÍA Y CATASTRO</v>
      </c>
      <c r="W101" s="212" t="str">
        <f>+'5 - Diseño y Valoración Control'!J101</f>
        <v>Dirección General - Geografía - Topografía y Catastro prioriza la atención del caso de solicitud de información a través de una tabla de seguimiento de entregas de información donde se registra, valida y se genera la inmediatez de la entrega de datos topográficos, geográficos o catastrales que presentan demora</v>
      </c>
      <c r="X101" s="213" t="str">
        <f>+'5 - Diseño y Valoración Control'!K101</f>
        <v>Correctivo</v>
      </c>
      <c r="Y101" s="99" t="str">
        <f t="shared" si="18"/>
        <v>Impacto</v>
      </c>
      <c r="Z101" s="213" t="str">
        <f>+'5 - Diseño y Valoración Control'!M101</f>
        <v>Manual</v>
      </c>
      <c r="AA101" s="99" t="str">
        <f t="shared" si="19"/>
        <v>25%</v>
      </c>
      <c r="AB101" s="213" t="str">
        <f>+'5 - Diseño y Valoración Control'!O101</f>
        <v>Documentado</v>
      </c>
      <c r="AC101" s="213" t="s">
        <v>421</v>
      </c>
      <c r="AD101" s="213" t="str">
        <f>+'5 - Diseño y Valoración Control'!Q101</f>
        <v>Con registro</v>
      </c>
      <c r="AE101" s="203">
        <f>+'5 - Diseño y Valoración Control'!R101</f>
        <v>0</v>
      </c>
      <c r="AF101" s="186" t="str">
        <f>+'5 - Diseño y Valoración Control'!S101</f>
        <v/>
      </c>
      <c r="AG101" s="203">
        <f>+'5 - Diseño y Valoración Control'!T101</f>
        <v>0</v>
      </c>
      <c r="AH101" s="186" t="str">
        <f>+'5 - Diseño y Valoración Control'!U101</f>
        <v/>
      </c>
      <c r="AI101" s="186" t="str">
        <f>+'5 - Diseño y Valoración Control'!V101</f>
        <v/>
      </c>
      <c r="AJ101" s="186"/>
      <c r="AK101" s="248" t="str">
        <f>+'6 - Plan de Acciones Preventiva'!F99</f>
        <v>P 37.2</v>
      </c>
      <c r="AL101" s="212">
        <f>+'6 - Plan de Acciones Preventiva'!G99</f>
        <v>0</v>
      </c>
      <c r="AM101" s="212" t="str">
        <f>+'6 - Plan de Acciones Preventiva'!H99</f>
        <v/>
      </c>
      <c r="AN101" s="212">
        <f>+'6 - Plan de Acciones Preventiva'!I99</f>
        <v>0</v>
      </c>
      <c r="AO101" s="213">
        <f>+'6 - Plan de Acciones Preventiva'!J99</f>
        <v>0</v>
      </c>
      <c r="AP101" s="213">
        <f>+'6 - Plan de Acciones Preventiva'!AI99</f>
        <v>0</v>
      </c>
      <c r="AQ101" s="239"/>
      <c r="AR101" s="213" t="str">
        <f>+'6 - Plan de Acciones Preventiva'!AK99</f>
        <v>En curso</v>
      </c>
      <c r="AS101" s="244">
        <f>+'6 - Plan de Acciones Preventiva'!AL99</f>
        <v>0</v>
      </c>
      <c r="AT101" s="244">
        <f>+'6 - Plan de Acciones Preventiva'!AM99</f>
        <v>0</v>
      </c>
      <c r="AU101" s="213">
        <f>+'7 - Materialización del Riesgo'!G101</f>
        <v>0</v>
      </c>
      <c r="AV101" s="213">
        <f>+'7 - Materialización del Riesgo'!H101</f>
        <v>0</v>
      </c>
      <c r="AW101" s="213">
        <f>+'7 - Materialización del Riesgo'!I101</f>
        <v>0</v>
      </c>
      <c r="AX101" s="213" t="e">
        <f>+'7 - Materialización del Riesgo'!J101</f>
        <v>#DIV/0!</v>
      </c>
      <c r="AY101" s="213" t="e">
        <f>+'7 - Materialización del Riesgo'!K101</f>
        <v>#DIV/0!</v>
      </c>
      <c r="AZ101" s="213">
        <f>+'7 - Materialización del Riesgo'!L101</f>
        <v>0</v>
      </c>
      <c r="BA101" s="213">
        <f>+'7 - Materialización del Riesgo'!M101</f>
        <v>0</v>
      </c>
      <c r="BB101" s="213">
        <f>+'7 - Materialización del Riesgo'!N101</f>
        <v>0</v>
      </c>
      <c r="BC101" s="213">
        <f>+'7 - Materialización del Riesgo'!O101</f>
        <v>0</v>
      </c>
      <c r="BD101" s="213" t="e">
        <f>+'7 - Materialización del Riesgo'!P101</f>
        <v>#DIV/0!</v>
      </c>
      <c r="BE101" s="239">
        <f>+'7 - Materialización del Riesgo'!Q101</f>
        <v>1</v>
      </c>
    </row>
    <row r="102" spans="2:57" s="115" customFormat="1" ht="60" x14ac:dyDescent="0.25">
      <c r="B102" s="212" t="str">
        <f>+'3 - Identificación del Riesgo'!B101</f>
        <v>GESTIÓN DE LA INFORMACIÓN</v>
      </c>
      <c r="C102" s="212" t="str">
        <f>+'3 - Identificación del Riesgo'!C101</f>
        <v>Prestar servicios de tecnologías de información y comunicaciones, y geografía y topografía oportunos para la operación y la toma de decisiones de la Agencia</v>
      </c>
      <c r="D102" s="212" t="str">
        <f>+'3 - Identificación del Riesgo'!D101</f>
        <v>Desde la conceptualización de los servicios de tecnología de información y comunicaciones, y gestión de la información de geografía y topografía de la Entidad hasta el uso, administración y soporte</v>
      </c>
      <c r="E102" s="213" t="str">
        <f>+'3 - Identificación del Riesgo'!F101</f>
        <v>DIRECCIÓN GENERAL - GEOGRAFÍA, TOPOGRAFÍA Y CATASTRO</v>
      </c>
      <c r="F102" s="248" t="str">
        <f>+'3 - Identificación del Riesgo'!G101</f>
        <v>R 38</v>
      </c>
      <c r="G102" s="213" t="str">
        <f>+'3 - Identificación del Riesgo'!H101</f>
        <v>Entrega de información fuera de los estándares y requisitos técnicos mínimos</v>
      </c>
      <c r="H102" s="213" t="str">
        <f>+'3 - Identificación del Riesgo'!I101</f>
        <v>Pérdida Reputacional</v>
      </c>
      <c r="I102" s="212" t="str">
        <f>+'3 - Identificación del Riesgo'!J101</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J102" s="216">
        <f>+'3 - Identificación del Riesgo'!O101</f>
        <v>44701</v>
      </c>
      <c r="K102" s="216" t="str">
        <f>+'3 - Identificación del Riesgo'!K101</f>
        <v>OPERATIVOS</v>
      </c>
      <c r="L102" s="215" t="str">
        <f>+'3 - Identificación del Riesgo'!N101</f>
        <v>Usuarios, productos y prácticas</v>
      </c>
      <c r="M102" s="214">
        <v>1850</v>
      </c>
      <c r="N102" s="242" t="str">
        <f t="shared" si="11"/>
        <v>Alta</v>
      </c>
      <c r="O102" s="243">
        <f t="shared" si="12"/>
        <v>0.8</v>
      </c>
      <c r="P102" s="214" t="s">
        <v>393</v>
      </c>
      <c r="Q102" s="242" t="str">
        <f>IF(OR(P102=[1]Datos!$A$23,P102=[1]Datos!$B$23),"Leve",IF(OR(P102=[1]Datos!$A$24,P102=[1]Datos!$B$24),"Menor",IF(OR(P102=[1]Datos!$A$25,P102=[1]Datos!$B$25),"Moderado",IF(OR(P102=[1]Datos!$A$26,P102=[1]Datos!$B$26),"Mayor",IF(OR(P102=[1]Datos!$A$27,P102=[1]Datos!$B$27),"Catastrófico","")))))</f>
        <v>Moderado</v>
      </c>
      <c r="R102" s="243">
        <f t="shared" si="13"/>
        <v>0.6</v>
      </c>
      <c r="S102" s="242" t="str">
        <f t="shared" si="14"/>
        <v>Alto</v>
      </c>
      <c r="T102" s="242" t="str">
        <f t="shared" si="15"/>
        <v>Reducir</v>
      </c>
      <c r="U102" s="248" t="str">
        <f>+'5 - Diseño y Valoración Control'!H102</f>
        <v>C 38.1</v>
      </c>
      <c r="V102" s="212" t="str">
        <f>+'5 - Diseño y Valoración Control'!I102</f>
        <v>DIRECCIÓN GENERAL - GEOGRAFÍA - TOPOGRAFÍA Y CATASTRO</v>
      </c>
      <c r="W102" s="212" t="str">
        <f>+'5 - Diseño y Valoración Control'!J102</f>
        <v>Dirección General - Geografía - Topografía y Catastro verifica la calidad de la información topográfica recibida a través del registro de la tabla de control de actividades donde se registran los datos del predio para revisión técnica y se indica en el campo de aseguramiento de calidad, el estado de la validación (Conforme o No Conforme)</v>
      </c>
      <c r="X102" s="213" t="str">
        <f>+'5 - Diseño y Valoración Control'!K102</f>
        <v>Preventivo</v>
      </c>
      <c r="Y102" s="99" t="str">
        <f t="shared" si="18"/>
        <v>Probabilidad</v>
      </c>
      <c r="Z102" s="213" t="str">
        <f>+'5 - Diseño y Valoración Control'!M102</f>
        <v>Manual</v>
      </c>
      <c r="AA102" s="99" t="str">
        <f t="shared" si="19"/>
        <v>40%</v>
      </c>
      <c r="AB102" s="213" t="str">
        <f>+'5 - Diseño y Valoración Control'!O102</f>
        <v>Documentado</v>
      </c>
      <c r="AC102" s="213" t="s">
        <v>421</v>
      </c>
      <c r="AD102" s="213" t="str">
        <f>+'5 - Diseño y Valoración Control'!Q102</f>
        <v>Con registro</v>
      </c>
      <c r="AE102" s="203">
        <f>+'5 - Diseño y Valoración Control'!R102</f>
        <v>0.48</v>
      </c>
      <c r="AF102" s="186" t="str">
        <f>+'5 - Diseño y Valoración Control'!S102</f>
        <v>Media</v>
      </c>
      <c r="AG102" s="203">
        <f>+'5 - Diseño y Valoración Control'!T102</f>
        <v>0.6</v>
      </c>
      <c r="AH102" s="186" t="str">
        <f>+'5 - Diseño y Valoración Control'!U102</f>
        <v>Moderado</v>
      </c>
      <c r="AI102" s="186" t="str">
        <f>+'5 - Diseño y Valoración Control'!V102</f>
        <v>Moderado</v>
      </c>
      <c r="AJ102" s="186" t="str">
        <f>+'5 - Diseño y Valoración Control'!W102</f>
        <v>Reducir</v>
      </c>
      <c r="AK102" s="248" t="str">
        <f>+'6 - Plan de Acciones Preventiva'!F100</f>
        <v>P 38.1</v>
      </c>
      <c r="AL102" s="212" t="str">
        <f>+'6 - Plan de Acciones Preventiva'!G100</f>
        <v>Actualización de GINFO-I-014-ACLARACIÓN-DE-CABIDA-Y-LINDEROS-CASOS-PUNTUALES - Versión 2</v>
      </c>
      <c r="AM102" s="212" t="str">
        <f>+'6 - Plan de Acciones Preventiva'!H100</f>
        <v>DIRECCIÓN GENERAL - GEOGRAFÍA, TOPOGRAFÍA Y CATASTRO</v>
      </c>
      <c r="AN102" s="212" t="str">
        <f>+'6 - Plan de Acciones Preventiva'!I100</f>
        <v>Forma actualizada GINFO-I-014-ACLARACIÓN-DE-CABIDA-Y-LINDEROS-CASOS-PUNTUALES</v>
      </c>
      <c r="AO102" s="213">
        <f>+'6 - Plan de Acciones Preventiva'!J100</f>
        <v>1</v>
      </c>
      <c r="AP102" s="213">
        <f>+'6 - Plan de Acciones Preventiva'!AI100</f>
        <v>0</v>
      </c>
      <c r="AQ102" s="239">
        <f>+'6 - Plan de Acciones Preventiva'!AJ100</f>
        <v>0</v>
      </c>
      <c r="AR102" s="213" t="str">
        <f>+'6 - Plan de Acciones Preventiva'!AK100</f>
        <v>En curso</v>
      </c>
      <c r="AS102" s="244">
        <f>+'6 - Plan de Acciones Preventiva'!AL100</f>
        <v>0</v>
      </c>
      <c r="AT102" s="244">
        <f>+'6 - Plan de Acciones Preventiva'!AM100</f>
        <v>0</v>
      </c>
      <c r="AU102" s="213">
        <f>+'7 - Materialización del Riesgo'!G102</f>
        <v>0</v>
      </c>
      <c r="AV102" s="213">
        <f>+'7 - Materialización del Riesgo'!H102</f>
        <v>0</v>
      </c>
      <c r="AW102" s="213">
        <f>+'7 - Materialización del Riesgo'!I102</f>
        <v>0</v>
      </c>
      <c r="AX102" s="213" t="e">
        <f>+'7 - Materialización del Riesgo'!J102</f>
        <v>#DIV/0!</v>
      </c>
      <c r="AY102" s="213" t="e">
        <f>+'7 - Materialización del Riesgo'!K102</f>
        <v>#DIV/0!</v>
      </c>
      <c r="AZ102" s="213">
        <f>+'7 - Materialización del Riesgo'!L102</f>
        <v>0</v>
      </c>
      <c r="BA102" s="213">
        <f>+'7 - Materialización del Riesgo'!M102</f>
        <v>0</v>
      </c>
      <c r="BB102" s="213">
        <f>+'7 - Materialización del Riesgo'!N102</f>
        <v>0</v>
      </c>
      <c r="BC102" s="213">
        <f>+'7 - Materialización del Riesgo'!O102</f>
        <v>0</v>
      </c>
      <c r="BD102" s="213" t="e">
        <f>+'7 - Materialización del Riesgo'!P102</f>
        <v>#DIV/0!</v>
      </c>
      <c r="BE102" s="239">
        <f>+'7 - Materialización del Riesgo'!Q102</f>
        <v>1</v>
      </c>
    </row>
    <row r="103" spans="2:57" s="115" customFormat="1" ht="60" x14ac:dyDescent="0.25">
      <c r="B103" s="212" t="str">
        <f>+'3 - Identificación del Riesgo'!B102</f>
        <v>GESTIÓN DE LA INFORMACIÓN</v>
      </c>
      <c r="C103" s="212" t="str">
        <f>+'3 - Identificación del Riesgo'!C102</f>
        <v>Prestar servicios de tecnologías de información y comunicaciones, y geografía y topografía oportunos para la operación y la toma de decisiones de la Agencia</v>
      </c>
      <c r="D103" s="212" t="str">
        <f>+'3 - Identificación del Riesgo'!D102</f>
        <v>Desde la conceptualización de los servicios de tecnología de información y comunicaciones, y gestión de la información de geografía y topografía de la Entidad hasta el uso, administración y soporte</v>
      </c>
      <c r="E103" s="213" t="str">
        <f>+'3 - Identificación del Riesgo'!F102</f>
        <v>DIRECCIÓN GENERAL - GEOGRAFÍA, TOPOGRAFÍA Y CATASTRO</v>
      </c>
      <c r="F103" s="248" t="str">
        <f>+'3 - Identificación del Riesgo'!G102</f>
        <v>R 38</v>
      </c>
      <c r="G103" s="213" t="str">
        <f>+'3 - Identificación del Riesgo'!H102</f>
        <v>Entrega de información fuera de los estándares y requisitos técnicos mínimos</v>
      </c>
      <c r="H103" s="213" t="str">
        <f>+'3 - Identificación del Riesgo'!I102</f>
        <v>Pérdida Reputacional</v>
      </c>
      <c r="I103" s="212" t="str">
        <f>+'3 - Identificación del Riesgo'!J102</f>
        <v>Posibilidad de pérdida reputacional en los productos finales que presenta la ANT por error en la manipulación de equipos y software para la toma de datos, el procesamiento de información topográfica y/o el desconocimiento de los estándares mínimos establecidos por la ANT para la elaboración de productos</v>
      </c>
      <c r="J103" s="216">
        <f>+'3 - Identificación del Riesgo'!O102</f>
        <v>44701</v>
      </c>
      <c r="K103" s="216" t="str">
        <f>+'3 - Identificación del Riesgo'!K102</f>
        <v>OPERATIVOS</v>
      </c>
      <c r="L103" s="215" t="str">
        <f>+'3 - Identificación del Riesgo'!N102</f>
        <v>Usuarios, productos y prácticas</v>
      </c>
      <c r="M103" s="214"/>
      <c r="N103" s="242" t="str">
        <f t="shared" si="11"/>
        <v/>
      </c>
      <c r="O103" s="243" t="str">
        <f t="shared" si="12"/>
        <v/>
      </c>
      <c r="P103" s="214"/>
      <c r="Q103" s="242" t="str">
        <f>IF(OR(P103=[1]Datos!$A$23,P103=[1]Datos!$B$23),"Leve",IF(OR(P103=[1]Datos!$A$24,P103=[1]Datos!$B$24),"Menor",IF(OR(P103=[1]Datos!$A$25,P103=[1]Datos!$B$25),"Moderado",IF(OR(P103=[1]Datos!$A$26,P103=[1]Datos!$B$26),"Mayor",IF(OR(P103=[1]Datos!$A$27,P103=[1]Datos!$B$27),"Catastrófico","")))))</f>
        <v/>
      </c>
      <c r="R103" s="243" t="str">
        <f t="shared" si="13"/>
        <v/>
      </c>
      <c r="S103" s="242" t="str">
        <f t="shared" si="14"/>
        <v/>
      </c>
      <c r="T103" s="242" t="e">
        <f t="shared" si="15"/>
        <v>#N/A</v>
      </c>
      <c r="U103" s="248" t="str">
        <f>+'5 - Diseño y Valoración Control'!H103</f>
        <v>C 38.2</v>
      </c>
      <c r="V103" s="212" t="str">
        <f>+'5 - Diseño y Valoración Control'!I103</f>
        <v>DIRECCIÓN GENERAL - GEOGRAFÍA - TOPOGRAFÍA Y CATASTRO</v>
      </c>
      <c r="W103" s="212" t="str">
        <f>+'5 - Diseño y Valoración Control'!J103</f>
        <v>Dirección General - Geografía - Topografía y Catastro se realiza de nuevo las acciones para generar el producto que presento observaciones de calidad a través de una actualización del producto que se registra en la tabla de control de actividades donde se especifica los ajustes que se requieren realizar para volver a solicitar la revisión de acuerdo a lo presentado en el formato CONTROL DE CALIDAD ACTIVIDADES TOPOGRAFÍA GINFO-F-017</v>
      </c>
      <c r="X103" s="213" t="str">
        <f>+'5 - Diseño y Valoración Control'!K103</f>
        <v>Correctivo</v>
      </c>
      <c r="Y103" s="99" t="str">
        <f t="shared" si="18"/>
        <v>Impacto</v>
      </c>
      <c r="Z103" s="213" t="str">
        <f>+'5 - Diseño y Valoración Control'!M103</f>
        <v>Manual</v>
      </c>
      <c r="AA103" s="99" t="str">
        <f t="shared" si="19"/>
        <v>25%</v>
      </c>
      <c r="AB103" s="213" t="str">
        <f>+'5 - Diseño y Valoración Control'!O103</f>
        <v>Documentado</v>
      </c>
      <c r="AC103" s="213" t="s">
        <v>421</v>
      </c>
      <c r="AD103" s="213" t="str">
        <f>+'5 - Diseño y Valoración Control'!Q103</f>
        <v>Con registro</v>
      </c>
      <c r="AE103" s="203">
        <f>+'5 - Diseño y Valoración Control'!R103</f>
        <v>0</v>
      </c>
      <c r="AF103" s="186" t="str">
        <f>+'5 - Diseño y Valoración Control'!S103</f>
        <v/>
      </c>
      <c r="AG103" s="203">
        <f>+'5 - Diseño y Valoración Control'!T103</f>
        <v>0</v>
      </c>
      <c r="AH103" s="186" t="str">
        <f>+'5 - Diseño y Valoración Control'!U103</f>
        <v/>
      </c>
      <c r="AI103" s="186" t="str">
        <f>+'5 - Diseño y Valoración Control'!V103</f>
        <v/>
      </c>
      <c r="AJ103" s="186"/>
      <c r="AK103" s="248" t="str">
        <f>+'6 - Plan de Acciones Preventiva'!F101</f>
        <v>P 38.2</v>
      </c>
      <c r="AL103" s="212" t="str">
        <f>+'6 - Plan de Acciones Preventiva'!G101</f>
        <v>Actualización de GINFO-F-002-Forma-INFORME-LEVANTAMIENTO-TOPOGRÁFICO - Versión 2</v>
      </c>
      <c r="AM103" s="212" t="str">
        <f>+'6 - Plan de Acciones Preventiva'!H101</f>
        <v>DIRECCIÓN GENERAL - GEOGRAFÍA, TOPOGRAFÍA Y CATASTRO</v>
      </c>
      <c r="AN103" s="212" t="str">
        <f>+'6 - Plan de Acciones Preventiva'!I101</f>
        <v>Forma actualizada GINFO-F-002-Forma-INFORME-LEVANTAMIENTO-TOPOGRÁFICO</v>
      </c>
      <c r="AO103" s="213">
        <f>+'6 - Plan de Acciones Preventiva'!J101</f>
        <v>1</v>
      </c>
      <c r="AP103" s="213">
        <f>+'6 - Plan de Acciones Preventiva'!AI101</f>
        <v>0</v>
      </c>
      <c r="AQ103" s="239">
        <f>+'6 - Plan de Acciones Preventiva'!AJ101</f>
        <v>0</v>
      </c>
      <c r="AR103" s="213" t="str">
        <f>+'6 - Plan de Acciones Preventiva'!AK101</f>
        <v>En curso</v>
      </c>
      <c r="AS103" s="244">
        <f>+'6 - Plan de Acciones Preventiva'!AL101</f>
        <v>0</v>
      </c>
      <c r="AT103" s="244">
        <f>+'6 - Plan de Acciones Preventiva'!AM101</f>
        <v>0</v>
      </c>
      <c r="AU103" s="213">
        <f>+'7 - Materialización del Riesgo'!G103</f>
        <v>0</v>
      </c>
      <c r="AV103" s="213">
        <f>+'7 - Materialización del Riesgo'!H103</f>
        <v>0</v>
      </c>
      <c r="AW103" s="213">
        <f>+'7 - Materialización del Riesgo'!I103</f>
        <v>0</v>
      </c>
      <c r="AX103" s="213" t="e">
        <f>+'7 - Materialización del Riesgo'!J103</f>
        <v>#DIV/0!</v>
      </c>
      <c r="AY103" s="213" t="e">
        <f>+'7 - Materialización del Riesgo'!K103</f>
        <v>#DIV/0!</v>
      </c>
      <c r="AZ103" s="213">
        <f>+'7 - Materialización del Riesgo'!L103</f>
        <v>0</v>
      </c>
      <c r="BA103" s="213">
        <f>+'7 - Materialización del Riesgo'!M103</f>
        <v>0</v>
      </c>
      <c r="BB103" s="213">
        <f>+'7 - Materialización del Riesgo'!N103</f>
        <v>0</v>
      </c>
      <c r="BC103" s="213">
        <f>+'7 - Materialización del Riesgo'!O103</f>
        <v>0</v>
      </c>
      <c r="BD103" s="213" t="e">
        <f>+'7 - Materialización del Riesgo'!P103</f>
        <v>#DIV/0!</v>
      </c>
      <c r="BE103" s="239">
        <f>+'7 - Materialización del Riesgo'!Q103</f>
        <v>1</v>
      </c>
    </row>
    <row r="104" spans="2:57" s="115" customFormat="1" ht="60" x14ac:dyDescent="0.25">
      <c r="B104" s="212" t="str">
        <f>+'3 - Identificación del Riesgo'!B103</f>
        <v>GESTIÓN DE LA INFORMACIÓN</v>
      </c>
      <c r="C104" s="212" t="str">
        <f>+'3 - Identificación del Riesgo'!C103</f>
        <v>Prestar servicios de tecnologías de información y comunicaciones, y geografía y topografía oportunos para la operación y la toma de decisiones de la Agencia</v>
      </c>
      <c r="D104" s="212" t="str">
        <f>+'3 - Identificación del Riesgo'!D103</f>
        <v>Desde la conceptualización de los servicios de tecnología de información y comunicaciones, y gestión de la información de geografía y topografía de la Entidad hasta el uso, administración y soporte</v>
      </c>
      <c r="E104" s="213" t="str">
        <f>+'3 - Identificación del Riesgo'!F103</f>
        <v>SUBDIRECCIÓN DE SISTEMAS DE INFORMACIÓN DE TIERRAS</v>
      </c>
      <c r="F104" s="248" t="str">
        <f>+'3 - Identificación del Riesgo'!G103</f>
        <v>R 39</v>
      </c>
      <c r="G104" s="213" t="str">
        <f>+'3 - Identificación del Riesgo'!H103</f>
        <v>Incumplimiento en la entrega de productos y servicios en la construcción de soluciones de software</v>
      </c>
      <c r="H104" s="213" t="str">
        <f>+'3 - Identificación del Riesgo'!I103</f>
        <v>Afectación Económica o presupuestal</v>
      </c>
      <c r="I104" s="212" t="str">
        <f>+'3 - Identificación del Riesgo'!J103</f>
        <v>Posibilidad de afectación económica en los costos que han sido definidos en los rubros presupuestales para los proyectos de desarrollo de software debido a la estimación errada para cada una de las etapas del ciclo de desarrollo de la solución</v>
      </c>
      <c r="J104" s="216">
        <f>+'3 - Identificación del Riesgo'!O103</f>
        <v>44701</v>
      </c>
      <c r="K104" s="216" t="str">
        <f>+'3 - Identificación del Riesgo'!K103</f>
        <v>SATISFACCIÓN DEL CLIENTE</v>
      </c>
      <c r="L104" s="215" t="str">
        <f>+'3 - Identificación del Riesgo'!N103</f>
        <v>Ejecución y administración de procesos</v>
      </c>
      <c r="M104" s="214">
        <v>12</v>
      </c>
      <c r="N104" s="242" t="str">
        <f t="shared" si="11"/>
        <v>Baja</v>
      </c>
      <c r="O104" s="243">
        <f t="shared" si="12"/>
        <v>0.4</v>
      </c>
      <c r="P104" s="214" t="s">
        <v>951</v>
      </c>
      <c r="Q104" s="242" t="str">
        <f>IF(OR(P104=[1]Datos!$A$23,P104=[1]Datos!$B$23),"Leve",IF(OR(P104=[1]Datos!$A$24,P104=[1]Datos!$B$24),"Menor",IF(OR(P104=[1]Datos!$A$25,P104=[1]Datos!$B$25),"Moderado",IF(OR(P104=[1]Datos!$A$26,P104=[1]Datos!$B$26),"Mayor",IF(OR(P104=[1]Datos!$A$27,P104=[1]Datos!$B$27),"Catastrófico","")))))</f>
        <v>Catastrófico</v>
      </c>
      <c r="R104" s="243">
        <f t="shared" si="13"/>
        <v>1</v>
      </c>
      <c r="S104" s="242" t="str">
        <f t="shared" si="14"/>
        <v>Extremo</v>
      </c>
      <c r="T104" s="242" t="str">
        <f t="shared" si="15"/>
        <v>Reducir</v>
      </c>
      <c r="U104" s="248" t="str">
        <f>+'5 - Diseño y Valoración Control'!H104</f>
        <v>C 39.1</v>
      </c>
      <c r="V104" s="212" t="str">
        <f>+'5 - Diseño y Valoración Control'!I104</f>
        <v>SUBDIRECCIÓN SISTEMAS INFORMACIÓN DE TIERRAS</v>
      </c>
      <c r="W104" s="212" t="str">
        <f>+'5 - Diseño y Valoración Control'!J104</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104" s="213" t="str">
        <f>+'5 - Diseño y Valoración Control'!K104</f>
        <v>Preventivo</v>
      </c>
      <c r="Y104" s="99" t="str">
        <f t="shared" si="18"/>
        <v>Probabilidad</v>
      </c>
      <c r="Z104" s="213" t="str">
        <f>+'5 - Diseño y Valoración Control'!M104</f>
        <v>Automático</v>
      </c>
      <c r="AA104" s="99" t="str">
        <f t="shared" si="19"/>
        <v>50%</v>
      </c>
      <c r="AB104" s="213" t="str">
        <f>+'5 - Diseño y Valoración Control'!O104</f>
        <v>Documentado</v>
      </c>
      <c r="AC104" s="213" t="s">
        <v>421</v>
      </c>
      <c r="AD104" s="213" t="str">
        <f>+'5 - Diseño y Valoración Control'!Q104</f>
        <v>Con registro</v>
      </c>
      <c r="AE104" s="203">
        <f>+'5 - Diseño y Valoración Control'!R104</f>
        <v>0.2</v>
      </c>
      <c r="AF104" s="186" t="str">
        <f>+'5 - Diseño y Valoración Control'!S104</f>
        <v>Muy Baja</v>
      </c>
      <c r="AG104" s="203">
        <f>+'5 - Diseño y Valoración Control'!T104</f>
        <v>1</v>
      </c>
      <c r="AH104" s="186" t="str">
        <f>+'5 - Diseño y Valoración Control'!U104</f>
        <v>Catastrófico</v>
      </c>
      <c r="AI104" s="186" t="str">
        <f>+'5 - Diseño y Valoración Control'!V104</f>
        <v>Extremo</v>
      </c>
      <c r="AJ104" s="186" t="str">
        <f>+'5 - Diseño y Valoración Control'!W104</f>
        <v>Reducir</v>
      </c>
      <c r="AK104" s="248" t="str">
        <f>+'6 - Plan de Acciones Preventiva'!F102</f>
        <v>P 39.1</v>
      </c>
      <c r="AL104" s="212" t="str">
        <f>+'6 - Plan de Acciones Preventiva'!G102</f>
        <v xml:space="preserve">Socializar Procedimiento Desarrollo de Software </v>
      </c>
      <c r="AM104" s="212" t="str">
        <f>+'6 - Plan de Acciones Preventiva'!H102</f>
        <v xml:space="preserve">SUBDIRECCIÓN DE SISTEMAS DE INFORMACIÓN DE TIERRAS </v>
      </c>
      <c r="AN104" s="212" t="str">
        <f>+'6 - Plan de Acciones Preventiva'!I102</f>
        <v>Listas de asistencias y presentaciones utilizadas</v>
      </c>
      <c r="AO104" s="213">
        <f>+'6 - Plan de Acciones Preventiva'!J102</f>
        <v>2</v>
      </c>
      <c r="AP104" s="213">
        <f>+'6 - Plan de Acciones Preventiva'!AI102</f>
        <v>1</v>
      </c>
      <c r="AQ104" s="239">
        <f>+'6 - Plan de Acciones Preventiva'!AJ102</f>
        <v>0.5</v>
      </c>
      <c r="AR104" s="213" t="str">
        <f>+'6 - Plan de Acciones Preventiva'!AK102</f>
        <v>En curso</v>
      </c>
      <c r="AS104" s="244" t="str">
        <f>+'6 - Plan de Acciones Preventiva'!AL102</f>
        <v xml:space="preserve">https://agenciadetierras.sharepoint.com/:f:/s/MapadeRiesgosdeGestionANT/Ev5XZZ2-kv5Grk9kA78X4XcBAbZQjut-nuh69TRZXWjjlA?e=uHdYea
</v>
      </c>
      <c r="AT104" s="244">
        <f>+'6 - Plan de Acciones Preventiva'!AM102</f>
        <v>0</v>
      </c>
      <c r="AU104" s="213">
        <f>+'7 - Materialización del Riesgo'!G104</f>
        <v>0</v>
      </c>
      <c r="AV104" s="213">
        <f>+'7 - Materialización del Riesgo'!H104</f>
        <v>0</v>
      </c>
      <c r="AW104" s="213">
        <f>+'7 - Materialización del Riesgo'!I104</f>
        <v>0</v>
      </c>
      <c r="AX104" s="213" t="e">
        <f>+'7 - Materialización del Riesgo'!J104</f>
        <v>#DIV/0!</v>
      </c>
      <c r="AY104" s="213" t="e">
        <f>+'7 - Materialización del Riesgo'!K104</f>
        <v>#DIV/0!</v>
      </c>
      <c r="AZ104" s="213">
        <f>+'7 - Materialización del Riesgo'!L104</f>
        <v>0</v>
      </c>
      <c r="BA104" s="213">
        <f>+'7 - Materialización del Riesgo'!M104</f>
        <v>0</v>
      </c>
      <c r="BB104" s="213">
        <f>+'7 - Materialización del Riesgo'!N104</f>
        <v>0</v>
      </c>
      <c r="BC104" s="213">
        <f>+'7 - Materialización del Riesgo'!O104</f>
        <v>0</v>
      </c>
      <c r="BD104" s="213" t="e">
        <f>+'7 - Materialización del Riesgo'!P104</f>
        <v>#DIV/0!</v>
      </c>
      <c r="BE104" s="239">
        <f>+'7 - Materialización del Riesgo'!Q104</f>
        <v>1</v>
      </c>
    </row>
    <row r="105" spans="2:57" s="115" customFormat="1" ht="60" x14ac:dyDescent="0.25">
      <c r="B105" s="212" t="str">
        <f>+'3 - Identificación del Riesgo'!B104</f>
        <v>GESTIÓN DE LA INFORMACIÓN</v>
      </c>
      <c r="C105" s="212" t="str">
        <f>+'3 - Identificación del Riesgo'!C104</f>
        <v>Prestar servicios de tecnologías de información y comunicaciones, y geografía y topografía oportunos para la operación y la toma de decisiones de la Agencia</v>
      </c>
      <c r="D105" s="212" t="str">
        <f>+'3 - Identificación del Riesgo'!D104</f>
        <v>Desde la conceptualización de los servicios de tecnología de información y comunicaciones, y gestión de la información de geografía y topografía de la Entidad hasta el uso, administración y soporte</v>
      </c>
      <c r="E105" s="213" t="str">
        <f>+'3 - Identificación del Riesgo'!F104</f>
        <v>SUBDIRECCIÓN DE SISTEMAS DE INFORMACIÓN DE TIERRAS</v>
      </c>
      <c r="F105" s="248" t="str">
        <f>+'3 - Identificación del Riesgo'!G104</f>
        <v>R 39</v>
      </c>
      <c r="G105" s="213" t="str">
        <f>+'3 - Identificación del Riesgo'!H104</f>
        <v>Incumplimiento en la entrega de productos y servicios en la construcción de soluciones de software</v>
      </c>
      <c r="H105" s="213" t="str">
        <f>+'3 - Identificación del Riesgo'!I104</f>
        <v>Afectación Económica o presupuestal</v>
      </c>
      <c r="I105" s="212" t="str">
        <f>+'3 - Identificación del Riesgo'!J104</f>
        <v>Posibilidad de afectación económica en los costos que han sido definidos en los rubros presupuestales para los proyectos de desarrollo de software debido a la estimación errada para cada una de las etapas del ciclo de desarrollo de la solución</v>
      </c>
      <c r="J105" s="216">
        <f>+'3 - Identificación del Riesgo'!O104</f>
        <v>44701</v>
      </c>
      <c r="K105" s="216" t="str">
        <f>+'3 - Identificación del Riesgo'!K104</f>
        <v>SATISFACCIÓN DEL CLIENTE</v>
      </c>
      <c r="L105" s="215" t="str">
        <f>+'3 - Identificación del Riesgo'!N104</f>
        <v>Ejecución y administración de procesos</v>
      </c>
      <c r="M105" s="214">
        <v>12</v>
      </c>
      <c r="N105" s="242" t="str">
        <f t="shared" si="11"/>
        <v>Baja</v>
      </c>
      <c r="O105" s="243">
        <f t="shared" si="12"/>
        <v>0.4</v>
      </c>
      <c r="P105" s="214" t="s">
        <v>951</v>
      </c>
      <c r="Q105" s="242" t="str">
        <f>IF(OR(P105=[1]Datos!$A$23,P105=[1]Datos!$B$23),"Leve",IF(OR(P105=[1]Datos!$A$24,P105=[1]Datos!$B$24),"Menor",IF(OR(P105=[1]Datos!$A$25,P105=[1]Datos!$B$25),"Moderado",IF(OR(P105=[1]Datos!$A$26,P105=[1]Datos!$B$26),"Mayor",IF(OR(P105=[1]Datos!$A$27,P105=[1]Datos!$B$27),"Catastrófico","")))))</f>
        <v>Catastrófico</v>
      </c>
      <c r="R105" s="243">
        <f t="shared" si="13"/>
        <v>1</v>
      </c>
      <c r="S105" s="242" t="str">
        <f t="shared" si="14"/>
        <v>Extremo</v>
      </c>
      <c r="T105" s="242" t="str">
        <f t="shared" si="15"/>
        <v>Reducir</v>
      </c>
      <c r="U105" s="248" t="str">
        <f>+'5 - Diseño y Valoración Control'!H105</f>
        <v>C 39.2</v>
      </c>
      <c r="V105" s="212" t="str">
        <f>+'5 - Diseño y Valoración Control'!I105</f>
        <v>SUBDIRECCIÓN SISTEMAS INFORMACIÓN DE TIERRAS</v>
      </c>
      <c r="W105" s="212" t="str">
        <f>+'5 - Diseño y Valoración Control'!J105</f>
        <v>Subdirección Sistemas Información de Tierras realiza el seguimiento a las diferentes etapas del desarrollo de software a través del Informe del ciclo de vida mediante la aplicación DevOps donde se detallada las actividades de análisis, diseño, desarrollo, pruebas, implementación y despliegue</v>
      </c>
      <c r="X105" s="213" t="str">
        <f>+'5 - Diseño y Valoración Control'!K105</f>
        <v>Detectivo</v>
      </c>
      <c r="Y105" s="99" t="str">
        <f t="shared" si="18"/>
        <v>Impacto</v>
      </c>
      <c r="Z105" s="213" t="str">
        <f>+'5 - Diseño y Valoración Control'!M105</f>
        <v>Automático</v>
      </c>
      <c r="AA105" s="99" t="str">
        <f t="shared" si="19"/>
        <v>40%</v>
      </c>
      <c r="AB105" s="213" t="str">
        <f>+'5 - Diseño y Valoración Control'!O105</f>
        <v>Documentado</v>
      </c>
      <c r="AC105" s="213" t="s">
        <v>421</v>
      </c>
      <c r="AD105" s="213" t="str">
        <f>+'5 - Diseño y Valoración Control'!Q105</f>
        <v>Con registro</v>
      </c>
      <c r="AE105" s="203">
        <f>+'5 - Diseño y Valoración Control'!R105</f>
        <v>0.2</v>
      </c>
      <c r="AF105" s="186" t="str">
        <f>+'5 - Diseño y Valoración Control'!S105</f>
        <v>Muy Baja</v>
      </c>
      <c r="AG105" s="203">
        <f>+'5 - Diseño y Valoración Control'!T105</f>
        <v>0.6</v>
      </c>
      <c r="AH105" s="186" t="str">
        <f>+'5 - Diseño y Valoración Control'!U105</f>
        <v>Moderado</v>
      </c>
      <c r="AI105" s="186" t="str">
        <f>+'5 - Diseño y Valoración Control'!V105</f>
        <v>Moderado</v>
      </c>
      <c r="AJ105" s="186" t="str">
        <f>+'5 - Diseño y Valoración Control'!W105</f>
        <v>Reducir</v>
      </c>
      <c r="AK105" s="248" t="str">
        <f>+'6 - Plan de Acciones Preventiva'!F103</f>
        <v>P 39.2</v>
      </c>
      <c r="AL105" s="212" t="str">
        <f>+'6 - Plan de Acciones Preventiva'!G103</f>
        <v xml:space="preserve">Seguimiento y Control 
</v>
      </c>
      <c r="AM105" s="212" t="str">
        <f>+'6 - Plan de Acciones Preventiva'!H103</f>
        <v xml:space="preserve">SUBDIRECCIÓN DE SISTEMAS DE INFORMACIÓN DE TIERRAS </v>
      </c>
      <c r="AN105" s="212" t="str">
        <f>+'6 - Plan de Acciones Preventiva'!I103</f>
        <v>Informe del ciclo de vida en el desarrollo del software</v>
      </c>
      <c r="AO105" s="213">
        <f>+'6 - Plan de Acciones Preventiva'!J103</f>
        <v>3</v>
      </c>
      <c r="AP105" s="213">
        <f>+'6 - Plan de Acciones Preventiva'!AI103</f>
        <v>0</v>
      </c>
      <c r="AQ105" s="239">
        <f>+'6 - Plan de Acciones Preventiva'!AJ103</f>
        <v>0</v>
      </c>
      <c r="AR105" s="213" t="str">
        <f>+'6 - Plan de Acciones Preventiva'!AK103</f>
        <v>En curso</v>
      </c>
      <c r="AS105" s="244">
        <f>+'6 - Plan de Acciones Preventiva'!AL103</f>
        <v>0</v>
      </c>
      <c r="AT105" s="244">
        <f>+'6 - Plan de Acciones Preventiva'!AM103</f>
        <v>0</v>
      </c>
      <c r="AU105" s="213">
        <f>+'7 - Materialización del Riesgo'!G105</f>
        <v>0</v>
      </c>
      <c r="AV105" s="213">
        <f>+'7 - Materialización del Riesgo'!H105</f>
        <v>0</v>
      </c>
      <c r="AW105" s="213">
        <f>+'7 - Materialización del Riesgo'!I105</f>
        <v>0</v>
      </c>
      <c r="AX105" s="213" t="e">
        <f>+'7 - Materialización del Riesgo'!J105</f>
        <v>#DIV/0!</v>
      </c>
      <c r="AY105" s="213" t="e">
        <f>+'7 - Materialización del Riesgo'!K105</f>
        <v>#DIV/0!</v>
      </c>
      <c r="AZ105" s="213">
        <f>+'7 - Materialización del Riesgo'!L105</f>
        <v>0</v>
      </c>
      <c r="BA105" s="213">
        <f>+'7 - Materialización del Riesgo'!M105</f>
        <v>0</v>
      </c>
      <c r="BB105" s="213">
        <f>+'7 - Materialización del Riesgo'!N105</f>
        <v>0</v>
      </c>
      <c r="BC105" s="213">
        <f>+'7 - Materialización del Riesgo'!O105</f>
        <v>0</v>
      </c>
      <c r="BD105" s="213" t="e">
        <f>+'7 - Materialización del Riesgo'!P105</f>
        <v>#DIV/0!</v>
      </c>
      <c r="BE105" s="239">
        <f>+'7 - Materialización del Riesgo'!Q105</f>
        <v>1</v>
      </c>
    </row>
    <row r="106" spans="2:57" s="115" customFormat="1" ht="60" x14ac:dyDescent="0.25">
      <c r="B106" s="212" t="str">
        <f>+'3 - Identificación del Riesgo'!B105</f>
        <v>GESTIÓN DE LA INFORMACIÓN</v>
      </c>
      <c r="C106" s="212" t="str">
        <f>+'3 - Identificación del Riesgo'!C105</f>
        <v>Prestar servicios de tecnologías de información y comunicaciones, y geografía y topografía oportunos para la operación y la toma de decisiones de la Agencia</v>
      </c>
      <c r="D106" s="212" t="str">
        <f>+'3 - Identificación del Riesgo'!D105</f>
        <v>Desde la conceptualización de los servicios de tecnología de información y comunicaciones, y gestión de la información de geografía y topografía de la Entidad hasta el uso, administración y soporte</v>
      </c>
      <c r="E106" s="213" t="str">
        <f>+'3 - Identificación del Riesgo'!F105</f>
        <v>SUBDIRECCIÓN DE SISTEMAS DE INFORMACIÓN DE TIERRAS</v>
      </c>
      <c r="F106" s="248" t="str">
        <f>+'3 - Identificación del Riesgo'!G105</f>
        <v>R 39</v>
      </c>
      <c r="G106" s="213" t="str">
        <f>+'3 - Identificación del Riesgo'!H105</f>
        <v>Incumplimiento en la entrega de productos y servicios en la construcción de soluciones de software</v>
      </c>
      <c r="H106" s="213" t="str">
        <f>+'3 - Identificación del Riesgo'!I105</f>
        <v>Afectación Económica o presupuestal</v>
      </c>
      <c r="I106" s="212" t="str">
        <f>+'3 - Identificación del Riesgo'!J105</f>
        <v>Posibilidad de afectación económica en los costos que han sido definidos en los rubros presupuestales para los proyectos de desarrollo de software debido a la estimación errada para cada una de las etapas del ciclo de desarrollo de la solución</v>
      </c>
      <c r="J106" s="216">
        <f>+'3 - Identificación del Riesgo'!O105</f>
        <v>44701</v>
      </c>
      <c r="K106" s="216" t="str">
        <f>+'3 - Identificación del Riesgo'!K105</f>
        <v>SATISFACCIÓN DEL CLIENTE</v>
      </c>
      <c r="L106" s="215" t="str">
        <f>+'3 - Identificación del Riesgo'!N105</f>
        <v>Ejecución y administración de procesos</v>
      </c>
      <c r="M106" s="214"/>
      <c r="N106" s="242" t="str">
        <f t="shared" si="11"/>
        <v/>
      </c>
      <c r="O106" s="243" t="str">
        <f t="shared" si="12"/>
        <v/>
      </c>
      <c r="P106" s="214"/>
      <c r="Q106" s="242" t="str">
        <f>IF(OR(P106=[1]Datos!$A$23,P106=[1]Datos!$B$23),"Leve",IF(OR(P106=[1]Datos!$A$24,P106=[1]Datos!$B$24),"Menor",IF(OR(P106=[1]Datos!$A$25,P106=[1]Datos!$B$25),"Moderado",IF(OR(P106=[1]Datos!$A$26,P106=[1]Datos!$B$26),"Mayor",IF(OR(P106=[1]Datos!$A$27,P106=[1]Datos!$B$27),"Catastrófico","")))))</f>
        <v/>
      </c>
      <c r="R106" s="243" t="str">
        <f t="shared" si="13"/>
        <v/>
      </c>
      <c r="S106" s="242" t="str">
        <f t="shared" si="14"/>
        <v/>
      </c>
      <c r="T106" s="242" t="e">
        <f t="shared" si="15"/>
        <v>#N/A</v>
      </c>
      <c r="U106" s="248" t="str">
        <f>+'5 - Diseño y Valoración Control'!H106</f>
        <v>C 39.3</v>
      </c>
      <c r="V106" s="212" t="str">
        <f>+'5 - Diseño y Valoración Control'!I106</f>
        <v>SUBDIRECCIÓN SISTEMAS INFORMACIÓN DE TIERRAS</v>
      </c>
      <c r="W106" s="212" t="str">
        <f>+'5 - Diseño y Valoración Control'!J106</f>
        <v>Subdirección Sistemas Información de Tierras actualiza la distribución de recurso humano, físico y tecnológico existente a través de los sprints (agrupación de actividades durante un periodo de tiempo de 10 días calendario) ajustando y configurando las fechas y/o actividades en el DevOps</v>
      </c>
      <c r="X106" s="213" t="str">
        <f>+'5 - Diseño y Valoración Control'!K106</f>
        <v>Correctivo</v>
      </c>
      <c r="Y106" s="99" t="str">
        <f t="shared" si="18"/>
        <v>Impacto</v>
      </c>
      <c r="Z106" s="213" t="str">
        <f>+'5 - Diseño y Valoración Control'!M106</f>
        <v>Manual</v>
      </c>
      <c r="AA106" s="99" t="str">
        <f t="shared" si="19"/>
        <v>25%</v>
      </c>
      <c r="AB106" s="213" t="str">
        <f>+'5 - Diseño y Valoración Control'!O106</f>
        <v>Documentado</v>
      </c>
      <c r="AC106" s="213" t="s">
        <v>421</v>
      </c>
      <c r="AD106" s="213" t="str">
        <f>+'5 - Diseño y Valoración Control'!Q106</f>
        <v>Con registro</v>
      </c>
      <c r="AE106" s="203">
        <f>+'5 - Diseño y Valoración Control'!R106</f>
        <v>0</v>
      </c>
      <c r="AF106" s="186" t="str">
        <f>+'5 - Diseño y Valoración Control'!S106</f>
        <v/>
      </c>
      <c r="AG106" s="203">
        <f>+'5 - Diseño y Valoración Control'!T106</f>
        <v>0</v>
      </c>
      <c r="AH106" s="186" t="str">
        <f>+'5 - Diseño y Valoración Control'!U106</f>
        <v/>
      </c>
      <c r="AI106" s="186" t="str">
        <f>+'5 - Diseño y Valoración Control'!V106</f>
        <v/>
      </c>
      <c r="AJ106" s="186"/>
      <c r="AK106" s="248" t="str">
        <f>+'6 - Plan de Acciones Preventiva'!F104</f>
        <v>P 39.3</v>
      </c>
      <c r="AL106" s="212">
        <f>+'6 - Plan de Acciones Preventiva'!G104</f>
        <v>0</v>
      </c>
      <c r="AM106" s="212" t="str">
        <f>+'6 - Plan de Acciones Preventiva'!H104</f>
        <v/>
      </c>
      <c r="AN106" s="212">
        <f>+'6 - Plan de Acciones Preventiva'!I104</f>
        <v>0</v>
      </c>
      <c r="AO106" s="213">
        <f>+'6 - Plan de Acciones Preventiva'!J104</f>
        <v>0</v>
      </c>
      <c r="AP106" s="213">
        <f>+'6 - Plan de Acciones Preventiva'!AI104</f>
        <v>0</v>
      </c>
      <c r="AQ106" s="239"/>
      <c r="AR106" s="213" t="str">
        <f>+'6 - Plan de Acciones Preventiva'!AK104</f>
        <v>En curso</v>
      </c>
      <c r="AS106" s="244">
        <f>+'6 - Plan de Acciones Preventiva'!AL104</f>
        <v>0</v>
      </c>
      <c r="AT106" s="244">
        <f>+'6 - Plan de Acciones Preventiva'!AM104</f>
        <v>0</v>
      </c>
      <c r="AU106" s="213">
        <f>+'7 - Materialización del Riesgo'!G106</f>
        <v>0</v>
      </c>
      <c r="AV106" s="213">
        <f>+'7 - Materialización del Riesgo'!H106</f>
        <v>0</v>
      </c>
      <c r="AW106" s="213">
        <f>+'7 - Materialización del Riesgo'!I106</f>
        <v>0</v>
      </c>
      <c r="AX106" s="213" t="e">
        <f>+'7 - Materialización del Riesgo'!J106</f>
        <v>#DIV/0!</v>
      </c>
      <c r="AY106" s="213" t="e">
        <f>+'7 - Materialización del Riesgo'!K106</f>
        <v>#DIV/0!</v>
      </c>
      <c r="AZ106" s="213">
        <f>+'7 - Materialización del Riesgo'!L106</f>
        <v>0</v>
      </c>
      <c r="BA106" s="213">
        <f>+'7 - Materialización del Riesgo'!M106</f>
        <v>0</v>
      </c>
      <c r="BB106" s="213">
        <f>+'7 - Materialización del Riesgo'!N106</f>
        <v>0</v>
      </c>
      <c r="BC106" s="213">
        <f>+'7 - Materialización del Riesgo'!O106</f>
        <v>0</v>
      </c>
      <c r="BD106" s="213" t="e">
        <f>+'7 - Materialización del Riesgo'!P106</f>
        <v>#DIV/0!</v>
      </c>
      <c r="BE106" s="239">
        <f>+'7 - Materialización del Riesgo'!Q106</f>
        <v>1</v>
      </c>
    </row>
    <row r="107" spans="2:57" s="115" customFormat="1" ht="75" x14ac:dyDescent="0.25">
      <c r="B107" s="212" t="str">
        <f>+'3 - Identificación del Riesgo'!B106</f>
        <v>GESTIÓN DE LA INFORMACIÓN</v>
      </c>
      <c r="C107" s="212" t="str">
        <f>+'3 - Identificación del Riesgo'!C106</f>
        <v>Prestar servicios de tecnologías de información y comunicaciones, y geografía y topografía oportunos para la operación y la toma de decisiones de la Agencia</v>
      </c>
      <c r="D107" s="212" t="str">
        <f>+'3 - Identificación del Riesgo'!D106</f>
        <v>Desde la conceptualización de los servicios de tecnología de información y comunicaciones, y gestión de la información de geografía y topografía de la Entidad hasta el uso, administración y soporte</v>
      </c>
      <c r="E107" s="213" t="str">
        <f>+'3 - Identificación del Riesgo'!F106</f>
        <v>SUBDIRECCIÓN DE SISTEMAS DE INFORMACIÓN DE TIERRAS</v>
      </c>
      <c r="F107" s="248" t="str">
        <f>+'3 - Identificación del Riesgo'!G106</f>
        <v>R 40</v>
      </c>
      <c r="G107" s="213" t="str">
        <f>+'3 - Identificación del Riesgo'!H106</f>
        <v>Incumplir los tiempos de entrega de desarrollo y ajustes a las aplicaciones de la Agencia</v>
      </c>
      <c r="H107" s="213" t="str">
        <f>+'3 - Identificación del Riesgo'!I106</f>
        <v>Afectación Económica o presupuestal</v>
      </c>
      <c r="I107" s="212" t="str">
        <f>+'3 - Identificación del Riesgo'!J106</f>
        <v>Posibilidad de afectación económica en los costos que han sido definidos en los rubros presupuestales para los proyectos de desarrollo de software debido a la estimación errada para cada una de las etapas del ciclo de desarrollo de la solución</v>
      </c>
      <c r="J107" s="216">
        <f>+'3 - Identificación del Riesgo'!O106</f>
        <v>44701</v>
      </c>
      <c r="K107" s="216" t="str">
        <f>+'3 - Identificación del Riesgo'!K106</f>
        <v>OPERATIVOS</v>
      </c>
      <c r="L107" s="215" t="str">
        <f>+'3 - Identificación del Riesgo'!N106</f>
        <v>Ejecución y administración de procesos</v>
      </c>
      <c r="M107" s="214">
        <v>12</v>
      </c>
      <c r="N107" s="242" t="str">
        <f t="shared" si="11"/>
        <v>Baja</v>
      </c>
      <c r="O107" s="243">
        <f t="shared" si="12"/>
        <v>0.4</v>
      </c>
      <c r="P107" s="214" t="s">
        <v>951</v>
      </c>
      <c r="Q107" s="242" t="str">
        <f>IF(OR(P107=[1]Datos!$A$23,P107=[1]Datos!$B$23),"Leve",IF(OR(P107=[1]Datos!$A$24,P107=[1]Datos!$B$24),"Menor",IF(OR(P107=[1]Datos!$A$25,P107=[1]Datos!$B$25),"Moderado",IF(OR(P107=[1]Datos!$A$26,P107=[1]Datos!$B$26),"Mayor",IF(OR(P107=[1]Datos!$A$27,P107=[1]Datos!$B$27),"Catastrófico","")))))</f>
        <v>Catastrófico</v>
      </c>
      <c r="R107" s="243">
        <f t="shared" si="13"/>
        <v>1</v>
      </c>
      <c r="S107" s="242" t="str">
        <f t="shared" si="14"/>
        <v>Extremo</v>
      </c>
      <c r="T107" s="242" t="str">
        <f t="shared" si="15"/>
        <v>Reducir</v>
      </c>
      <c r="U107" s="248" t="str">
        <f>+'5 - Diseño y Valoración Control'!H107</f>
        <v>C 40.1</v>
      </c>
      <c r="V107" s="212" t="str">
        <f>+'5 - Diseño y Valoración Control'!I107</f>
        <v>SUBDIRECCIÓN SISTEMAS INFORMACIÓN DE TIERRAS</v>
      </c>
      <c r="W107" s="212" t="str">
        <f>+'5 - Diseño y Valoración Control'!J107</f>
        <v>Subdirección Sistemas Información de Tierras ejecuta pruebas a través del informe de ciclo de vida de desarrollo de software (etapa de pruebas) realizando los ciclos de pruebas correspondientes a los componentes del software para su posterior paso a producción</v>
      </c>
      <c r="X107" s="213" t="str">
        <f>+'5 - Diseño y Valoración Control'!K107</f>
        <v>Preventivo</v>
      </c>
      <c r="Y107" s="99" t="str">
        <f t="shared" si="18"/>
        <v>Probabilidad</v>
      </c>
      <c r="Z107" s="213" t="str">
        <f>+'5 - Diseño y Valoración Control'!M107</f>
        <v>Automático</v>
      </c>
      <c r="AA107" s="99" t="str">
        <f t="shared" si="19"/>
        <v>50%</v>
      </c>
      <c r="AB107" s="213" t="str">
        <f>+'5 - Diseño y Valoración Control'!O107</f>
        <v>Documentado</v>
      </c>
      <c r="AC107" s="213" t="s">
        <v>421</v>
      </c>
      <c r="AD107" s="213" t="str">
        <f>+'5 - Diseño y Valoración Control'!Q107</f>
        <v>Con registro</v>
      </c>
      <c r="AE107" s="203">
        <f>+'5 - Diseño y Valoración Control'!R107</f>
        <v>0.2</v>
      </c>
      <c r="AF107" s="186" t="str">
        <f>+'5 - Diseño y Valoración Control'!S107</f>
        <v>Muy Baja</v>
      </c>
      <c r="AG107" s="203">
        <f>+'5 - Diseño y Valoración Control'!T107</f>
        <v>1</v>
      </c>
      <c r="AH107" s="186" t="str">
        <f>+'5 - Diseño y Valoración Control'!U107</f>
        <v>Catastrófico</v>
      </c>
      <c r="AI107" s="186" t="str">
        <f>+'5 - Diseño y Valoración Control'!V107</f>
        <v>Extremo</v>
      </c>
      <c r="AJ107" s="186" t="str">
        <f>+'5 - Diseño y Valoración Control'!W107</f>
        <v>Reducir</v>
      </c>
      <c r="AK107" s="248" t="str">
        <f>+'6 - Plan de Acciones Preventiva'!F105</f>
        <v>P 40.1</v>
      </c>
      <c r="AL107" s="212" t="str">
        <f>+'6 - Plan de Acciones Preventiva'!G105</f>
        <v xml:space="preserve">Realizar seguimiento a la ejecución de las diferentes etapas del proceso de desarrollo de software </v>
      </c>
      <c r="AM107" s="212" t="str">
        <f>+'6 - Plan de Acciones Preventiva'!H105</f>
        <v xml:space="preserve">SUBDIRECCIÓN DE SISTEMAS DE INFORMACIÓN DE TIERRAS </v>
      </c>
      <c r="AN107" s="212" t="str">
        <f>+'6 - Plan de Acciones Preventiva'!I105</f>
        <v>Informes de seguimiento DevOps (Sprint)</v>
      </c>
      <c r="AO107" s="213">
        <f>+'6 - Plan de Acciones Preventiva'!J105</f>
        <v>3</v>
      </c>
      <c r="AP107" s="213">
        <f>+'6 - Plan de Acciones Preventiva'!AI105</f>
        <v>2</v>
      </c>
      <c r="AQ107" s="239">
        <f>+'6 - Plan de Acciones Preventiva'!AJ105</f>
        <v>0.66666666666666663</v>
      </c>
      <c r="AR107" s="213" t="str">
        <f>+'6 - Plan de Acciones Preventiva'!AK105</f>
        <v>En curso</v>
      </c>
      <c r="AS107" s="244" t="str">
        <f>+'6 - Plan de Acciones Preventiva'!AL105</f>
        <v>https://agenciadetierras.sharepoint.com/:f:/s/MapadeRiesgosdeGestionANT/EoC_qr_mmehOilbTmEIphU8BkuypFp24EwK5n3yK0doi6Q?e=g8NFmw
https://agenciadetierras.sharepoint.com/:f:/s/MapadeRiesgosdeGestionANT/EhC-8gJSKY1Aibcp75LylOkBC6-CxrR1tkahj7jG-OwIgQ?e=eWvoWp</v>
      </c>
      <c r="AT107" s="244">
        <f>+'6 - Plan de Acciones Preventiva'!AM105</f>
        <v>0</v>
      </c>
      <c r="AU107" s="213">
        <f>+'7 - Materialización del Riesgo'!G107</f>
        <v>0</v>
      </c>
      <c r="AV107" s="213">
        <f>+'7 - Materialización del Riesgo'!H107</f>
        <v>0</v>
      </c>
      <c r="AW107" s="213">
        <f>+'7 - Materialización del Riesgo'!I107</f>
        <v>0</v>
      </c>
      <c r="AX107" s="213" t="e">
        <f>+'7 - Materialización del Riesgo'!J107</f>
        <v>#DIV/0!</v>
      </c>
      <c r="AY107" s="213" t="e">
        <f>+'7 - Materialización del Riesgo'!K107</f>
        <v>#DIV/0!</v>
      </c>
      <c r="AZ107" s="213">
        <f>+'7 - Materialización del Riesgo'!L107</f>
        <v>0</v>
      </c>
      <c r="BA107" s="213">
        <f>+'7 - Materialización del Riesgo'!M107</f>
        <v>0</v>
      </c>
      <c r="BB107" s="213">
        <f>+'7 - Materialización del Riesgo'!N107</f>
        <v>0</v>
      </c>
      <c r="BC107" s="213">
        <f>+'7 - Materialización del Riesgo'!O107</f>
        <v>0</v>
      </c>
      <c r="BD107" s="213" t="e">
        <f>+'7 - Materialización del Riesgo'!P107</f>
        <v>#DIV/0!</v>
      </c>
      <c r="BE107" s="239">
        <f>+'7 - Materialización del Riesgo'!Q107</f>
        <v>1</v>
      </c>
    </row>
    <row r="108" spans="2:57" s="115" customFormat="1" ht="60" x14ac:dyDescent="0.25">
      <c r="B108" s="212" t="str">
        <f>+'3 - Identificación del Riesgo'!B107</f>
        <v>GESTIÓN DE LA INFORMACIÓN</v>
      </c>
      <c r="C108" s="212" t="str">
        <f>+'3 - Identificación del Riesgo'!C107</f>
        <v>Prestar servicios de tecnologías de información y comunicaciones, y geografía y topografía oportunos para la operación y la toma de decisiones de la Agencia</v>
      </c>
      <c r="D108" s="212" t="str">
        <f>+'3 - Identificación del Riesgo'!D107</f>
        <v>Desde la conceptualización de los servicios de tecnología de información y comunicaciones, y gestión de la información de geografía y topografía de la Entidad hasta el uso, administración y soporte</v>
      </c>
      <c r="E108" s="213" t="str">
        <f>+'3 - Identificación del Riesgo'!F107</f>
        <v>SUBDIRECCIÓN DE SISTEMAS DE INFORMACIÓN DE TIERRAS</v>
      </c>
      <c r="F108" s="248" t="str">
        <f>+'3 - Identificación del Riesgo'!G107</f>
        <v>R 40</v>
      </c>
      <c r="G108" s="213" t="str">
        <f>+'3 - Identificación del Riesgo'!H107</f>
        <v>Incumplir los tiempos de entrega de desarrollo y ajustes a las aplicaciones de la Agencia</v>
      </c>
      <c r="H108" s="213" t="str">
        <f>+'3 - Identificación del Riesgo'!I107</f>
        <v>Afectación Económica o presupuestal</v>
      </c>
      <c r="I108" s="212" t="str">
        <f>+'3 - Identificación del Riesgo'!J107</f>
        <v>Posibilidad de afectación económica en los costos que han sido definidos en los rubros presupuestales para los proyectos de desarrollo de software debido a la estimación errada para cada una de las etapas del ciclo de desarrollo de la solución</v>
      </c>
      <c r="J108" s="216">
        <f>+'3 - Identificación del Riesgo'!O107</f>
        <v>44701</v>
      </c>
      <c r="K108" s="216" t="str">
        <f>+'3 - Identificación del Riesgo'!K107</f>
        <v>OPERATIVOS</v>
      </c>
      <c r="L108" s="215" t="str">
        <f>+'3 - Identificación del Riesgo'!N107</f>
        <v>Ejecución y administración de procesos</v>
      </c>
      <c r="M108" s="214"/>
      <c r="N108" s="242" t="str">
        <f t="shared" si="11"/>
        <v/>
      </c>
      <c r="O108" s="243" t="str">
        <f t="shared" si="12"/>
        <v/>
      </c>
      <c r="P108" s="214"/>
      <c r="Q108" s="242" t="str">
        <f>IF(OR(P108=[1]Datos!$A$23,P108=[1]Datos!$B$23),"Leve",IF(OR(P108=[1]Datos!$A$24,P108=[1]Datos!$B$24),"Menor",IF(OR(P108=[1]Datos!$A$25,P108=[1]Datos!$B$25),"Moderado",IF(OR(P108=[1]Datos!$A$26,P108=[1]Datos!$B$26),"Mayor",IF(OR(P108=[1]Datos!$A$27,P108=[1]Datos!$B$27),"Catastrófico","")))))</f>
        <v/>
      </c>
      <c r="R108" s="243" t="str">
        <f t="shared" si="13"/>
        <v/>
      </c>
      <c r="S108" s="242" t="str">
        <f t="shared" si="14"/>
        <v/>
      </c>
      <c r="T108" s="242" t="e">
        <f t="shared" si="15"/>
        <v>#N/A</v>
      </c>
      <c r="U108" s="248" t="str">
        <f>+'5 - Diseño y Valoración Control'!H108</f>
        <v>C 40.2</v>
      </c>
      <c r="V108" s="212" t="str">
        <f>+'5 - Diseño y Valoración Control'!I108</f>
        <v>SUBDIRECCIÓN SISTEMAS INFORMACIÓN DE TIERRAS</v>
      </c>
      <c r="W108" s="212" t="str">
        <f>+'5 - Diseño y Valoración Control'!J108</f>
        <v>Subdirección Sistemas Información de Tierras asigna nuevos recursos y/o ajusta los tiempos de ejecución de las actividades a través de los sprints (agrupación de actividades durante un periodo de tiempo de 10 días calendario) ajustando y configurando las fechas y/o actividades en el DevOps</v>
      </c>
      <c r="X108" s="213" t="str">
        <f>+'5 - Diseño y Valoración Control'!K108</f>
        <v>Correctivo</v>
      </c>
      <c r="Y108" s="99" t="str">
        <f t="shared" si="18"/>
        <v>Impacto</v>
      </c>
      <c r="Z108" s="213" t="str">
        <f>+'5 - Diseño y Valoración Control'!M108</f>
        <v>Manual</v>
      </c>
      <c r="AA108" s="99" t="str">
        <f t="shared" si="19"/>
        <v>25%</v>
      </c>
      <c r="AB108" s="213" t="str">
        <f>+'5 - Diseño y Valoración Control'!O108</f>
        <v>Documentado</v>
      </c>
      <c r="AC108" s="213" t="s">
        <v>421</v>
      </c>
      <c r="AD108" s="213" t="str">
        <f>+'5 - Diseño y Valoración Control'!Q108</f>
        <v>Con registro</v>
      </c>
      <c r="AE108" s="203">
        <f>+'5 - Diseño y Valoración Control'!R108</f>
        <v>0</v>
      </c>
      <c r="AF108" s="186" t="str">
        <f>+'5 - Diseño y Valoración Control'!S108</f>
        <v/>
      </c>
      <c r="AG108" s="203">
        <f>+'5 - Diseño y Valoración Control'!T108</f>
        <v>0</v>
      </c>
      <c r="AH108" s="186" t="str">
        <f>+'5 - Diseño y Valoración Control'!U108</f>
        <v/>
      </c>
      <c r="AI108" s="186" t="str">
        <f>+'5 - Diseño y Valoración Control'!V108</f>
        <v/>
      </c>
      <c r="AJ108" s="186"/>
      <c r="AK108" s="248" t="str">
        <f>+'6 - Plan de Acciones Preventiva'!F106</f>
        <v>P 40.2</v>
      </c>
      <c r="AL108" s="212">
        <f>+'6 - Plan de Acciones Preventiva'!G106</f>
        <v>0</v>
      </c>
      <c r="AM108" s="212" t="str">
        <f>+'6 - Plan de Acciones Preventiva'!H106</f>
        <v/>
      </c>
      <c r="AN108" s="212">
        <f>+'6 - Plan de Acciones Preventiva'!I106</f>
        <v>0</v>
      </c>
      <c r="AO108" s="213">
        <f>+'6 - Plan de Acciones Preventiva'!J106</f>
        <v>0</v>
      </c>
      <c r="AP108" s="213">
        <f>+'6 - Plan de Acciones Preventiva'!AI106</f>
        <v>0</v>
      </c>
      <c r="AQ108" s="239"/>
      <c r="AR108" s="213" t="str">
        <f>+'6 - Plan de Acciones Preventiva'!AK106</f>
        <v>En curso</v>
      </c>
      <c r="AS108" s="244">
        <f>+'6 - Plan de Acciones Preventiva'!AL106</f>
        <v>0</v>
      </c>
      <c r="AT108" s="244">
        <f>+'6 - Plan de Acciones Preventiva'!AM106</f>
        <v>0</v>
      </c>
      <c r="AU108" s="213">
        <f>+'7 - Materialización del Riesgo'!G108</f>
        <v>0</v>
      </c>
      <c r="AV108" s="213">
        <f>+'7 - Materialización del Riesgo'!H108</f>
        <v>0</v>
      </c>
      <c r="AW108" s="213">
        <f>+'7 - Materialización del Riesgo'!I108</f>
        <v>0</v>
      </c>
      <c r="AX108" s="213" t="e">
        <f>+'7 - Materialización del Riesgo'!J108</f>
        <v>#DIV/0!</v>
      </c>
      <c r="AY108" s="213" t="e">
        <f>+'7 - Materialización del Riesgo'!K108</f>
        <v>#DIV/0!</v>
      </c>
      <c r="AZ108" s="213">
        <f>+'7 - Materialización del Riesgo'!L108</f>
        <v>0</v>
      </c>
      <c r="BA108" s="213">
        <f>+'7 - Materialización del Riesgo'!M108</f>
        <v>0</v>
      </c>
      <c r="BB108" s="213">
        <f>+'7 - Materialización del Riesgo'!N108</f>
        <v>0</v>
      </c>
      <c r="BC108" s="213">
        <f>+'7 - Materialización del Riesgo'!O108</f>
        <v>0</v>
      </c>
      <c r="BD108" s="213" t="e">
        <f>+'7 - Materialización del Riesgo'!P108</f>
        <v>#DIV/0!</v>
      </c>
      <c r="BE108" s="239">
        <f>+'7 - Materialización del Riesgo'!Q108</f>
        <v>1</v>
      </c>
    </row>
    <row r="109" spans="2:57" s="115" customFormat="1" ht="60" x14ac:dyDescent="0.25">
      <c r="B109" s="212" t="str">
        <f>+'3 - Identificación del Riesgo'!B108</f>
        <v>GESTIÓN DE LA INFORMACIÓN</v>
      </c>
      <c r="C109" s="212" t="str">
        <f>+'3 - Identificación del Riesgo'!C108</f>
        <v>Prestar servicios de tecnologías de información y comunicaciones, y geografía y topografía oportunos para la operación y la toma de decisiones de la Agencia</v>
      </c>
      <c r="D109" s="212" t="str">
        <f>+'3 - Identificación del Riesgo'!D108</f>
        <v>Desde la conceptualización de los servicios de tecnología de información y comunicaciones, y gestión de la información de geografía y topografía de la Entidad hasta el uso, administración y soporte</v>
      </c>
      <c r="E109" s="213" t="str">
        <f>+'3 - Identificación del Riesgo'!F108</f>
        <v>SUBDIRECCIÓN DE SISTEMAS DE INFORMACIÓN DE TIERRAS</v>
      </c>
      <c r="F109" s="248" t="str">
        <f>+'3 - Identificación del Riesgo'!G108</f>
        <v>R 41</v>
      </c>
      <c r="G109" s="213" t="str">
        <f>+'3 - Identificación del Riesgo'!H108</f>
        <v>Realizar actividades relacionadas con los procedimientos misionales fuera del sistema integrado de tierras (SIT), dispuesto  por la Entidad</v>
      </c>
      <c r="H109" s="213" t="str">
        <f>+'3 - Identificación del Riesgo'!I108</f>
        <v>Afectación Económica o presupuestal</v>
      </c>
      <c r="I109" s="212" t="str">
        <f>+'3 - Identificación del Riesgo'!J108</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09" s="216">
        <f>+'3 - Identificación del Riesgo'!O108</f>
        <v>44701</v>
      </c>
      <c r="K109" s="216" t="str">
        <f>+'3 - Identificación del Riesgo'!K108</f>
        <v>TECNOLÓGICOS</v>
      </c>
      <c r="L109" s="215" t="str">
        <f>+'3 - Identificación del Riesgo'!N108</f>
        <v>Ejecución y administración de procesos</v>
      </c>
      <c r="M109" s="214">
        <v>2</v>
      </c>
      <c r="N109" s="242" t="str">
        <f t="shared" si="11"/>
        <v>Muy Baja</v>
      </c>
      <c r="O109" s="243">
        <f t="shared" si="12"/>
        <v>0.2</v>
      </c>
      <c r="P109" s="214" t="s">
        <v>951</v>
      </c>
      <c r="Q109" s="242" t="str">
        <f>IF(OR(P109=[1]Datos!$A$23,P109=[1]Datos!$B$23),"Leve",IF(OR(P109=[1]Datos!$A$24,P109=[1]Datos!$B$24),"Menor",IF(OR(P109=[1]Datos!$A$25,P109=[1]Datos!$B$25),"Moderado",IF(OR(P109=[1]Datos!$A$26,P109=[1]Datos!$B$26),"Mayor",IF(OR(P109=[1]Datos!$A$27,P109=[1]Datos!$B$27),"Catastrófico","")))))</f>
        <v>Catastrófico</v>
      </c>
      <c r="R109" s="243">
        <f t="shared" si="13"/>
        <v>1</v>
      </c>
      <c r="S109" s="242" t="str">
        <f t="shared" si="14"/>
        <v>Extremo</v>
      </c>
      <c r="T109" s="242" t="str">
        <f t="shared" si="15"/>
        <v>Reducir</v>
      </c>
      <c r="U109" s="248" t="str">
        <f>+'5 - Diseño y Valoración Control'!H109</f>
        <v>C 41.1</v>
      </c>
      <c r="V109" s="212" t="str">
        <f>+'5 - Diseño y Valoración Control'!I109</f>
        <v>SUBDIRECCIÓN SISTEMAS INFORMACIÓN DE TIERRAS</v>
      </c>
      <c r="W109" s="212" t="str">
        <f>+'5 - Diseño y Valoración Control'!J109</f>
        <v>Subdirección Sistemas Información de Tierras Revisa y aprueba el  diseño de la solución de software a través de historias de usuario de la herramienta DevOps más presentaciones comité de cambios En conjunto con la dependencia solicitante y el equipo de construcción de software determinan si el diseño es adecuado, conveniente y eficaz</v>
      </c>
      <c r="X109" s="213" t="str">
        <f>+'5 - Diseño y Valoración Control'!K109</f>
        <v>Preventivo</v>
      </c>
      <c r="Y109" s="99" t="str">
        <f t="shared" si="18"/>
        <v>Probabilidad</v>
      </c>
      <c r="Z109" s="213" t="str">
        <f>+'5 - Diseño y Valoración Control'!M109</f>
        <v>Automático</v>
      </c>
      <c r="AA109" s="99" t="str">
        <f t="shared" si="19"/>
        <v>50%</v>
      </c>
      <c r="AB109" s="213" t="str">
        <f>+'5 - Diseño y Valoración Control'!O109</f>
        <v>Documentado</v>
      </c>
      <c r="AC109" s="213" t="s">
        <v>421</v>
      </c>
      <c r="AD109" s="213" t="str">
        <f>+'5 - Diseño y Valoración Control'!Q109</f>
        <v>Con registro</v>
      </c>
      <c r="AE109" s="203">
        <f>+'5 - Diseño y Valoración Control'!R109</f>
        <v>0.1</v>
      </c>
      <c r="AF109" s="186" t="str">
        <f>+'5 - Diseño y Valoración Control'!S109</f>
        <v>Muy Baja</v>
      </c>
      <c r="AG109" s="203">
        <f>+'5 - Diseño y Valoración Control'!T109</f>
        <v>1</v>
      </c>
      <c r="AH109" s="186" t="str">
        <f>+'5 - Diseño y Valoración Control'!U109</f>
        <v>Catastrófico</v>
      </c>
      <c r="AI109" s="186" t="str">
        <f>+'5 - Diseño y Valoración Control'!V109</f>
        <v>Extremo</v>
      </c>
      <c r="AJ109" s="186" t="str">
        <f>+'5 - Diseño y Valoración Control'!W109</f>
        <v>Reducir</v>
      </c>
      <c r="AK109" s="248" t="str">
        <f>+'6 - Plan de Acciones Preventiva'!F107</f>
        <v>P 41.1</v>
      </c>
      <c r="AL109" s="212" t="str">
        <f>+'6 - Plan de Acciones Preventiva'!G107</f>
        <v>Realizar mesas de trabajo para analizar procesos misionales VS Sistemas de Información</v>
      </c>
      <c r="AM109" s="212" t="str">
        <f>+'6 - Plan de Acciones Preventiva'!H107</f>
        <v xml:space="preserve">SUBDIRECCIÓN DE SISTEMAS DE INFORMACIÓN DE TIERRAS </v>
      </c>
      <c r="AN109" s="212" t="str">
        <f>+'6 - Plan de Acciones Preventiva'!I107</f>
        <v>Actas de trabajo del análisis de los procesos misionales</v>
      </c>
      <c r="AO109" s="213">
        <f>+'6 - Plan de Acciones Preventiva'!J107</f>
        <v>1</v>
      </c>
      <c r="AP109" s="213">
        <f>+'6 - Plan de Acciones Preventiva'!AI107</f>
        <v>0</v>
      </c>
      <c r="AQ109" s="239">
        <f>+'6 - Plan de Acciones Preventiva'!AJ107</f>
        <v>0</v>
      </c>
      <c r="AR109" s="213" t="str">
        <f>+'6 - Plan de Acciones Preventiva'!AK107</f>
        <v>En curso</v>
      </c>
      <c r="AS109" s="244">
        <f>+'6 - Plan de Acciones Preventiva'!AL107</f>
        <v>0</v>
      </c>
      <c r="AT109" s="244">
        <f>+'6 - Plan de Acciones Preventiva'!AM107</f>
        <v>0</v>
      </c>
      <c r="AU109" s="213">
        <f>+'7 - Materialización del Riesgo'!G109</f>
        <v>0</v>
      </c>
      <c r="AV109" s="213">
        <f>+'7 - Materialización del Riesgo'!H109</f>
        <v>0</v>
      </c>
      <c r="AW109" s="213">
        <f>+'7 - Materialización del Riesgo'!I109</f>
        <v>0</v>
      </c>
      <c r="AX109" s="213" t="e">
        <f>+'7 - Materialización del Riesgo'!J109</f>
        <v>#DIV/0!</v>
      </c>
      <c r="AY109" s="213" t="e">
        <f>+'7 - Materialización del Riesgo'!K109</f>
        <v>#DIV/0!</v>
      </c>
      <c r="AZ109" s="213">
        <f>+'7 - Materialización del Riesgo'!L109</f>
        <v>0</v>
      </c>
      <c r="BA109" s="213">
        <f>+'7 - Materialización del Riesgo'!M109</f>
        <v>0</v>
      </c>
      <c r="BB109" s="213">
        <f>+'7 - Materialización del Riesgo'!N109</f>
        <v>0</v>
      </c>
      <c r="BC109" s="213">
        <f>+'7 - Materialización del Riesgo'!O109</f>
        <v>0</v>
      </c>
      <c r="BD109" s="213" t="e">
        <f>+'7 - Materialización del Riesgo'!P109</f>
        <v>#DIV/0!</v>
      </c>
      <c r="BE109" s="239">
        <f>+'7 - Materialización del Riesgo'!Q109</f>
        <v>1</v>
      </c>
    </row>
    <row r="110" spans="2:57" s="115" customFormat="1" ht="60" x14ac:dyDescent="0.25">
      <c r="B110" s="212" t="str">
        <f>+'3 - Identificación del Riesgo'!B109</f>
        <v>GESTIÓN DE LA INFORMACIÓN</v>
      </c>
      <c r="C110" s="212" t="str">
        <f>+'3 - Identificación del Riesgo'!C109</f>
        <v>Prestar servicios de tecnologías de información y comunicaciones, y geografía y topografía oportunos para la operación y la toma de decisiones de la Agencia</v>
      </c>
      <c r="D110" s="212" t="str">
        <f>+'3 - Identificación del Riesgo'!D109</f>
        <v>Desde la conceptualización de los servicios de tecnología de información y comunicaciones, y gestión de la información de geografía y topografía de la Entidad hasta el uso, administración y soporte</v>
      </c>
      <c r="E110" s="213" t="str">
        <f>+'3 - Identificación del Riesgo'!F109</f>
        <v>SUBDIRECCIÓN DE SISTEMAS DE INFORMACIÓN DE TIERRAS</v>
      </c>
      <c r="F110" s="248" t="str">
        <f>+'3 - Identificación del Riesgo'!G109</f>
        <v>R 41</v>
      </c>
      <c r="G110" s="213" t="str">
        <f>+'3 - Identificación del Riesgo'!H109</f>
        <v>Realizar actividades relacionadas con los procedimientos misionales fuera del sistema integrado de tierras (SIT), dispuesto  por la Entidad</v>
      </c>
      <c r="H110" s="213" t="str">
        <f>+'3 - Identificación del Riesgo'!I109</f>
        <v>Afectación Económica o presupuestal</v>
      </c>
      <c r="I110" s="212" t="str">
        <f>+'3 - Identificación del Riesgo'!J109</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10" s="216">
        <f>+'3 - Identificación del Riesgo'!O109</f>
        <v>44701</v>
      </c>
      <c r="K110" s="216" t="str">
        <f>+'3 - Identificación del Riesgo'!K109</f>
        <v>TECNOLÓGICOS</v>
      </c>
      <c r="L110" s="215" t="str">
        <f>+'3 - Identificación del Riesgo'!N109</f>
        <v>Ejecución y administración de procesos</v>
      </c>
      <c r="M110" s="214">
        <v>2</v>
      </c>
      <c r="N110" s="242" t="str">
        <f t="shared" si="11"/>
        <v>Muy Baja</v>
      </c>
      <c r="O110" s="243">
        <f t="shared" si="12"/>
        <v>0.2</v>
      </c>
      <c r="P110" s="214" t="s">
        <v>951</v>
      </c>
      <c r="Q110" s="242" t="str">
        <f>IF(OR(P110=[1]Datos!$A$23,P110=[1]Datos!$B$23),"Leve",IF(OR(P110=[1]Datos!$A$24,P110=[1]Datos!$B$24),"Menor",IF(OR(P110=[1]Datos!$A$25,P110=[1]Datos!$B$25),"Moderado",IF(OR(P110=[1]Datos!$A$26,P110=[1]Datos!$B$26),"Mayor",IF(OR(P110=[1]Datos!$A$27,P110=[1]Datos!$B$27),"Catastrófico","")))))</f>
        <v>Catastrófico</v>
      </c>
      <c r="R110" s="243">
        <f t="shared" si="13"/>
        <v>1</v>
      </c>
      <c r="S110" s="242" t="str">
        <f t="shared" si="14"/>
        <v>Extremo</v>
      </c>
      <c r="T110" s="242" t="str">
        <f t="shared" si="15"/>
        <v>Reducir</v>
      </c>
      <c r="U110" s="248" t="str">
        <f>+'5 - Diseño y Valoración Control'!H110</f>
        <v>C 41.2</v>
      </c>
      <c r="V110" s="212" t="str">
        <f>+'5 - Diseño y Valoración Control'!I110</f>
        <v>SUBDIRECCIÓN SISTEMAS INFORMACIÓN DE TIERRAS</v>
      </c>
      <c r="W110" s="212" t="str">
        <f>+'5 - Diseño y Valoración Control'!J110</f>
        <v xml:space="preserve">Subdirección Sistemas Información de Tierras verifica el nivel de implementación de las soluciones desarrolladas a través de las presentaciones del comité de cambios que contienen la información de las implementaciones realizadas  donde se verifica en el Sistema Integrado de Tierras el nivel de uso de las aplicaciones </v>
      </c>
      <c r="X110" s="213" t="str">
        <f>+'5 - Diseño y Valoración Control'!K110</f>
        <v>Detectivo</v>
      </c>
      <c r="Y110" s="99" t="str">
        <f t="shared" si="18"/>
        <v>Impacto</v>
      </c>
      <c r="Z110" s="213" t="str">
        <f>+'5 - Diseño y Valoración Control'!M110</f>
        <v>Automático</v>
      </c>
      <c r="AA110" s="99" t="str">
        <f t="shared" si="19"/>
        <v>40%</v>
      </c>
      <c r="AB110" s="213" t="str">
        <f>+'5 - Diseño y Valoración Control'!O110</f>
        <v>Documentado</v>
      </c>
      <c r="AC110" s="213" t="s">
        <v>421</v>
      </c>
      <c r="AD110" s="213" t="str">
        <f>+'5 - Diseño y Valoración Control'!Q110</f>
        <v>Con registro</v>
      </c>
      <c r="AE110" s="203">
        <f>+'5 - Diseño y Valoración Control'!R110</f>
        <v>0.1</v>
      </c>
      <c r="AF110" s="186" t="str">
        <f>+'5 - Diseño y Valoración Control'!S110</f>
        <v>Muy Baja</v>
      </c>
      <c r="AG110" s="203">
        <f>+'5 - Diseño y Valoración Control'!T110</f>
        <v>0.6</v>
      </c>
      <c r="AH110" s="186" t="str">
        <f>+'5 - Diseño y Valoración Control'!U110</f>
        <v>Moderado</v>
      </c>
      <c r="AI110" s="186" t="str">
        <f>+'5 - Diseño y Valoración Control'!V110</f>
        <v>Moderado</v>
      </c>
      <c r="AJ110" s="186" t="str">
        <f>+'5 - Diseño y Valoración Control'!W110</f>
        <v>Reducir</v>
      </c>
      <c r="AK110" s="248" t="str">
        <f>+'6 - Plan de Acciones Preventiva'!F108</f>
        <v>P 41.2</v>
      </c>
      <c r="AL110" s="212">
        <f>+'6 - Plan de Acciones Preventiva'!G108</f>
        <v>0</v>
      </c>
      <c r="AM110" s="212" t="str">
        <f>+'6 - Plan de Acciones Preventiva'!H108</f>
        <v/>
      </c>
      <c r="AN110" s="212">
        <f>+'6 - Plan de Acciones Preventiva'!I108</f>
        <v>0</v>
      </c>
      <c r="AO110" s="213">
        <f>+'6 - Plan de Acciones Preventiva'!J108</f>
        <v>0</v>
      </c>
      <c r="AP110" s="213">
        <f>+'6 - Plan de Acciones Preventiva'!AI108</f>
        <v>0</v>
      </c>
      <c r="AQ110" s="239"/>
      <c r="AR110" s="213" t="str">
        <f>+'6 - Plan de Acciones Preventiva'!AK108</f>
        <v>En curso</v>
      </c>
      <c r="AS110" s="244">
        <f>+'6 - Plan de Acciones Preventiva'!AL108</f>
        <v>0</v>
      </c>
      <c r="AT110" s="244">
        <f>+'6 - Plan de Acciones Preventiva'!AM108</f>
        <v>0</v>
      </c>
      <c r="AU110" s="213">
        <f>+'7 - Materialización del Riesgo'!G110</f>
        <v>0</v>
      </c>
      <c r="AV110" s="213">
        <f>+'7 - Materialización del Riesgo'!H110</f>
        <v>0</v>
      </c>
      <c r="AW110" s="213">
        <f>+'7 - Materialización del Riesgo'!I110</f>
        <v>0</v>
      </c>
      <c r="AX110" s="213" t="e">
        <f>+'7 - Materialización del Riesgo'!J110</f>
        <v>#DIV/0!</v>
      </c>
      <c r="AY110" s="213" t="e">
        <f>+'7 - Materialización del Riesgo'!K110</f>
        <v>#DIV/0!</v>
      </c>
      <c r="AZ110" s="213">
        <f>+'7 - Materialización del Riesgo'!L110</f>
        <v>0</v>
      </c>
      <c r="BA110" s="213">
        <f>+'7 - Materialización del Riesgo'!M110</f>
        <v>0</v>
      </c>
      <c r="BB110" s="213">
        <f>+'7 - Materialización del Riesgo'!N110</f>
        <v>0</v>
      </c>
      <c r="BC110" s="213">
        <f>+'7 - Materialización del Riesgo'!O110</f>
        <v>0</v>
      </c>
      <c r="BD110" s="213" t="e">
        <f>+'7 - Materialización del Riesgo'!P110</f>
        <v>#DIV/0!</v>
      </c>
      <c r="BE110" s="239">
        <f>+'7 - Materialización del Riesgo'!Q110</f>
        <v>1</v>
      </c>
    </row>
    <row r="111" spans="2:57" s="115" customFormat="1" ht="60" x14ac:dyDescent="0.25">
      <c r="B111" s="212" t="str">
        <f>+'3 - Identificación del Riesgo'!B110</f>
        <v>GESTIÓN DE LA INFORMACIÓN</v>
      </c>
      <c r="C111" s="212" t="str">
        <f>+'3 - Identificación del Riesgo'!C110</f>
        <v>Prestar servicios de tecnologías de información y comunicaciones, y geografía y topografía oportunos para la operación y la toma de decisiones de la Agencia</v>
      </c>
      <c r="D111" s="212" t="str">
        <f>+'3 - Identificación del Riesgo'!D110</f>
        <v>Desde la conceptualización de los servicios de tecnología de información y comunicaciones, y gestión de la información de geografía y topografía de la Entidad hasta el uso, administración y soporte</v>
      </c>
      <c r="E111" s="213" t="str">
        <f>+'3 - Identificación del Riesgo'!F110</f>
        <v>SUBDIRECCIÓN DE SISTEMAS DE INFORMACIÓN DE TIERRAS</v>
      </c>
      <c r="F111" s="248" t="str">
        <f>+'3 - Identificación del Riesgo'!G110</f>
        <v>R 41</v>
      </c>
      <c r="G111" s="213" t="str">
        <f>+'3 - Identificación del Riesgo'!H110</f>
        <v>Realizar actividades relacionadas con los procedimientos misionales fuera del sistema integrado de tierras (SIT), dispuesto  por la Entidad</v>
      </c>
      <c r="H111" s="213" t="str">
        <f>+'3 - Identificación del Riesgo'!I110</f>
        <v>Afectación Económica o presupuestal</v>
      </c>
      <c r="I111" s="212" t="str">
        <f>+'3 - Identificación del Riesgo'!J110</f>
        <v xml:space="preserve">Posibilidad de afectación económica en los costos que han sido definidos en los rubros presupuestales para los proyectos de desarrollo de software debido al desconocimiento que tiene las áreas misionales de gestionar sus procesos por medio del Sistema Integrado de Tierras </v>
      </c>
      <c r="J111" s="216">
        <f>+'3 - Identificación del Riesgo'!O110</f>
        <v>44701</v>
      </c>
      <c r="K111" s="216" t="str">
        <f>+'3 - Identificación del Riesgo'!K110</f>
        <v>TECNOLÓGICOS</v>
      </c>
      <c r="L111" s="215" t="str">
        <f>+'3 - Identificación del Riesgo'!N110</f>
        <v>Ejecución y administración de procesos</v>
      </c>
      <c r="M111" s="214"/>
      <c r="N111" s="242" t="str">
        <f t="shared" si="11"/>
        <v/>
      </c>
      <c r="O111" s="243" t="str">
        <f t="shared" si="12"/>
        <v/>
      </c>
      <c r="P111" s="214"/>
      <c r="Q111" s="242" t="str">
        <f>IF(OR(P111=[1]Datos!$A$23,P111=[1]Datos!$B$23),"Leve",IF(OR(P111=[1]Datos!$A$24,P111=[1]Datos!$B$24),"Menor",IF(OR(P111=[1]Datos!$A$25,P111=[1]Datos!$B$25),"Moderado",IF(OR(P111=[1]Datos!$A$26,P111=[1]Datos!$B$26),"Mayor",IF(OR(P111=[1]Datos!$A$27,P111=[1]Datos!$B$27),"Catastrófico","")))))</f>
        <v/>
      </c>
      <c r="R111" s="243" t="str">
        <f t="shared" si="13"/>
        <v/>
      </c>
      <c r="S111" s="242" t="str">
        <f t="shared" si="14"/>
        <v/>
      </c>
      <c r="T111" s="242" t="e">
        <f t="shared" si="15"/>
        <v>#N/A</v>
      </c>
      <c r="U111" s="248" t="str">
        <f>+'5 - Diseño y Valoración Control'!H111</f>
        <v>C 41.3</v>
      </c>
      <c r="V111" s="212" t="str">
        <f>+'5 - Diseño y Valoración Control'!I111</f>
        <v>SUBDIRECCIÓN SISTEMAS INFORMACIÓN DE TIERRAS</v>
      </c>
      <c r="W111" s="212" t="str">
        <f>+'5 - Diseño y Valoración Control'!J111</f>
        <v xml:space="preserve">Subdirección Sistemas Información de Tierras Realiza el análisis del nivel de uso y apropiación del sistema  a través del acta de la reunión Por medio de mesas de trabajo en las que se puede identificar requerimientos o mejoras al módulo del SIT  </v>
      </c>
      <c r="X111" s="213" t="str">
        <f>+'5 - Diseño y Valoración Control'!K111</f>
        <v>Correctivo</v>
      </c>
      <c r="Y111" s="99" t="str">
        <f t="shared" si="18"/>
        <v>Impacto</v>
      </c>
      <c r="Z111" s="213" t="str">
        <f>+'5 - Diseño y Valoración Control'!M111</f>
        <v>Manual</v>
      </c>
      <c r="AA111" s="99" t="str">
        <f t="shared" si="19"/>
        <v>25%</v>
      </c>
      <c r="AB111" s="213" t="str">
        <f>+'5 - Diseño y Valoración Control'!O111</f>
        <v>Documentado</v>
      </c>
      <c r="AC111" s="213" t="s">
        <v>421</v>
      </c>
      <c r="AD111" s="213" t="str">
        <f>+'5 - Diseño y Valoración Control'!Q111</f>
        <v>Con registro</v>
      </c>
      <c r="AE111" s="203">
        <f>+'5 - Diseño y Valoración Control'!R111</f>
        <v>0</v>
      </c>
      <c r="AF111" s="186" t="str">
        <f>+'5 - Diseño y Valoración Control'!S111</f>
        <v/>
      </c>
      <c r="AG111" s="203">
        <f>+'5 - Diseño y Valoración Control'!T111</f>
        <v>0</v>
      </c>
      <c r="AH111" s="186" t="str">
        <f>+'5 - Diseño y Valoración Control'!U111</f>
        <v/>
      </c>
      <c r="AI111" s="186" t="str">
        <f>+'5 - Diseño y Valoración Control'!V111</f>
        <v/>
      </c>
      <c r="AJ111" s="186"/>
      <c r="AK111" s="248" t="str">
        <f>+'6 - Plan de Acciones Preventiva'!F109</f>
        <v>P 41.3</v>
      </c>
      <c r="AL111" s="212">
        <f>+'6 - Plan de Acciones Preventiva'!G109</f>
        <v>0</v>
      </c>
      <c r="AM111" s="212" t="str">
        <f>+'6 - Plan de Acciones Preventiva'!H109</f>
        <v/>
      </c>
      <c r="AN111" s="212">
        <f>+'6 - Plan de Acciones Preventiva'!I109</f>
        <v>0</v>
      </c>
      <c r="AO111" s="213">
        <f>+'6 - Plan de Acciones Preventiva'!J109</f>
        <v>0</v>
      </c>
      <c r="AP111" s="213">
        <f>+'6 - Plan de Acciones Preventiva'!AI109</f>
        <v>0</v>
      </c>
      <c r="AQ111" s="239"/>
      <c r="AR111" s="213" t="str">
        <f>+'6 - Plan de Acciones Preventiva'!AK109</f>
        <v>En curso</v>
      </c>
      <c r="AS111" s="244">
        <f>+'6 - Plan de Acciones Preventiva'!AL109</f>
        <v>0</v>
      </c>
      <c r="AT111" s="244">
        <f>+'6 - Plan de Acciones Preventiva'!AM109</f>
        <v>0</v>
      </c>
      <c r="AU111" s="213">
        <f>+'7 - Materialización del Riesgo'!G111</f>
        <v>0</v>
      </c>
      <c r="AV111" s="213">
        <f>+'7 - Materialización del Riesgo'!H111</f>
        <v>0</v>
      </c>
      <c r="AW111" s="213">
        <f>+'7 - Materialización del Riesgo'!I111</f>
        <v>0</v>
      </c>
      <c r="AX111" s="213" t="e">
        <f>+'7 - Materialización del Riesgo'!J111</f>
        <v>#DIV/0!</v>
      </c>
      <c r="AY111" s="213" t="e">
        <f>+'7 - Materialización del Riesgo'!K111</f>
        <v>#DIV/0!</v>
      </c>
      <c r="AZ111" s="213">
        <f>+'7 - Materialización del Riesgo'!L111</f>
        <v>0</v>
      </c>
      <c r="BA111" s="213">
        <f>+'7 - Materialización del Riesgo'!M111</f>
        <v>0</v>
      </c>
      <c r="BB111" s="213">
        <f>+'7 - Materialización del Riesgo'!N111</f>
        <v>0</v>
      </c>
      <c r="BC111" s="213">
        <f>+'7 - Materialización del Riesgo'!O111</f>
        <v>0</v>
      </c>
      <c r="BD111" s="213" t="e">
        <f>+'7 - Materialización del Riesgo'!P111</f>
        <v>#DIV/0!</v>
      </c>
      <c r="BE111" s="239">
        <f>+'7 - Materialización del Riesgo'!Q111</f>
        <v>1</v>
      </c>
    </row>
    <row r="112" spans="2:57" s="115" customFormat="1" ht="90" x14ac:dyDescent="0.25">
      <c r="B112" s="212" t="str">
        <f>+'3 - Identificación del Riesgo'!B111</f>
        <v>GESTIÓN DEL TALENTO HUMANO</v>
      </c>
      <c r="C112" s="212" t="str">
        <f>+'3 - Identificación del Riesgo'!C111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2" s="212" t="str">
        <f>+'3 - Identificación del Riesgo'!D111</f>
        <v xml:space="preserve">Inicia con la planeación, selección y vinculación del personal idóneo, competente y con las habilidades requeridas; y termina con el retiro del servidor público </v>
      </c>
      <c r="E112" s="213" t="str">
        <f>+'3 - Identificación del Riesgo'!F111</f>
        <v>SUBDIRECCIÓN DE TALENTO HUMANO</v>
      </c>
      <c r="F112" s="248" t="str">
        <f>+'3 - Identificación del Riesgo'!G111</f>
        <v>R 42</v>
      </c>
      <c r="G112" s="213" t="str">
        <f>+'3 - Identificación del Riesgo'!H111</f>
        <v>Posibilidad de incumplir metas del Plan Estratégico de Talento Humano</v>
      </c>
      <c r="H112" s="213" t="str">
        <f>+'3 - Identificación del Riesgo'!I111</f>
        <v>Pérdida Reputacional</v>
      </c>
      <c r="I112" s="212" t="str">
        <f>+'3 - Identificación del Riesgo'!J111</f>
        <v>Posibilidad de pérdida reputacional en la imagen institucional debido  a falta de ejecución de las actividades y de recursos para el Plan Estratégico de Talento Humano</v>
      </c>
      <c r="J112" s="216">
        <f>+'3 - Identificación del Riesgo'!O111</f>
        <v>44701</v>
      </c>
      <c r="K112" s="216" t="str">
        <f>+'3 - Identificación del Riesgo'!K111</f>
        <v>ESTRATÉGICOS</v>
      </c>
      <c r="L112" s="215" t="str">
        <f>+'3 - Identificación del Riesgo'!N111</f>
        <v>Ejecución y administración de procesos</v>
      </c>
      <c r="M112" s="214">
        <v>1</v>
      </c>
      <c r="N112" s="242" t="str">
        <f t="shared" si="11"/>
        <v>Muy Baja</v>
      </c>
      <c r="O112" s="243">
        <f t="shared" si="12"/>
        <v>0.2</v>
      </c>
      <c r="P112" s="214" t="s">
        <v>393</v>
      </c>
      <c r="Q112" s="242" t="str">
        <f>IF(OR(P112=[1]Datos!$A$23,P112=[1]Datos!$B$23),"Leve",IF(OR(P112=[1]Datos!$A$24,P112=[1]Datos!$B$24),"Menor",IF(OR(P112=[1]Datos!$A$25,P112=[1]Datos!$B$25),"Moderado",IF(OR(P112=[1]Datos!$A$26,P112=[1]Datos!$B$26),"Mayor",IF(OR(P112=[1]Datos!$A$27,P112=[1]Datos!$B$27),"Catastrófico","")))))</f>
        <v>Moderado</v>
      </c>
      <c r="R112" s="243">
        <f t="shared" si="13"/>
        <v>0.6</v>
      </c>
      <c r="S112" s="242" t="str">
        <f t="shared" si="14"/>
        <v>Moderado</v>
      </c>
      <c r="T112" s="242" t="str">
        <f t="shared" si="15"/>
        <v>Reducir</v>
      </c>
      <c r="U112" s="248" t="str">
        <f>+'5 - Diseño y Valoración Control'!H112</f>
        <v>C 42.1</v>
      </c>
      <c r="V112" s="212" t="str">
        <f>+'5 - Diseño y Valoración Control'!I112</f>
        <v>SUBDIRECCIÓN DE TALENTO HUMANO</v>
      </c>
      <c r="W112" s="212" t="str">
        <f>+'5 - Diseño y Valoración Control'!J112</f>
        <v>Subdirección de Talento Humano Revisa la formulación del Plan Estratégico de Talento Humano a través del Plan Estratégico de Talento Humano definitivo que cumpla con los lineamientos decreto 612 2018 y Función Pública</v>
      </c>
      <c r="X112" s="213" t="str">
        <f>+'5 - Diseño y Valoración Control'!K112</f>
        <v>Preventivo</v>
      </c>
      <c r="Y112" s="99" t="str">
        <f t="shared" si="18"/>
        <v>Probabilidad</v>
      </c>
      <c r="Z112" s="213" t="str">
        <f>+'5 - Diseño y Valoración Control'!M112</f>
        <v>Manual</v>
      </c>
      <c r="AA112" s="99" t="str">
        <f t="shared" si="19"/>
        <v>40%</v>
      </c>
      <c r="AB112" s="213" t="str">
        <f>+'5 - Diseño y Valoración Control'!O112</f>
        <v>Sin documentar</v>
      </c>
      <c r="AC112" s="213" t="s">
        <v>421</v>
      </c>
      <c r="AD112" s="213" t="str">
        <f>+'5 - Diseño y Valoración Control'!Q112</f>
        <v>Con registro</v>
      </c>
      <c r="AE112" s="203">
        <f>+'5 - Diseño y Valoración Control'!R112</f>
        <v>0.12</v>
      </c>
      <c r="AF112" s="186" t="str">
        <f>+'5 - Diseño y Valoración Control'!S112</f>
        <v>Muy Baja</v>
      </c>
      <c r="AG112" s="203">
        <f>+'5 - Diseño y Valoración Control'!T112</f>
        <v>0.6</v>
      </c>
      <c r="AH112" s="186" t="str">
        <f>+'5 - Diseño y Valoración Control'!U112</f>
        <v>Moderado</v>
      </c>
      <c r="AI112" s="186" t="str">
        <f>+'5 - Diseño y Valoración Control'!V112</f>
        <v>Moderado</v>
      </c>
      <c r="AJ112" s="186" t="str">
        <f>+'5 - Diseño y Valoración Control'!W112</f>
        <v>Reducir</v>
      </c>
      <c r="AK112" s="248" t="str">
        <f>+'6 - Plan de Acciones Preventiva'!F110</f>
        <v>P 42.1</v>
      </c>
      <c r="AL112" s="212" t="str">
        <f>+'6 - Plan de Acciones Preventiva'!G110</f>
        <v>Realizar seguimiento de las actividades programadas en el Plan de Estratégico de la Subdirección de Talento Humano.</v>
      </c>
      <c r="AM112" s="212" t="str">
        <f>+'6 - Plan de Acciones Preventiva'!H110</f>
        <v>SUBDIRECCIÓN DE TALENTO HUMANO</v>
      </c>
      <c r="AN112" s="212" t="str">
        <f>+'6 - Plan de Acciones Preventiva'!I110</f>
        <v>Informe Seguimiento a las actividades Plan de Estratégico de la Subdirección de Talento Humano.</v>
      </c>
      <c r="AO112" s="213">
        <f>+'6 - Plan de Acciones Preventiva'!J110</f>
        <v>2</v>
      </c>
      <c r="AP112" s="213">
        <f>+'6 - Plan de Acciones Preventiva'!AI110</f>
        <v>1</v>
      </c>
      <c r="AQ112" s="239">
        <f>+'6 - Plan de Acciones Preventiva'!AJ110</f>
        <v>0.5</v>
      </c>
      <c r="AR112" s="213" t="str">
        <f>+'6 - Plan de Acciones Preventiva'!AK110</f>
        <v>En curso</v>
      </c>
      <c r="AS112" s="244" t="str">
        <f>+'6 - Plan de Acciones Preventiva'!AL110</f>
        <v>https://agenciadetierras.sharepoint.com/:b:/s/MapadeRiesgosdeGestionANT/EWTSJtBMU5FJlH9I-Q4FUmcBct7gEiYV-KUBrcVHF_HwuA?e=mkmGhK</v>
      </c>
      <c r="AT112" s="244">
        <f>+'6 - Plan de Acciones Preventiva'!AM110</f>
        <v>0</v>
      </c>
      <c r="AU112" s="213">
        <f>+'7 - Materialización del Riesgo'!G112</f>
        <v>0</v>
      </c>
      <c r="AV112" s="213">
        <f>+'7 - Materialización del Riesgo'!H112</f>
        <v>0</v>
      </c>
      <c r="AW112" s="213">
        <f>+'7 - Materialización del Riesgo'!I112</f>
        <v>0</v>
      </c>
      <c r="AX112" s="213" t="e">
        <f>+'7 - Materialización del Riesgo'!J112</f>
        <v>#DIV/0!</v>
      </c>
      <c r="AY112" s="213" t="e">
        <f>+'7 - Materialización del Riesgo'!K112</f>
        <v>#DIV/0!</v>
      </c>
      <c r="AZ112" s="213">
        <f>+'7 - Materialización del Riesgo'!L112</f>
        <v>0</v>
      </c>
      <c r="BA112" s="213">
        <f>+'7 - Materialización del Riesgo'!M112</f>
        <v>0</v>
      </c>
      <c r="BB112" s="213">
        <f>+'7 - Materialización del Riesgo'!N112</f>
        <v>0</v>
      </c>
      <c r="BC112" s="213">
        <f>+'7 - Materialización del Riesgo'!O112</f>
        <v>0</v>
      </c>
      <c r="BD112" s="213" t="e">
        <f>+'7 - Materialización del Riesgo'!P112</f>
        <v>#DIV/0!</v>
      </c>
      <c r="BE112" s="239">
        <f>+'7 - Materialización del Riesgo'!Q112</f>
        <v>1</v>
      </c>
    </row>
    <row r="113" spans="2:57" s="115" customFormat="1" ht="90" x14ac:dyDescent="0.25">
      <c r="B113" s="212" t="str">
        <f>+'3 - Identificación del Riesgo'!B112</f>
        <v>GESTIÓN DEL TALENTO HUMANO</v>
      </c>
      <c r="C113" s="212" t="str">
        <f>+'3 - Identificación del Riesgo'!C112</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3" s="212" t="str">
        <f>+'3 - Identificación del Riesgo'!D112</f>
        <v xml:space="preserve">Inicia con la planeación, selección y vinculación del personal idóneo, competente y con las habilidades requeridas; y termina con el retiro del servidor público </v>
      </c>
      <c r="E113" s="213" t="str">
        <f>+'3 - Identificación del Riesgo'!F112</f>
        <v>SUBDIRECCIÓN DE TALENTO HUMANO</v>
      </c>
      <c r="F113" s="248" t="str">
        <f>+'3 - Identificación del Riesgo'!G112</f>
        <v>R 42</v>
      </c>
      <c r="G113" s="213" t="str">
        <f>+'3 - Identificación del Riesgo'!H112</f>
        <v>Posibilidad de incumplir metas del Plan Estratégico de Talento Humano</v>
      </c>
      <c r="H113" s="213" t="str">
        <f>+'3 - Identificación del Riesgo'!I112</f>
        <v>Pérdida Reputacional</v>
      </c>
      <c r="I113" s="212" t="str">
        <f>+'3 - Identificación del Riesgo'!J112</f>
        <v>Posibilidad de pérdida reputacional en la imagen institucional debido  a falta de ejecución de las actividades y de recursos para el Plan Estratégico de Talento Humano</v>
      </c>
      <c r="J113" s="216">
        <f>+'3 - Identificación del Riesgo'!O112</f>
        <v>44701</v>
      </c>
      <c r="K113" s="216" t="str">
        <f>+'3 - Identificación del Riesgo'!K112</f>
        <v>ESTRATÉGICOS</v>
      </c>
      <c r="L113" s="215" t="str">
        <f>+'3 - Identificación del Riesgo'!N112</f>
        <v>Ejecución y administración de procesos</v>
      </c>
      <c r="M113" s="214">
        <v>1</v>
      </c>
      <c r="N113" s="242" t="str">
        <f t="shared" si="11"/>
        <v>Muy Baja</v>
      </c>
      <c r="O113" s="243">
        <f t="shared" si="12"/>
        <v>0.2</v>
      </c>
      <c r="P113" s="214" t="s">
        <v>393</v>
      </c>
      <c r="Q113" s="242" t="str">
        <f>IF(OR(P113=[1]Datos!$A$23,P113=[1]Datos!$B$23),"Leve",IF(OR(P113=[1]Datos!$A$24,P113=[1]Datos!$B$24),"Menor",IF(OR(P113=[1]Datos!$A$25,P113=[1]Datos!$B$25),"Moderado",IF(OR(P113=[1]Datos!$A$26,P113=[1]Datos!$B$26),"Mayor",IF(OR(P113=[1]Datos!$A$27,P113=[1]Datos!$B$27),"Catastrófico","")))))</f>
        <v>Moderado</v>
      </c>
      <c r="R113" s="243">
        <f t="shared" si="13"/>
        <v>0.6</v>
      </c>
      <c r="S113" s="242" t="str">
        <f t="shared" si="14"/>
        <v>Moderado</v>
      </c>
      <c r="T113" s="242" t="str">
        <f t="shared" si="15"/>
        <v>Reducir</v>
      </c>
      <c r="U113" s="248" t="str">
        <f>+'5 - Diseño y Valoración Control'!H113</f>
        <v>C 42.2</v>
      </c>
      <c r="V113" s="212" t="str">
        <f>+'5 - Diseño y Valoración Control'!I113</f>
        <v>SECRETARÍA GENERAL</v>
      </c>
      <c r="W113" s="212" t="str">
        <f>+'5 - Diseño y Valoración Control'!J113</f>
        <v>Secretaría General Valida la formulación el Plan Estratégico de Talento Humano a través de un correo electrónico Enviado a la Subdirección de Talento Humano, donde informa si se encuentra listo para aprobación o se debe ajustar y actualizar con base a unas observaciones</v>
      </c>
      <c r="X113" s="213" t="str">
        <f>+'5 - Diseño y Valoración Control'!K113</f>
        <v>Detectivo</v>
      </c>
      <c r="Y113" s="99" t="str">
        <f t="shared" si="18"/>
        <v>Impacto</v>
      </c>
      <c r="Z113" s="213" t="str">
        <f>+'5 - Diseño y Valoración Control'!M113</f>
        <v>Manual</v>
      </c>
      <c r="AA113" s="99" t="str">
        <f t="shared" si="19"/>
        <v>30%</v>
      </c>
      <c r="AB113" s="213" t="str">
        <f>+'5 - Diseño y Valoración Control'!O113</f>
        <v>Sin documentar</v>
      </c>
      <c r="AC113" s="213" t="s">
        <v>421</v>
      </c>
      <c r="AD113" s="213" t="str">
        <f>+'5 - Diseño y Valoración Control'!Q113</f>
        <v>Con registro</v>
      </c>
      <c r="AE113" s="203">
        <f>+'5 - Diseño y Valoración Control'!R113</f>
        <v>0.12</v>
      </c>
      <c r="AF113" s="186" t="str">
        <f>+'5 - Diseño y Valoración Control'!S113</f>
        <v>Muy Baja</v>
      </c>
      <c r="AG113" s="203">
        <f>+'5 - Diseño y Valoración Control'!T113</f>
        <v>0.42</v>
      </c>
      <c r="AH113" s="186" t="str">
        <f>+'5 - Diseño y Valoración Control'!U113</f>
        <v>Moderado</v>
      </c>
      <c r="AI113" s="186" t="str">
        <f>+'5 - Diseño y Valoración Control'!V113</f>
        <v>Moderado</v>
      </c>
      <c r="AJ113" s="186" t="str">
        <f>+'5 - Diseño y Valoración Control'!W113</f>
        <v>Reducir</v>
      </c>
      <c r="AK113" s="248" t="str">
        <f>+'6 - Plan de Acciones Preventiva'!F111</f>
        <v>P 42.2</v>
      </c>
      <c r="AL113" s="212">
        <f>+'6 - Plan de Acciones Preventiva'!G111</f>
        <v>0</v>
      </c>
      <c r="AM113" s="212" t="str">
        <f>+'6 - Plan de Acciones Preventiva'!H111</f>
        <v/>
      </c>
      <c r="AN113" s="212">
        <f>+'6 - Plan de Acciones Preventiva'!I111</f>
        <v>0</v>
      </c>
      <c r="AO113" s="213">
        <f>+'6 - Plan de Acciones Preventiva'!J111</f>
        <v>0</v>
      </c>
      <c r="AP113" s="213">
        <f>+'6 - Plan de Acciones Preventiva'!AI111</f>
        <v>0</v>
      </c>
      <c r="AQ113" s="239"/>
      <c r="AR113" s="213" t="str">
        <f>+'6 - Plan de Acciones Preventiva'!AK111</f>
        <v>En curso</v>
      </c>
      <c r="AS113" s="244">
        <f>+'6 - Plan de Acciones Preventiva'!AL111</f>
        <v>0</v>
      </c>
      <c r="AT113" s="244">
        <f>+'6 - Plan de Acciones Preventiva'!AM111</f>
        <v>0</v>
      </c>
      <c r="AU113" s="213">
        <f>+'7 - Materialización del Riesgo'!G113</f>
        <v>0</v>
      </c>
      <c r="AV113" s="213">
        <f>+'7 - Materialización del Riesgo'!H113</f>
        <v>0</v>
      </c>
      <c r="AW113" s="213">
        <f>+'7 - Materialización del Riesgo'!I113</f>
        <v>0</v>
      </c>
      <c r="AX113" s="213" t="e">
        <f>+'7 - Materialización del Riesgo'!J113</f>
        <v>#DIV/0!</v>
      </c>
      <c r="AY113" s="213" t="e">
        <f>+'7 - Materialización del Riesgo'!K113</f>
        <v>#DIV/0!</v>
      </c>
      <c r="AZ113" s="213">
        <f>+'7 - Materialización del Riesgo'!L113</f>
        <v>0</v>
      </c>
      <c r="BA113" s="213">
        <f>+'7 - Materialización del Riesgo'!M113</f>
        <v>0</v>
      </c>
      <c r="BB113" s="213">
        <f>+'7 - Materialización del Riesgo'!N113</f>
        <v>0</v>
      </c>
      <c r="BC113" s="213">
        <f>+'7 - Materialización del Riesgo'!O113</f>
        <v>0</v>
      </c>
      <c r="BD113" s="213" t="e">
        <f>+'7 - Materialización del Riesgo'!P113</f>
        <v>#DIV/0!</v>
      </c>
      <c r="BE113" s="239">
        <f>+'7 - Materialización del Riesgo'!Q113</f>
        <v>1</v>
      </c>
    </row>
    <row r="114" spans="2:57" s="115" customFormat="1" ht="90" x14ac:dyDescent="0.25">
      <c r="B114" s="212" t="str">
        <f>+'3 - Identificación del Riesgo'!B113</f>
        <v>GESTIÓN DEL TALENTO HUMANO</v>
      </c>
      <c r="C114" s="212" t="str">
        <f>+'3 - Identificación del Riesgo'!C113</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4" s="212" t="str">
        <f>+'3 - Identificación del Riesgo'!D113</f>
        <v xml:space="preserve">Inicia con la planeación, selección y vinculación del personal idóneo, competente y con las habilidades requeridas; y termina con el retiro del servidor público </v>
      </c>
      <c r="E114" s="213" t="str">
        <f>+'3 - Identificación del Riesgo'!F113</f>
        <v>SUBDIRECCIÓN DE TALENTO HUMANO</v>
      </c>
      <c r="F114" s="248" t="str">
        <f>+'3 - Identificación del Riesgo'!G113</f>
        <v>R 42</v>
      </c>
      <c r="G114" s="213" t="str">
        <f>+'3 - Identificación del Riesgo'!H113</f>
        <v>Posibilidad de incumplir metas del Plan Estratégico de Talento Humano</v>
      </c>
      <c r="H114" s="213" t="str">
        <f>+'3 - Identificación del Riesgo'!I113</f>
        <v>Pérdida Reputacional</v>
      </c>
      <c r="I114" s="212" t="str">
        <f>+'3 - Identificación del Riesgo'!J113</f>
        <v>Posibilidad de pérdida reputacional en la imagen institucional debido  a falta de ejecución de las actividades y de recursos para el Plan Estratégico de Talento Humano</v>
      </c>
      <c r="J114" s="216">
        <f>+'3 - Identificación del Riesgo'!O113</f>
        <v>44701</v>
      </c>
      <c r="K114" s="216" t="str">
        <f>+'3 - Identificación del Riesgo'!K113</f>
        <v>ESTRATÉGICOS</v>
      </c>
      <c r="L114" s="215" t="str">
        <f>+'3 - Identificación del Riesgo'!N113</f>
        <v>Ejecución y administración de procesos</v>
      </c>
      <c r="M114" s="214">
        <v>1</v>
      </c>
      <c r="N114" s="242" t="str">
        <f t="shared" si="11"/>
        <v>Muy Baja</v>
      </c>
      <c r="O114" s="243">
        <f t="shared" si="12"/>
        <v>0.2</v>
      </c>
      <c r="P114" s="214" t="s">
        <v>393</v>
      </c>
      <c r="Q114" s="242" t="str">
        <f>IF(OR(P114=[1]Datos!$A$23,P114=[1]Datos!$B$23),"Leve",IF(OR(P114=[1]Datos!$A$24,P114=[1]Datos!$B$24),"Menor",IF(OR(P114=[1]Datos!$A$25,P114=[1]Datos!$B$25),"Moderado",IF(OR(P114=[1]Datos!$A$26,P114=[1]Datos!$B$26),"Mayor",IF(OR(P114=[1]Datos!$A$27,P114=[1]Datos!$B$27),"Catastrófico","")))))</f>
        <v>Moderado</v>
      </c>
      <c r="R114" s="243">
        <f t="shared" si="13"/>
        <v>0.6</v>
      </c>
      <c r="S114" s="242" t="str">
        <f t="shared" si="14"/>
        <v>Moderado</v>
      </c>
      <c r="T114" s="242" t="str">
        <f t="shared" si="15"/>
        <v>Reducir</v>
      </c>
      <c r="U114" s="248" t="str">
        <f>+'5 - Diseño y Valoración Control'!H114</f>
        <v>C 42.3</v>
      </c>
      <c r="V114" s="212" t="str">
        <f>+'5 - Diseño y Valoración Control'!I114</f>
        <v>SUBDIRECCIÓN DE TALENTO HUMANO</v>
      </c>
      <c r="W114" s="212" t="str">
        <f>+'5 - Diseño y Valoración Control'!J114</f>
        <v>Subdirección de Talento Humano Diseña el plan de la nueva vigencia a través del correo electrónico dando inicio a la formulación del Plan Estratégico de Talento Humano de la nueva vigencia Con base al histórico de cumplimiento de metas y recomendaciones para oportunidades de mejora</v>
      </c>
      <c r="X114" s="213" t="str">
        <f>+'5 - Diseño y Valoración Control'!K114</f>
        <v>Correctivo</v>
      </c>
      <c r="Y114" s="99" t="str">
        <f t="shared" si="18"/>
        <v>Impacto</v>
      </c>
      <c r="Z114" s="213" t="str">
        <f>+'5 - Diseño y Valoración Control'!M114</f>
        <v>Manual</v>
      </c>
      <c r="AA114" s="99" t="str">
        <f t="shared" si="19"/>
        <v>25%</v>
      </c>
      <c r="AB114" s="213" t="str">
        <f>+'5 - Diseño y Valoración Control'!O114</f>
        <v>Sin documentar</v>
      </c>
      <c r="AC114" s="213" t="s">
        <v>421</v>
      </c>
      <c r="AD114" s="213" t="str">
        <f>+'5 - Diseño y Valoración Control'!Q114</f>
        <v>Con registro</v>
      </c>
      <c r="AE114" s="203">
        <f>+'5 - Diseño y Valoración Control'!R114</f>
        <v>0</v>
      </c>
      <c r="AF114" s="186" t="str">
        <f>+'5 - Diseño y Valoración Control'!S114</f>
        <v/>
      </c>
      <c r="AG114" s="203">
        <f>+'5 - Diseño y Valoración Control'!T114</f>
        <v>0</v>
      </c>
      <c r="AH114" s="186" t="str">
        <f>+'5 - Diseño y Valoración Control'!U114</f>
        <v/>
      </c>
      <c r="AI114" s="186" t="str">
        <f>+'5 - Diseño y Valoración Control'!V114</f>
        <v/>
      </c>
      <c r="AJ114" s="186"/>
      <c r="AK114" s="248" t="str">
        <f>+'6 - Plan de Acciones Preventiva'!F112</f>
        <v>P 42.3</v>
      </c>
      <c r="AL114" s="212">
        <f>+'6 - Plan de Acciones Preventiva'!G112</f>
        <v>0</v>
      </c>
      <c r="AM114" s="212" t="str">
        <f>+'6 - Plan de Acciones Preventiva'!H112</f>
        <v/>
      </c>
      <c r="AN114" s="212">
        <f>+'6 - Plan de Acciones Preventiva'!I112</f>
        <v>0</v>
      </c>
      <c r="AO114" s="213">
        <f>+'6 - Plan de Acciones Preventiva'!J112</f>
        <v>0</v>
      </c>
      <c r="AP114" s="213">
        <f>+'6 - Plan de Acciones Preventiva'!AI112</f>
        <v>0</v>
      </c>
      <c r="AQ114" s="239"/>
      <c r="AR114" s="213" t="str">
        <f>+'6 - Plan de Acciones Preventiva'!AK112</f>
        <v>En curso</v>
      </c>
      <c r="AS114" s="244">
        <f>+'6 - Plan de Acciones Preventiva'!AL112</f>
        <v>0</v>
      </c>
      <c r="AT114" s="244">
        <f>+'6 - Plan de Acciones Preventiva'!AM112</f>
        <v>0</v>
      </c>
      <c r="AU114" s="213">
        <f>+'7 - Materialización del Riesgo'!G114</f>
        <v>0</v>
      </c>
      <c r="AV114" s="213">
        <f>+'7 - Materialización del Riesgo'!H114</f>
        <v>0</v>
      </c>
      <c r="AW114" s="213">
        <f>+'7 - Materialización del Riesgo'!I114</f>
        <v>0</v>
      </c>
      <c r="AX114" s="213" t="e">
        <f>+'7 - Materialización del Riesgo'!J114</f>
        <v>#DIV/0!</v>
      </c>
      <c r="AY114" s="213" t="e">
        <f>+'7 - Materialización del Riesgo'!K114</f>
        <v>#DIV/0!</v>
      </c>
      <c r="AZ114" s="213">
        <f>+'7 - Materialización del Riesgo'!L114</f>
        <v>0</v>
      </c>
      <c r="BA114" s="213">
        <f>+'7 - Materialización del Riesgo'!M114</f>
        <v>0</v>
      </c>
      <c r="BB114" s="213">
        <f>+'7 - Materialización del Riesgo'!N114</f>
        <v>0</v>
      </c>
      <c r="BC114" s="213">
        <f>+'7 - Materialización del Riesgo'!O114</f>
        <v>0</v>
      </c>
      <c r="BD114" s="213" t="e">
        <f>+'7 - Materialización del Riesgo'!P114</f>
        <v>#DIV/0!</v>
      </c>
      <c r="BE114" s="239">
        <f>+'7 - Materialización del Riesgo'!Q114</f>
        <v>1</v>
      </c>
    </row>
    <row r="115" spans="2:57" s="115" customFormat="1" ht="90" x14ac:dyDescent="0.25">
      <c r="B115" s="212" t="str">
        <f>+'3 - Identificación del Riesgo'!B114</f>
        <v>GESTIÓN DEL TALENTO HUMANO</v>
      </c>
      <c r="C115" s="212" t="str">
        <f>+'3 - Identificación del Riesgo'!C114</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5" s="212" t="str">
        <f>+'3 - Identificación del Riesgo'!D114</f>
        <v xml:space="preserve">Inicia con la planeación, selección y vinculación del personal idóneo, competente y con las habilidades requeridas; y termina con el retiro del servidor público </v>
      </c>
      <c r="E115" s="213" t="str">
        <f>+'3 - Identificación del Riesgo'!F114</f>
        <v>SUBDIRECCIÓN DE TALENTO HUMANO</v>
      </c>
      <c r="F115" s="248" t="str">
        <f>+'3 - Identificación del Riesgo'!G114</f>
        <v>R 43</v>
      </c>
      <c r="G115" s="213" t="str">
        <f>+'3 - Identificación del Riesgo'!H114</f>
        <v>Inconsistencias en el reporte y liquidación de las novedades laborales y prestacionales</v>
      </c>
      <c r="H115" s="213" t="str">
        <f>+'3 - Identificación del Riesgo'!I114</f>
        <v>Afectación Económica o presupuestal</v>
      </c>
      <c r="I115" s="212" t="str">
        <f>+'3 - Identificación del Riesgo'!J114</f>
        <v>Posibilidad de afectación económica por errores en la liquidación de la nomina y presentando fallas en el pago debido al desconocimiento del reporte de novedades</v>
      </c>
      <c r="J115" s="216">
        <f>+'3 - Identificación del Riesgo'!O114</f>
        <v>44701</v>
      </c>
      <c r="K115" s="216" t="str">
        <f>+'3 - Identificación del Riesgo'!K114</f>
        <v>OPERATIVOS</v>
      </c>
      <c r="L115" s="215" t="str">
        <f>+'3 - Identificación del Riesgo'!N114</f>
        <v>Ejecución y administración de procesos</v>
      </c>
      <c r="M115" s="214">
        <v>1</v>
      </c>
      <c r="N115" s="242" t="str">
        <f t="shared" si="11"/>
        <v>Muy Baja</v>
      </c>
      <c r="O115" s="243">
        <f t="shared" si="12"/>
        <v>0.2</v>
      </c>
      <c r="P115" s="214" t="s">
        <v>951</v>
      </c>
      <c r="Q115" s="242" t="str">
        <f>IF(OR(P115=[1]Datos!$A$23,P115=[1]Datos!$B$23),"Leve",IF(OR(P115=[1]Datos!$A$24,P115=[1]Datos!$B$24),"Menor",IF(OR(P115=[1]Datos!$A$25,P115=[1]Datos!$B$25),"Moderado",IF(OR(P115=[1]Datos!$A$26,P115=[1]Datos!$B$26),"Mayor",IF(OR(P115=[1]Datos!$A$27,P115=[1]Datos!$B$27),"Catastrófico","")))))</f>
        <v>Catastrófico</v>
      </c>
      <c r="R115" s="243">
        <f t="shared" si="13"/>
        <v>1</v>
      </c>
      <c r="S115" s="242" t="str">
        <f t="shared" si="14"/>
        <v>Extremo</v>
      </c>
      <c r="T115" s="242" t="str">
        <f t="shared" si="15"/>
        <v>Reducir</v>
      </c>
      <c r="U115" s="248" t="str">
        <f>+'5 - Diseño y Valoración Control'!H115</f>
        <v>C 43.1</v>
      </c>
      <c r="V115" s="212" t="str">
        <f>+'5 - Diseño y Valoración Control'!I115</f>
        <v>SUBDIRECCIÓN DE TALENTO HUMANO</v>
      </c>
      <c r="W115" s="212" t="str">
        <f>+'5 - Diseño y Valoración Control'!J115</f>
        <v>Subdirección de Talento Humano Gestiona el soporte y mantenimiento del aplicativo Meta4 - SIGEP Nómina a través de Informe de supervisión que presenta los ajustes en el presupuesto, las notificaciones a los interesados con inconsistencias y correcciones a que haya lugar</v>
      </c>
      <c r="X115" s="213" t="str">
        <f>+'5 - Diseño y Valoración Control'!K115</f>
        <v>Preventivo</v>
      </c>
      <c r="Y115" s="99" t="str">
        <f t="shared" si="18"/>
        <v>Probabilidad</v>
      </c>
      <c r="Z115" s="213" t="str">
        <f>+'5 - Diseño y Valoración Control'!M115</f>
        <v>Manual</v>
      </c>
      <c r="AA115" s="99" t="str">
        <f t="shared" si="19"/>
        <v>40%</v>
      </c>
      <c r="AB115" s="213" t="str">
        <f>+'5 - Diseño y Valoración Control'!O115</f>
        <v>Sin documentar</v>
      </c>
      <c r="AC115" s="213" t="s">
        <v>421</v>
      </c>
      <c r="AD115" s="213" t="str">
        <f>+'5 - Diseño y Valoración Control'!Q115</f>
        <v>Con registro</v>
      </c>
      <c r="AE115" s="203">
        <f>+'5 - Diseño y Valoración Control'!R115</f>
        <v>0.12</v>
      </c>
      <c r="AF115" s="186" t="str">
        <f>+'5 - Diseño y Valoración Control'!S115</f>
        <v>Muy Baja</v>
      </c>
      <c r="AG115" s="203">
        <f>+'5 - Diseño y Valoración Control'!T115</f>
        <v>1</v>
      </c>
      <c r="AH115" s="186" t="str">
        <f>+'5 - Diseño y Valoración Control'!U115</f>
        <v>Catastrófico</v>
      </c>
      <c r="AI115" s="186" t="str">
        <f>+'5 - Diseño y Valoración Control'!V115</f>
        <v>Extremo</v>
      </c>
      <c r="AJ115" s="186" t="str">
        <f>+'5 - Diseño y Valoración Control'!W115</f>
        <v>Reducir</v>
      </c>
      <c r="AK115" s="248" t="str">
        <f>+'6 - Plan de Acciones Preventiva'!F113</f>
        <v>P 43.1</v>
      </c>
      <c r="AL115" s="212" t="str">
        <f>+'6 - Plan de Acciones Preventiva'!G113</f>
        <v>Realizar seguimiento al presupuesto de gastos de personal.</v>
      </c>
      <c r="AM115" s="212" t="str">
        <f>+'6 - Plan de Acciones Preventiva'!H113</f>
        <v>SUBDIRECCIÓN DE TALENTO HUMANO</v>
      </c>
      <c r="AN115" s="212" t="str">
        <f>+'6 - Plan de Acciones Preventiva'!I113</f>
        <v>Matriz de Seguimiento Gastos de Personal</v>
      </c>
      <c r="AO115" s="213">
        <f>+'6 - Plan de Acciones Preventiva'!J113</f>
        <v>2</v>
      </c>
      <c r="AP115" s="213">
        <f>+'6 - Plan de Acciones Preventiva'!AI113</f>
        <v>1</v>
      </c>
      <c r="AQ115" s="239">
        <f>+'6 - Plan de Acciones Preventiva'!AJ113</f>
        <v>0.5</v>
      </c>
      <c r="AR115" s="213" t="str">
        <f>+'6 - Plan de Acciones Preventiva'!AK113</f>
        <v>En curso</v>
      </c>
      <c r="AS115" s="244" t="str">
        <f>+'6 - Plan de Acciones Preventiva'!AL113</f>
        <v>https://agenciadetierras.sharepoint.com/:b:/s/MapadeRiesgosdeGestionANT/EQquZ0vvzFZJjlLmrHSakU8BIgZG1Rkq5zVkzM7c22Mu-g?e=Q06cWR</v>
      </c>
      <c r="AT115" s="244">
        <f>+'6 - Plan de Acciones Preventiva'!AM113</f>
        <v>0</v>
      </c>
      <c r="AU115" s="213">
        <f>+'7 - Materialización del Riesgo'!G115</f>
        <v>0</v>
      </c>
      <c r="AV115" s="213">
        <f>+'7 - Materialización del Riesgo'!H115</f>
        <v>0</v>
      </c>
      <c r="AW115" s="213">
        <f>+'7 - Materialización del Riesgo'!I115</f>
        <v>0</v>
      </c>
      <c r="AX115" s="213" t="e">
        <f>+'7 - Materialización del Riesgo'!J115</f>
        <v>#DIV/0!</v>
      </c>
      <c r="AY115" s="213" t="e">
        <f>+'7 - Materialización del Riesgo'!K115</f>
        <v>#DIV/0!</v>
      </c>
      <c r="AZ115" s="213">
        <f>+'7 - Materialización del Riesgo'!L115</f>
        <v>0</v>
      </c>
      <c r="BA115" s="213">
        <f>+'7 - Materialización del Riesgo'!M115</f>
        <v>0</v>
      </c>
      <c r="BB115" s="213">
        <f>+'7 - Materialización del Riesgo'!N115</f>
        <v>0</v>
      </c>
      <c r="BC115" s="213">
        <f>+'7 - Materialización del Riesgo'!O115</f>
        <v>0</v>
      </c>
      <c r="BD115" s="213" t="e">
        <f>+'7 - Materialización del Riesgo'!P115</f>
        <v>#DIV/0!</v>
      </c>
      <c r="BE115" s="239">
        <f>+'7 - Materialización del Riesgo'!Q115</f>
        <v>1</v>
      </c>
    </row>
    <row r="116" spans="2:57" s="115" customFormat="1" ht="90" x14ac:dyDescent="0.25">
      <c r="B116" s="212" t="str">
        <f>+'3 - Identificación del Riesgo'!B115</f>
        <v>GESTIÓN DEL TALENTO HUMANO</v>
      </c>
      <c r="C116" s="212" t="str">
        <f>+'3 - Identificación del Riesgo'!C115</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6" s="212" t="str">
        <f>+'3 - Identificación del Riesgo'!D115</f>
        <v xml:space="preserve">Inicia con la planeación, selección y vinculación del personal idóneo, competente y con las habilidades requeridas; y termina con el retiro del servidor público </v>
      </c>
      <c r="E116" s="213" t="str">
        <f>+'3 - Identificación del Riesgo'!F115</f>
        <v>SUBDIRECCIÓN DE TALENTO HUMANO</v>
      </c>
      <c r="F116" s="248" t="str">
        <f>+'3 - Identificación del Riesgo'!G115</f>
        <v>R 43</v>
      </c>
      <c r="G116" s="213" t="str">
        <f>+'3 - Identificación del Riesgo'!H115</f>
        <v>Inconsistencias en el reporte y liquidación de las novedades laborales y prestacionales</v>
      </c>
      <c r="H116" s="213" t="str">
        <f>+'3 - Identificación del Riesgo'!I115</f>
        <v>Afectación Económica o presupuestal</v>
      </c>
      <c r="I116" s="212" t="str">
        <f>+'3 - Identificación del Riesgo'!J115</f>
        <v>Posibilidad de afectación económica por errores en la liquidación de la nomina y presentando fallas en el pago debido al desconocimiento del reporte de novedades</v>
      </c>
      <c r="J116" s="216">
        <f>+'3 - Identificación del Riesgo'!O115</f>
        <v>44701</v>
      </c>
      <c r="K116" s="216" t="str">
        <f>+'3 - Identificación del Riesgo'!K115</f>
        <v>OPERATIVOS</v>
      </c>
      <c r="L116" s="215" t="str">
        <f>+'3 - Identificación del Riesgo'!N115</f>
        <v>Ejecución y administración de procesos</v>
      </c>
      <c r="M116" s="214">
        <v>1</v>
      </c>
      <c r="N116" s="242" t="str">
        <f t="shared" si="11"/>
        <v>Muy Baja</v>
      </c>
      <c r="O116" s="243">
        <f t="shared" si="12"/>
        <v>0.2</v>
      </c>
      <c r="P116" s="214" t="s">
        <v>951</v>
      </c>
      <c r="Q116" s="242" t="str">
        <f>IF(OR(P116=[1]Datos!$A$23,P116=[1]Datos!$B$23),"Leve",IF(OR(P116=[1]Datos!$A$24,P116=[1]Datos!$B$24),"Menor",IF(OR(P116=[1]Datos!$A$25,P116=[1]Datos!$B$25),"Moderado",IF(OR(P116=[1]Datos!$A$26,P116=[1]Datos!$B$26),"Mayor",IF(OR(P116=[1]Datos!$A$27,P116=[1]Datos!$B$27),"Catastrófico","")))))</f>
        <v>Catastrófico</v>
      </c>
      <c r="R116" s="243">
        <f t="shared" si="13"/>
        <v>1</v>
      </c>
      <c r="S116" s="242" t="str">
        <f t="shared" si="14"/>
        <v>Extremo</v>
      </c>
      <c r="T116" s="242" t="str">
        <f t="shared" si="15"/>
        <v>Reducir</v>
      </c>
      <c r="U116" s="248" t="str">
        <f>+'5 - Diseño y Valoración Control'!H116</f>
        <v>C 43.2</v>
      </c>
      <c r="V116" s="212" t="str">
        <f>+'5 - Diseño y Valoración Control'!I116</f>
        <v>SUBDIRECCIÓN DE TALENTO HUMANO</v>
      </c>
      <c r="W116" s="212" t="str">
        <f>+'5 - Diseño y Valoración Control'!J116</f>
        <v>Subdirección de Talento Humano Actualiza la gestión del aplicativo Meta4 - SIGEP Nómina a través de Informe de supervisión que modifica la correcta ejecución de la nómina</v>
      </c>
      <c r="X116" s="213" t="str">
        <f>+'5 - Diseño y Valoración Control'!K116</f>
        <v>Correctivo</v>
      </c>
      <c r="Y116" s="99" t="str">
        <f t="shared" si="18"/>
        <v>Impacto</v>
      </c>
      <c r="Z116" s="213" t="str">
        <f>+'5 - Diseño y Valoración Control'!M116</f>
        <v>Manual</v>
      </c>
      <c r="AA116" s="99" t="str">
        <f t="shared" si="19"/>
        <v>25%</v>
      </c>
      <c r="AB116" s="213" t="str">
        <f>+'5 - Diseño y Valoración Control'!O116</f>
        <v>Sin documentar</v>
      </c>
      <c r="AC116" s="213" t="s">
        <v>421</v>
      </c>
      <c r="AD116" s="213" t="str">
        <f>+'5 - Diseño y Valoración Control'!Q116</f>
        <v>Con registro</v>
      </c>
      <c r="AE116" s="203">
        <f>+'5 - Diseño y Valoración Control'!R116</f>
        <v>0</v>
      </c>
      <c r="AF116" s="186" t="str">
        <f>+'5 - Diseño y Valoración Control'!S116</f>
        <v/>
      </c>
      <c r="AG116" s="203">
        <f>+'5 - Diseño y Valoración Control'!T116</f>
        <v>0</v>
      </c>
      <c r="AH116" s="186" t="str">
        <f>+'5 - Diseño y Valoración Control'!U116</f>
        <v/>
      </c>
      <c r="AI116" s="186" t="str">
        <f>+'5 - Diseño y Valoración Control'!V116</f>
        <v/>
      </c>
      <c r="AJ116" s="186"/>
      <c r="AK116" s="248" t="str">
        <f>+'6 - Plan de Acciones Preventiva'!F114</f>
        <v>P 43.2</v>
      </c>
      <c r="AL116" s="212">
        <f>+'6 - Plan de Acciones Preventiva'!G114</f>
        <v>0</v>
      </c>
      <c r="AM116" s="212" t="str">
        <f>+'6 - Plan de Acciones Preventiva'!H114</f>
        <v/>
      </c>
      <c r="AN116" s="212">
        <f>+'6 - Plan de Acciones Preventiva'!I114</f>
        <v>0</v>
      </c>
      <c r="AO116" s="213">
        <f>+'6 - Plan de Acciones Preventiva'!J114</f>
        <v>0</v>
      </c>
      <c r="AP116" s="213">
        <f>+'6 - Plan de Acciones Preventiva'!AI114</f>
        <v>0</v>
      </c>
      <c r="AQ116" s="239"/>
      <c r="AR116" s="213" t="str">
        <f>+'6 - Plan de Acciones Preventiva'!AK114</f>
        <v>En curso</v>
      </c>
      <c r="AS116" s="244">
        <f>+'6 - Plan de Acciones Preventiva'!AL114</f>
        <v>0</v>
      </c>
      <c r="AT116" s="244">
        <f>+'6 - Plan de Acciones Preventiva'!AM114</f>
        <v>0</v>
      </c>
      <c r="AU116" s="213">
        <f>+'7 - Materialización del Riesgo'!G116</f>
        <v>0</v>
      </c>
      <c r="AV116" s="213">
        <f>+'7 - Materialización del Riesgo'!H116</f>
        <v>0</v>
      </c>
      <c r="AW116" s="213">
        <f>+'7 - Materialización del Riesgo'!I116</f>
        <v>0</v>
      </c>
      <c r="AX116" s="213" t="e">
        <f>+'7 - Materialización del Riesgo'!J116</f>
        <v>#DIV/0!</v>
      </c>
      <c r="AY116" s="213" t="e">
        <f>+'7 - Materialización del Riesgo'!K116</f>
        <v>#DIV/0!</v>
      </c>
      <c r="AZ116" s="213">
        <f>+'7 - Materialización del Riesgo'!L116</f>
        <v>0</v>
      </c>
      <c r="BA116" s="213">
        <f>+'7 - Materialización del Riesgo'!M116</f>
        <v>0</v>
      </c>
      <c r="BB116" s="213">
        <f>+'7 - Materialización del Riesgo'!N116</f>
        <v>0</v>
      </c>
      <c r="BC116" s="213">
        <f>+'7 - Materialización del Riesgo'!O116</f>
        <v>0</v>
      </c>
      <c r="BD116" s="213" t="e">
        <f>+'7 - Materialización del Riesgo'!P116</f>
        <v>#DIV/0!</v>
      </c>
      <c r="BE116" s="239">
        <f>+'7 - Materialización del Riesgo'!Q116</f>
        <v>1</v>
      </c>
    </row>
    <row r="117" spans="2:57" s="115" customFormat="1" ht="90" x14ac:dyDescent="0.25">
      <c r="B117" s="212" t="str">
        <f>+'3 - Identificación del Riesgo'!B116</f>
        <v>GESTIÓN DEL TALENTO HUMANO</v>
      </c>
      <c r="C117" s="212" t="str">
        <f>+'3 - Identificación del Riesgo'!C116</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7" s="212" t="str">
        <f>+'3 - Identificación del Riesgo'!D116</f>
        <v xml:space="preserve">Inicia con la planeación, selección y vinculación del personal idóneo, competente y con las habilidades requeridas; y termina con el retiro del servidor público </v>
      </c>
      <c r="E117" s="213" t="str">
        <f>+'3 - Identificación del Riesgo'!F116</f>
        <v>OFICINA JURÍDICA</v>
      </c>
      <c r="F117" s="248" t="str">
        <f>+'3 - Identificación del Riesgo'!G116</f>
        <v>R 44</v>
      </c>
      <c r="G117" s="213" t="str">
        <f>+'3 - Identificación del Riesgo'!H116</f>
        <v>Prescripción de la acción disciplinaria</v>
      </c>
      <c r="H117" s="213" t="str">
        <f>+'3 - Identificación del Riesgo'!I116</f>
        <v>Pérdida Reputacional</v>
      </c>
      <c r="I117" s="212" t="str">
        <f>+'3 - Identificación del Riesgo'!J116</f>
        <v>Posibilidad de pérdida reputacional en la imagen interna de Control Interno Disciplinario de la Oficina Jurídica por falta de impulso procesal en los expedientes a prescribir</v>
      </c>
      <c r="J117" s="216">
        <f>+'3 - Identificación del Riesgo'!O116</f>
        <v>44701</v>
      </c>
      <c r="K117" s="216" t="str">
        <f>+'3 - Identificación del Riesgo'!K116</f>
        <v>DE CUMPLIMIENTO</v>
      </c>
      <c r="L117" s="215" t="str">
        <f>+'3 - Identificación del Riesgo'!N116</f>
        <v>Ejecución y administración de procesos</v>
      </c>
      <c r="M117" s="214">
        <v>280</v>
      </c>
      <c r="N117" s="242" t="str">
        <f t="shared" si="11"/>
        <v>Media</v>
      </c>
      <c r="O117" s="243">
        <f t="shared" si="12"/>
        <v>0.6</v>
      </c>
      <c r="P117" s="214" t="s">
        <v>702</v>
      </c>
      <c r="Q117" s="242" t="str">
        <f>IF(OR(P117=[1]Datos!$A$23,P117=[1]Datos!$B$23),"Leve",IF(OR(P117=[1]Datos!$A$24,P117=[1]Datos!$B$24),"Menor",IF(OR(P117=[1]Datos!$A$25,P117=[1]Datos!$B$25),"Moderado",IF(OR(P117=[1]Datos!$A$26,P117=[1]Datos!$B$26),"Mayor",IF(OR(P117=[1]Datos!$A$27,P117=[1]Datos!$B$27),"Catastrófico","")))))</f>
        <v>Menor</v>
      </c>
      <c r="R117" s="243">
        <f t="shared" si="13"/>
        <v>0.4</v>
      </c>
      <c r="S117" s="242" t="str">
        <f t="shared" si="14"/>
        <v>Moderado</v>
      </c>
      <c r="T117" s="242" t="str">
        <f t="shared" si="15"/>
        <v>Reducir</v>
      </c>
      <c r="U117" s="248" t="str">
        <f>+'5 - Diseño y Valoración Control'!H117</f>
        <v>C 44.1</v>
      </c>
      <c r="V117" s="212" t="str">
        <f>+'5 - Diseño y Valoración Control'!I117</f>
        <v>OFICINA JURÍDICA (CONTROL INTERNO DISCIPLINARIO)</v>
      </c>
      <c r="W117" s="212" t="str">
        <f>+'5 - Diseño y Valoración Control'!J117</f>
        <v>Oficina Jurídica (Control Interno Disciplinario) revisa el proceso a través de la matriz de procesos disciplinarios donde se verifica el cumplimiento términos procesales para evitar la prescripción del proceso</v>
      </c>
      <c r="X117" s="213" t="str">
        <f>+'5 - Diseño y Valoración Control'!K117</f>
        <v>Detectivo</v>
      </c>
      <c r="Y117" s="99" t="str">
        <f t="shared" ref="Y117:Y122" si="20">IF(OR(X117="Correctivo",X117="Detectivo"),"Impacto",IF(X117="Preventivo","Probabilidad",""))</f>
        <v>Impacto</v>
      </c>
      <c r="Z117" s="213" t="str">
        <f>+'5 - Diseño y Valoración Control'!M117</f>
        <v>Manual</v>
      </c>
      <c r="AA117" s="99" t="str">
        <f t="shared" ref="AA117:AA122" si="21">IF(AND(X117="Preventivo",Z117="Automático"),"50%",IF(AND(X117="Preventivo",Z117="Manual"),"40%",IF(AND(X117="Detectivo",Z117="Automático"),"40%",IF(AND(X117="Detectivo",Z117="Manual"),"30%",IF(AND(X117="Correctivo",Z117="Automático"),"35%",IF(AND(X117="Correctivo",Z117="Manual"),"25%",""))))))</f>
        <v>30%</v>
      </c>
      <c r="AB117" s="213" t="str">
        <f>+'5 - Diseño y Valoración Control'!O117</f>
        <v>Sin documentar</v>
      </c>
      <c r="AC117" s="213" t="s">
        <v>421</v>
      </c>
      <c r="AD117" s="213" t="str">
        <f>+'5 - Diseño y Valoración Control'!Q117</f>
        <v>Con registro</v>
      </c>
      <c r="AE117" s="203">
        <f>+'5 - Diseño y Valoración Control'!R117</f>
        <v>0.6</v>
      </c>
      <c r="AF117" s="186" t="str">
        <f>+'5 - Diseño y Valoración Control'!S117</f>
        <v>Media</v>
      </c>
      <c r="AG117" s="203">
        <f>+'5 - Diseño y Valoración Control'!T117</f>
        <v>0.28000000000000003</v>
      </c>
      <c r="AH117" s="186" t="str">
        <f>+'5 - Diseño y Valoración Control'!U117</f>
        <v>Menor</v>
      </c>
      <c r="AI117" s="186" t="str">
        <f>+'5 - Diseño y Valoración Control'!V117</f>
        <v>Moderado</v>
      </c>
      <c r="AJ117" s="186" t="str">
        <f>+'5 - Diseño y Valoración Control'!W117</f>
        <v>Reducir</v>
      </c>
      <c r="AK117" s="248" t="str">
        <f>+'6 - Plan de Acciones Preventiva'!F115</f>
        <v>P 44.1</v>
      </c>
      <c r="AL117" s="212" t="str">
        <f>+'6 - Plan de Acciones Preventiva'!G115</f>
        <v>Realizar seguimiento a la Matriz de seguimiento y control de procesos disciplinarios de la dependencia para saber que procesos están en prescripción</v>
      </c>
      <c r="AM117" s="212" t="str">
        <f>+'6 - Plan de Acciones Preventiva'!H115</f>
        <v>OFICINA JURÍDICA (CONTROL INTERNO DISCIPLINARIO)</v>
      </c>
      <c r="AN117" s="212" t="str">
        <f>+'6 - Plan de Acciones Preventiva'!I115</f>
        <v>Informes presentados al jefe de la Oficina Jurídica, que muestren en nivel de riesgo de prescripción de los procesos disciplinarios</v>
      </c>
      <c r="AO117" s="213">
        <f>+'6 - Plan de Acciones Preventiva'!J115</f>
        <v>11</v>
      </c>
      <c r="AP117" s="213">
        <f>+'6 - Plan de Acciones Preventiva'!AI115</f>
        <v>0</v>
      </c>
      <c r="AQ117" s="239">
        <f>+'6 - Plan de Acciones Preventiva'!AJ115</f>
        <v>0</v>
      </c>
      <c r="AR117" s="213" t="str">
        <f>+'6 - Plan de Acciones Preventiva'!AK115</f>
        <v>En curso</v>
      </c>
      <c r="AS117" s="244">
        <f>+'6 - Plan de Acciones Preventiva'!AL115</f>
        <v>0</v>
      </c>
      <c r="AT117" s="244">
        <f>+'6 - Plan de Acciones Preventiva'!AM115</f>
        <v>0</v>
      </c>
      <c r="AU117" s="213">
        <f>+'7 - Materialización del Riesgo'!G117</f>
        <v>0</v>
      </c>
      <c r="AV117" s="213">
        <f>+'7 - Materialización del Riesgo'!H117</f>
        <v>0</v>
      </c>
      <c r="AW117" s="213">
        <f>+'7 - Materialización del Riesgo'!I117</f>
        <v>0</v>
      </c>
      <c r="AX117" s="213" t="e">
        <f>+'7 - Materialización del Riesgo'!J117</f>
        <v>#DIV/0!</v>
      </c>
      <c r="AY117" s="213" t="e">
        <f>+'7 - Materialización del Riesgo'!K117</f>
        <v>#DIV/0!</v>
      </c>
      <c r="AZ117" s="213">
        <f>+'7 - Materialización del Riesgo'!L117</f>
        <v>0</v>
      </c>
      <c r="BA117" s="213">
        <f>+'7 - Materialización del Riesgo'!M117</f>
        <v>0</v>
      </c>
      <c r="BB117" s="213">
        <f>+'7 - Materialización del Riesgo'!N117</f>
        <v>0</v>
      </c>
      <c r="BC117" s="213">
        <f>+'7 - Materialización del Riesgo'!O117</f>
        <v>0</v>
      </c>
      <c r="BD117" s="213" t="e">
        <f>+'7 - Materialización del Riesgo'!P117</f>
        <v>#DIV/0!</v>
      </c>
      <c r="BE117" s="239">
        <f>+'7 - Materialización del Riesgo'!Q117</f>
        <v>1</v>
      </c>
    </row>
    <row r="118" spans="2:57" s="115" customFormat="1" ht="90" x14ac:dyDescent="0.25">
      <c r="B118" s="212" t="str">
        <f>+'3 - Identificación del Riesgo'!B117</f>
        <v>GESTIÓN DEL TALENTO HUMANO</v>
      </c>
      <c r="C118" s="212" t="str">
        <f>+'3 - Identificación del Riesgo'!C117</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8" s="212" t="str">
        <f>+'3 - Identificación del Riesgo'!D117</f>
        <v xml:space="preserve">Inicia con la planeación, selección y vinculación del personal idóneo, competente y con las habilidades requeridas; y termina con el retiro del servidor público </v>
      </c>
      <c r="E118" s="213" t="str">
        <f>+'3 - Identificación del Riesgo'!F117</f>
        <v>OFICINA JURÍDICA</v>
      </c>
      <c r="F118" s="248" t="str">
        <f>+'3 - Identificación del Riesgo'!G117</f>
        <v>R 44</v>
      </c>
      <c r="G118" s="213" t="str">
        <f>+'3 - Identificación del Riesgo'!H117</f>
        <v>Prescripción de la acción disciplinaria</v>
      </c>
      <c r="H118" s="213" t="str">
        <f>+'3 - Identificación del Riesgo'!I117</f>
        <v>Pérdida Reputacional</v>
      </c>
      <c r="I118" s="212" t="str">
        <f>+'3 - Identificación del Riesgo'!J117</f>
        <v>Posibilidad de pérdida reputacional en la imagen interna de Control Interno Disciplinario de la Oficina Jurídica por falta de impulso procesal en los expedientes a prescribir</v>
      </c>
      <c r="J118" s="216">
        <f>+'3 - Identificación del Riesgo'!O117</f>
        <v>44701</v>
      </c>
      <c r="K118" s="216" t="str">
        <f>+'3 - Identificación del Riesgo'!K117</f>
        <v>DE CUMPLIMIENTO</v>
      </c>
      <c r="L118" s="215" t="str">
        <f>+'3 - Identificación del Riesgo'!N117</f>
        <v>Ejecución y administración de procesos</v>
      </c>
      <c r="M118" s="214">
        <v>280</v>
      </c>
      <c r="N118" s="242" t="str">
        <f t="shared" si="11"/>
        <v>Media</v>
      </c>
      <c r="O118" s="243">
        <f t="shared" si="12"/>
        <v>0.6</v>
      </c>
      <c r="P118" s="214" t="s">
        <v>702</v>
      </c>
      <c r="Q118" s="242" t="str">
        <f>IF(OR(P118=[1]Datos!$A$23,P118=[1]Datos!$B$23),"Leve",IF(OR(P118=[1]Datos!$A$24,P118=[1]Datos!$B$24),"Menor",IF(OR(P118=[1]Datos!$A$25,P118=[1]Datos!$B$25),"Moderado",IF(OR(P118=[1]Datos!$A$26,P118=[1]Datos!$B$26),"Mayor",IF(OR(P118=[1]Datos!$A$27,P118=[1]Datos!$B$27),"Catastrófico","")))))</f>
        <v>Menor</v>
      </c>
      <c r="R118" s="243">
        <f t="shared" si="13"/>
        <v>0.4</v>
      </c>
      <c r="S118" s="242" t="str">
        <f t="shared" si="14"/>
        <v>Moderado</v>
      </c>
      <c r="T118" s="242" t="str">
        <f t="shared" si="15"/>
        <v>Reducir</v>
      </c>
      <c r="U118" s="248" t="str">
        <f>+'5 - Diseño y Valoración Control'!H118</f>
        <v>C 44.2</v>
      </c>
      <c r="V118" s="212" t="str">
        <f>+'5 - Diseño y Valoración Control'!I118</f>
        <v>OFICINA JURÍDICA (CONTROL INTERNO DISCIPLINARIO)</v>
      </c>
      <c r="W118" s="212" t="str">
        <f>+'5 - Diseño y Valoración Control'!J118</f>
        <v>Oficina Jurídica (Control Interno Disciplinario) archiva el proceso por prescripción  a través del auto de notificación donde se comunica al interesado la decisión de fondo en el proceso</v>
      </c>
      <c r="X118" s="213" t="str">
        <f>+'5 - Diseño y Valoración Control'!K118</f>
        <v>Correctivo</v>
      </c>
      <c r="Y118" s="99" t="str">
        <f t="shared" si="20"/>
        <v>Impacto</v>
      </c>
      <c r="Z118" s="213" t="str">
        <f>+'5 - Diseño y Valoración Control'!M118</f>
        <v>Manual</v>
      </c>
      <c r="AA118" s="99" t="str">
        <f t="shared" si="21"/>
        <v>25%</v>
      </c>
      <c r="AB118" s="213" t="str">
        <f>+'5 - Diseño y Valoración Control'!O118</f>
        <v>Sin documentar</v>
      </c>
      <c r="AC118" s="213" t="s">
        <v>421</v>
      </c>
      <c r="AD118" s="213" t="str">
        <f>+'5 - Diseño y Valoración Control'!Q118</f>
        <v>Con registro</v>
      </c>
      <c r="AE118" s="203">
        <f>+'5 - Diseño y Valoración Control'!R118</f>
        <v>0</v>
      </c>
      <c r="AF118" s="186" t="str">
        <f>+'5 - Diseño y Valoración Control'!S118</f>
        <v/>
      </c>
      <c r="AG118" s="203">
        <f>+'5 - Diseño y Valoración Control'!T118</f>
        <v>0</v>
      </c>
      <c r="AH118" s="186" t="str">
        <f>+'5 - Diseño y Valoración Control'!U118</f>
        <v/>
      </c>
      <c r="AI118" s="186" t="str">
        <f>+'5 - Diseño y Valoración Control'!V118</f>
        <v/>
      </c>
      <c r="AJ118" s="186"/>
      <c r="AK118" s="248" t="str">
        <f>+'6 - Plan de Acciones Preventiva'!F116</f>
        <v>P 44.2</v>
      </c>
      <c r="AL118" s="212">
        <f>+'6 - Plan de Acciones Preventiva'!G116</f>
        <v>0</v>
      </c>
      <c r="AM118" s="212" t="str">
        <f>+'6 - Plan de Acciones Preventiva'!H116</f>
        <v/>
      </c>
      <c r="AN118" s="212">
        <f>+'6 - Plan de Acciones Preventiva'!I116</f>
        <v>0</v>
      </c>
      <c r="AO118" s="213">
        <f>+'6 - Plan de Acciones Preventiva'!J116</f>
        <v>0</v>
      </c>
      <c r="AP118" s="213">
        <f>+'6 - Plan de Acciones Preventiva'!AI116</f>
        <v>0</v>
      </c>
      <c r="AQ118" s="239"/>
      <c r="AR118" s="213" t="str">
        <f>+'6 - Plan de Acciones Preventiva'!AK116</f>
        <v>En curso</v>
      </c>
      <c r="AS118" s="244">
        <f>+'6 - Plan de Acciones Preventiva'!AL116</f>
        <v>0</v>
      </c>
      <c r="AT118" s="244">
        <f>+'6 - Plan de Acciones Preventiva'!AM116</f>
        <v>0</v>
      </c>
      <c r="AU118" s="213">
        <f>+'7 - Materialización del Riesgo'!G118</f>
        <v>0</v>
      </c>
      <c r="AV118" s="213">
        <f>+'7 - Materialización del Riesgo'!H118</f>
        <v>0</v>
      </c>
      <c r="AW118" s="213">
        <f>+'7 - Materialización del Riesgo'!I118</f>
        <v>0</v>
      </c>
      <c r="AX118" s="213" t="e">
        <f>+'7 - Materialización del Riesgo'!J118</f>
        <v>#DIV/0!</v>
      </c>
      <c r="AY118" s="213" t="e">
        <f>+'7 - Materialización del Riesgo'!K118</f>
        <v>#DIV/0!</v>
      </c>
      <c r="AZ118" s="213">
        <f>+'7 - Materialización del Riesgo'!L118</f>
        <v>0</v>
      </c>
      <c r="BA118" s="213">
        <f>+'7 - Materialización del Riesgo'!M118</f>
        <v>0</v>
      </c>
      <c r="BB118" s="213">
        <f>+'7 - Materialización del Riesgo'!N118</f>
        <v>0</v>
      </c>
      <c r="BC118" s="213">
        <f>+'7 - Materialización del Riesgo'!O118</f>
        <v>0</v>
      </c>
      <c r="BD118" s="213" t="e">
        <f>+'7 - Materialización del Riesgo'!P118</f>
        <v>#DIV/0!</v>
      </c>
      <c r="BE118" s="239">
        <f>+'7 - Materialización del Riesgo'!Q118</f>
        <v>1</v>
      </c>
    </row>
    <row r="119" spans="2:57" s="115" customFormat="1" ht="90" x14ac:dyDescent="0.25">
      <c r="B119" s="212" t="str">
        <f>+'3 - Identificación del Riesgo'!B118</f>
        <v>GESTIÓN DEL TALENTO HUMANO</v>
      </c>
      <c r="C119" s="212" t="str">
        <f>+'3 - Identificación del Riesgo'!C118</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19" s="212" t="str">
        <f>+'3 - Identificación del Riesgo'!D118</f>
        <v xml:space="preserve">Inicia con la planeación, selección y vinculación del personal idóneo, competente y con las habilidades requeridas; y termina con el retiro del servidor público </v>
      </c>
      <c r="E119" s="213" t="str">
        <f>+'3 - Identificación del Riesgo'!F118</f>
        <v>OFICINA JURÍDICA</v>
      </c>
      <c r="F119" s="248" t="str">
        <f>+'3 - Identificación del Riesgo'!G118</f>
        <v>R 45</v>
      </c>
      <c r="G119" s="213" t="str">
        <f>+'3 - Identificación del Riesgo'!H118</f>
        <v>Caducidad de la acción disciplinaria</v>
      </c>
      <c r="H119" s="213" t="str">
        <f>+'3 - Identificación del Riesgo'!I118</f>
        <v>Pérdida Reputacional</v>
      </c>
      <c r="I119" s="212" t="str">
        <f>+'3 - Identificación del Riesgo'!J118</f>
        <v>Posibilidad de pérdida reputacional en la imagen interna de Control Interno Disciplinario de la Oficina Jurídica por falta de impulso procesal en los expedientes a caducar</v>
      </c>
      <c r="J119" s="216">
        <f>+'3 - Identificación del Riesgo'!O118</f>
        <v>44701</v>
      </c>
      <c r="K119" s="216" t="str">
        <f>+'3 - Identificación del Riesgo'!K118</f>
        <v>DE CUMPLIMIENTO</v>
      </c>
      <c r="L119" s="215" t="str">
        <f>+'3 - Identificación del Riesgo'!N118</f>
        <v>Ejecución y administración de procesos</v>
      </c>
      <c r="M119" s="214">
        <v>280</v>
      </c>
      <c r="N119" s="242" t="str">
        <f t="shared" si="11"/>
        <v>Media</v>
      </c>
      <c r="O119" s="243">
        <f t="shared" si="12"/>
        <v>0.6</v>
      </c>
      <c r="P119" s="214" t="s">
        <v>702</v>
      </c>
      <c r="Q119" s="242" t="str">
        <f>IF(OR(P119=[1]Datos!$A$23,P119=[1]Datos!$B$23),"Leve",IF(OR(P119=[1]Datos!$A$24,P119=[1]Datos!$B$24),"Menor",IF(OR(P119=[1]Datos!$A$25,P119=[1]Datos!$B$25),"Moderado",IF(OR(P119=[1]Datos!$A$26,P119=[1]Datos!$B$26),"Mayor",IF(OR(P119=[1]Datos!$A$27,P119=[1]Datos!$B$27),"Catastrófico","")))))</f>
        <v>Menor</v>
      </c>
      <c r="R119" s="243">
        <f t="shared" si="13"/>
        <v>0.4</v>
      </c>
      <c r="S119" s="242" t="str">
        <f t="shared" si="14"/>
        <v>Moderado</v>
      </c>
      <c r="T119" s="242" t="str">
        <f t="shared" si="15"/>
        <v>Reducir</v>
      </c>
      <c r="U119" s="248" t="str">
        <f>+'5 - Diseño y Valoración Control'!H119</f>
        <v>C 45.1</v>
      </c>
      <c r="V119" s="212" t="str">
        <f>+'5 - Diseño y Valoración Control'!I119</f>
        <v>OFICINA JURÍDICA (CONTROL INTERNO DISCIPLINARIO)</v>
      </c>
      <c r="W119" s="212" t="str">
        <f>+'5 - Diseño y Valoración Control'!J119</f>
        <v>Oficina Jurídica (Control Interno Disciplinario) revisa el proceso a través matriz de procesos disciplinarios donde se verifica el cumplimiento términos procesales para evitar la caducidad del proceso</v>
      </c>
      <c r="X119" s="213" t="str">
        <f>+'5 - Diseño y Valoración Control'!K119</f>
        <v>Detectivo</v>
      </c>
      <c r="Y119" s="99" t="str">
        <f t="shared" si="20"/>
        <v>Impacto</v>
      </c>
      <c r="Z119" s="213" t="str">
        <f>+'5 - Diseño y Valoración Control'!M119</f>
        <v>Manual</v>
      </c>
      <c r="AA119" s="99" t="str">
        <f t="shared" si="21"/>
        <v>30%</v>
      </c>
      <c r="AB119" s="213" t="str">
        <f>+'5 - Diseño y Valoración Control'!O119</f>
        <v>Sin documentar</v>
      </c>
      <c r="AC119" s="213" t="s">
        <v>421</v>
      </c>
      <c r="AD119" s="213" t="str">
        <f>+'5 - Diseño y Valoración Control'!Q119</f>
        <v>Con registro</v>
      </c>
      <c r="AE119" s="203">
        <f>+'5 - Diseño y Valoración Control'!R119</f>
        <v>0.6</v>
      </c>
      <c r="AF119" s="186" t="str">
        <f>+'5 - Diseño y Valoración Control'!S119</f>
        <v>Media</v>
      </c>
      <c r="AG119" s="203">
        <f>+'5 - Diseño y Valoración Control'!T119</f>
        <v>0.28000000000000003</v>
      </c>
      <c r="AH119" s="186" t="str">
        <f>+'5 - Diseño y Valoración Control'!U119</f>
        <v>Menor</v>
      </c>
      <c r="AI119" s="186" t="str">
        <f>+'5 - Diseño y Valoración Control'!V119</f>
        <v>Moderado</v>
      </c>
      <c r="AJ119" s="186" t="str">
        <f>+'5 - Diseño y Valoración Control'!W119</f>
        <v>Reducir</v>
      </c>
      <c r="AK119" s="248" t="str">
        <f>+'6 - Plan de Acciones Preventiva'!F117</f>
        <v>P 45.1</v>
      </c>
      <c r="AL119" s="212" t="str">
        <f>+'6 - Plan de Acciones Preventiva'!G117</f>
        <v>Realizar seguimiento a la Matriz de seguimiento y control de procesos disciplinarios de la dependencia para saber que procesos están en caducidad</v>
      </c>
      <c r="AM119" s="212" t="str">
        <f>+'6 - Plan de Acciones Preventiva'!H117</f>
        <v>OFICINA JURÍDICA (CONTROL INTERNO DISCIPLINARIO)</v>
      </c>
      <c r="AN119" s="212" t="str">
        <f>+'6 - Plan de Acciones Preventiva'!I117</f>
        <v>Informes presentados al jefe de la Oficina Jurídica, que muestren en nivel de riesgo de caducidad de los procesos disciplinarios</v>
      </c>
      <c r="AO119" s="213">
        <f>+'6 - Plan de Acciones Preventiva'!J117</f>
        <v>11</v>
      </c>
      <c r="AP119" s="213">
        <f>+'6 - Plan de Acciones Preventiva'!AI117</f>
        <v>0</v>
      </c>
      <c r="AQ119" s="239">
        <f>+'6 - Plan de Acciones Preventiva'!AJ117</f>
        <v>0</v>
      </c>
      <c r="AR119" s="213" t="str">
        <f>+'6 - Plan de Acciones Preventiva'!AK117</f>
        <v>En curso</v>
      </c>
      <c r="AS119" s="244">
        <f>+'6 - Plan de Acciones Preventiva'!AL117</f>
        <v>0</v>
      </c>
      <c r="AT119" s="244">
        <f>+'6 - Plan de Acciones Preventiva'!AM117</f>
        <v>0</v>
      </c>
      <c r="AU119" s="213">
        <f>+'7 - Materialización del Riesgo'!G119</f>
        <v>0</v>
      </c>
      <c r="AV119" s="213">
        <f>+'7 - Materialización del Riesgo'!H119</f>
        <v>0</v>
      </c>
      <c r="AW119" s="213">
        <f>+'7 - Materialización del Riesgo'!I119</f>
        <v>0</v>
      </c>
      <c r="AX119" s="213" t="e">
        <f>+'7 - Materialización del Riesgo'!J119</f>
        <v>#DIV/0!</v>
      </c>
      <c r="AY119" s="213" t="e">
        <f>+'7 - Materialización del Riesgo'!K119</f>
        <v>#DIV/0!</v>
      </c>
      <c r="AZ119" s="213">
        <f>+'7 - Materialización del Riesgo'!L119</f>
        <v>0</v>
      </c>
      <c r="BA119" s="213">
        <f>+'7 - Materialización del Riesgo'!M119</f>
        <v>0</v>
      </c>
      <c r="BB119" s="213">
        <f>+'7 - Materialización del Riesgo'!N119</f>
        <v>0</v>
      </c>
      <c r="BC119" s="213">
        <f>+'7 - Materialización del Riesgo'!O119</f>
        <v>0</v>
      </c>
      <c r="BD119" s="213" t="e">
        <f>+'7 - Materialización del Riesgo'!P119</f>
        <v>#DIV/0!</v>
      </c>
      <c r="BE119" s="239">
        <f>+'7 - Materialización del Riesgo'!Q119</f>
        <v>1</v>
      </c>
    </row>
    <row r="120" spans="2:57" s="115" customFormat="1" ht="90" x14ac:dyDescent="0.25">
      <c r="B120" s="212" t="str">
        <f>+'3 - Identificación del Riesgo'!B119</f>
        <v>GESTIÓN DEL TALENTO HUMANO</v>
      </c>
      <c r="C120" s="212" t="str">
        <f>+'3 - Identificación del Riesgo'!C119</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0" s="212" t="str">
        <f>+'3 - Identificación del Riesgo'!D119</f>
        <v xml:space="preserve">Inicia con la planeación, selección y vinculación del personal idóneo, competente y con las habilidades requeridas; y termina con el retiro del servidor público </v>
      </c>
      <c r="E120" s="213" t="str">
        <f>+'3 - Identificación del Riesgo'!F119</f>
        <v>OFICINA JURÍDICA</v>
      </c>
      <c r="F120" s="248" t="str">
        <f>+'3 - Identificación del Riesgo'!G119</f>
        <v>R 45</v>
      </c>
      <c r="G120" s="213" t="str">
        <f>+'3 - Identificación del Riesgo'!H119</f>
        <v>Caducidad de la acción disciplinaria</v>
      </c>
      <c r="H120" s="213" t="str">
        <f>+'3 - Identificación del Riesgo'!I119</f>
        <v>Pérdida Reputacional</v>
      </c>
      <c r="I120" s="212" t="str">
        <f>+'3 - Identificación del Riesgo'!J119</f>
        <v>Posibilidad de pérdida reputacional en la imagen interna de Control Interno Disciplinario de la Oficina Jurídica por falta de impulso procesal en los expedientes a caducar</v>
      </c>
      <c r="J120" s="216">
        <f>+'3 - Identificación del Riesgo'!O119</f>
        <v>44701</v>
      </c>
      <c r="K120" s="216" t="str">
        <f>+'3 - Identificación del Riesgo'!K119</f>
        <v>DE CUMPLIMIENTO</v>
      </c>
      <c r="L120" s="215" t="str">
        <f>+'3 - Identificación del Riesgo'!N119</f>
        <v>Ejecución y administración de procesos</v>
      </c>
      <c r="M120" s="214">
        <v>280</v>
      </c>
      <c r="N120" s="242" t="str">
        <f t="shared" si="11"/>
        <v>Media</v>
      </c>
      <c r="O120" s="243">
        <f t="shared" si="12"/>
        <v>0.6</v>
      </c>
      <c r="P120" s="214" t="s">
        <v>702</v>
      </c>
      <c r="Q120" s="242" t="str">
        <f>IF(OR(P120=[1]Datos!$A$23,P120=[1]Datos!$B$23),"Leve",IF(OR(P120=[1]Datos!$A$24,P120=[1]Datos!$B$24),"Menor",IF(OR(P120=[1]Datos!$A$25,P120=[1]Datos!$B$25),"Moderado",IF(OR(P120=[1]Datos!$A$26,P120=[1]Datos!$B$26),"Mayor",IF(OR(P120=[1]Datos!$A$27,P120=[1]Datos!$B$27),"Catastrófico","")))))</f>
        <v>Menor</v>
      </c>
      <c r="R120" s="243">
        <f t="shared" si="13"/>
        <v>0.4</v>
      </c>
      <c r="S120" s="242" t="str">
        <f t="shared" si="14"/>
        <v>Moderado</v>
      </c>
      <c r="T120" s="242" t="str">
        <f t="shared" si="15"/>
        <v>Reducir</v>
      </c>
      <c r="U120" s="248" t="str">
        <f>+'5 - Diseño y Valoración Control'!H120</f>
        <v>C 45.2</v>
      </c>
      <c r="V120" s="212" t="str">
        <f>+'5 - Diseño y Valoración Control'!I120</f>
        <v>OFICINA JURÍDICA (CONTROL INTERNO DISCIPLINARIO)</v>
      </c>
      <c r="W120" s="212" t="str">
        <f>+'5 - Diseño y Valoración Control'!J120</f>
        <v>Oficina Jurídica (Control Interno Disciplinario) archiva el proceso por caducidad a través del auto de notificación donde se comunica al interesado la decisión de fondo en el proceso</v>
      </c>
      <c r="X120" s="213" t="str">
        <f>+'5 - Diseño y Valoración Control'!K120</f>
        <v>Correctivo</v>
      </c>
      <c r="Y120" s="99" t="str">
        <f t="shared" si="20"/>
        <v>Impacto</v>
      </c>
      <c r="Z120" s="213" t="str">
        <f>+'5 - Diseño y Valoración Control'!M120</f>
        <v>Manual</v>
      </c>
      <c r="AA120" s="99" t="str">
        <f t="shared" si="21"/>
        <v>25%</v>
      </c>
      <c r="AB120" s="213" t="str">
        <f>+'5 - Diseño y Valoración Control'!O120</f>
        <v>Sin documentar</v>
      </c>
      <c r="AC120" s="213" t="s">
        <v>421</v>
      </c>
      <c r="AD120" s="213" t="str">
        <f>+'5 - Diseño y Valoración Control'!Q120</f>
        <v>Con registro</v>
      </c>
      <c r="AE120" s="203">
        <f>+'5 - Diseño y Valoración Control'!R120</f>
        <v>0</v>
      </c>
      <c r="AF120" s="186" t="str">
        <f>+'5 - Diseño y Valoración Control'!S120</f>
        <v/>
      </c>
      <c r="AG120" s="203">
        <f>+'5 - Diseño y Valoración Control'!T120</f>
        <v>0</v>
      </c>
      <c r="AH120" s="186" t="str">
        <f>+'5 - Diseño y Valoración Control'!U120</f>
        <v/>
      </c>
      <c r="AI120" s="186" t="str">
        <f>+'5 - Diseño y Valoración Control'!V120</f>
        <v/>
      </c>
      <c r="AJ120" s="186"/>
      <c r="AK120" s="248" t="str">
        <f>+'6 - Plan de Acciones Preventiva'!F118</f>
        <v>P 45.2</v>
      </c>
      <c r="AL120" s="212">
        <f>+'6 - Plan de Acciones Preventiva'!G118</f>
        <v>0</v>
      </c>
      <c r="AM120" s="212" t="str">
        <f>+'6 - Plan de Acciones Preventiva'!H118</f>
        <v/>
      </c>
      <c r="AN120" s="212">
        <f>+'6 - Plan de Acciones Preventiva'!I118</f>
        <v>0</v>
      </c>
      <c r="AO120" s="213">
        <f>+'6 - Plan de Acciones Preventiva'!J118</f>
        <v>0</v>
      </c>
      <c r="AP120" s="213">
        <f>+'6 - Plan de Acciones Preventiva'!AI118</f>
        <v>0</v>
      </c>
      <c r="AQ120" s="239"/>
      <c r="AR120" s="213" t="str">
        <f>+'6 - Plan de Acciones Preventiva'!AK118</f>
        <v>En curso</v>
      </c>
      <c r="AS120" s="244">
        <f>+'6 - Plan de Acciones Preventiva'!AL118</f>
        <v>0</v>
      </c>
      <c r="AT120" s="244">
        <f>+'6 - Plan de Acciones Preventiva'!AM118</f>
        <v>0</v>
      </c>
      <c r="AU120" s="213">
        <f>+'7 - Materialización del Riesgo'!G120</f>
        <v>0</v>
      </c>
      <c r="AV120" s="213">
        <f>+'7 - Materialización del Riesgo'!H120</f>
        <v>0</v>
      </c>
      <c r="AW120" s="213">
        <f>+'7 - Materialización del Riesgo'!I120</f>
        <v>0</v>
      </c>
      <c r="AX120" s="213" t="e">
        <f>+'7 - Materialización del Riesgo'!J120</f>
        <v>#DIV/0!</v>
      </c>
      <c r="AY120" s="213" t="e">
        <f>+'7 - Materialización del Riesgo'!K120</f>
        <v>#DIV/0!</v>
      </c>
      <c r="AZ120" s="213">
        <f>+'7 - Materialización del Riesgo'!L120</f>
        <v>0</v>
      </c>
      <c r="BA120" s="213">
        <f>+'7 - Materialización del Riesgo'!M120</f>
        <v>0</v>
      </c>
      <c r="BB120" s="213">
        <f>+'7 - Materialización del Riesgo'!N120</f>
        <v>0</v>
      </c>
      <c r="BC120" s="213">
        <f>+'7 - Materialización del Riesgo'!O120</f>
        <v>0</v>
      </c>
      <c r="BD120" s="213" t="e">
        <f>+'7 - Materialización del Riesgo'!P120</f>
        <v>#DIV/0!</v>
      </c>
      <c r="BE120" s="239">
        <f>+'7 - Materialización del Riesgo'!Q120</f>
        <v>1</v>
      </c>
    </row>
    <row r="121" spans="2:57" s="115" customFormat="1" ht="90" x14ac:dyDescent="0.25">
      <c r="B121" s="212" t="str">
        <f>+'3 - Identificación del Riesgo'!B120</f>
        <v>GESTIÓN DEL TALENTO HUMANO</v>
      </c>
      <c r="C121" s="212" t="str">
        <f>+'3 - Identificación del Riesgo'!C120</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1" s="212" t="str">
        <f>+'3 - Identificación del Riesgo'!D120</f>
        <v xml:space="preserve">Inicia con la planeación, selección y vinculación del personal idóneo, competente y con las habilidades requeridas; y termina con el retiro del servidor público </v>
      </c>
      <c r="E121" s="213" t="str">
        <f>+'3 - Identificación del Riesgo'!F120</f>
        <v>OFICINA JURÍDICA</v>
      </c>
      <c r="F121" s="248" t="str">
        <f>+'3 - Identificación del Riesgo'!G120</f>
        <v>R 46</v>
      </c>
      <c r="G121" s="213" t="str">
        <f>+'3 - Identificación del Riesgo'!H120</f>
        <v>Perdida de expedientes disciplinarios</v>
      </c>
      <c r="H121" s="213" t="str">
        <f>+'3 - Identificación del Riesgo'!I120</f>
        <v>Pérdida Reputacional</v>
      </c>
      <c r="I121" s="212" t="str">
        <f>+'3 - Identificación del Riesgo'!J120</f>
        <v>Posibilidad de pérdida reputacional en la imagen interna de Control Interno Disciplinario de la Oficina Jurídica por el indebido tramite de los expedientes en gestión documental</v>
      </c>
      <c r="J121" s="216">
        <f>+'3 - Identificación del Riesgo'!O120</f>
        <v>44701</v>
      </c>
      <c r="K121" s="216" t="str">
        <f>+'3 - Identificación del Riesgo'!K120</f>
        <v>OPERATIVOS</v>
      </c>
      <c r="L121" s="215" t="str">
        <f>+'3 - Identificación del Riesgo'!N120</f>
        <v>Ejecución y administración de procesos</v>
      </c>
      <c r="M121" s="214">
        <v>280</v>
      </c>
      <c r="N121" s="242" t="str">
        <f t="shared" si="11"/>
        <v>Media</v>
      </c>
      <c r="O121" s="243">
        <f t="shared" si="12"/>
        <v>0.6</v>
      </c>
      <c r="P121" s="214" t="s">
        <v>702</v>
      </c>
      <c r="Q121" s="242" t="str">
        <f>IF(OR(P121=[1]Datos!$A$23,P121=[1]Datos!$B$23),"Leve",IF(OR(P121=[1]Datos!$A$24,P121=[1]Datos!$B$24),"Menor",IF(OR(P121=[1]Datos!$A$25,P121=[1]Datos!$B$25),"Moderado",IF(OR(P121=[1]Datos!$A$26,P121=[1]Datos!$B$26),"Mayor",IF(OR(P121=[1]Datos!$A$27,P121=[1]Datos!$B$27),"Catastrófico","")))))</f>
        <v>Menor</v>
      </c>
      <c r="R121" s="243">
        <f t="shared" si="13"/>
        <v>0.4</v>
      </c>
      <c r="S121" s="242" t="str">
        <f t="shared" si="14"/>
        <v>Moderado</v>
      </c>
      <c r="T121" s="242" t="str">
        <f t="shared" si="15"/>
        <v>Reducir</v>
      </c>
      <c r="U121" s="248" t="str">
        <f>+'5 - Diseño y Valoración Control'!H121</f>
        <v>C 46.1</v>
      </c>
      <c r="V121" s="212" t="str">
        <f>+'5 - Diseño y Valoración Control'!I121</f>
        <v>OFICINA JURÍDICA (CONTROL INTERNO DISCIPLINARIO)</v>
      </c>
      <c r="W121" s="212" t="str">
        <f>+'5 - Diseño y Valoración Control'!J121</f>
        <v>Oficina Jurídica (Control Interno Disciplinario) valida el inventario de expedientes físico a través de la base de datos de expedientes donde hace la verificación y registro en base de datos de prestamos de expedientes.</v>
      </c>
      <c r="X121" s="213" t="str">
        <f>+'5 - Diseño y Valoración Control'!K121</f>
        <v>Preventivo</v>
      </c>
      <c r="Y121" s="99" t="str">
        <f t="shared" si="20"/>
        <v>Probabilidad</v>
      </c>
      <c r="Z121" s="213" t="str">
        <f>+'5 - Diseño y Valoración Control'!M121</f>
        <v>Manual</v>
      </c>
      <c r="AA121" s="99" t="str">
        <f t="shared" si="21"/>
        <v>40%</v>
      </c>
      <c r="AB121" s="213" t="str">
        <f>+'5 - Diseño y Valoración Control'!O121</f>
        <v>Sin documentar</v>
      </c>
      <c r="AC121" s="213" t="s">
        <v>421</v>
      </c>
      <c r="AD121" s="213" t="str">
        <f>+'5 - Diseño y Valoración Control'!Q121</f>
        <v>Con registro</v>
      </c>
      <c r="AE121" s="203">
        <f>+'5 - Diseño y Valoración Control'!R121</f>
        <v>0.36</v>
      </c>
      <c r="AF121" s="186" t="str">
        <f>+'5 - Diseño y Valoración Control'!S121</f>
        <v>Baja</v>
      </c>
      <c r="AG121" s="203">
        <f>+'5 - Diseño y Valoración Control'!T121</f>
        <v>0.4</v>
      </c>
      <c r="AH121" s="186" t="str">
        <f>+'5 - Diseño y Valoración Control'!U121</f>
        <v>Menor</v>
      </c>
      <c r="AI121" s="186" t="str">
        <f>+'5 - Diseño y Valoración Control'!V121</f>
        <v>Moderado</v>
      </c>
      <c r="AJ121" s="186" t="str">
        <f>+'5 - Diseño y Valoración Control'!W121</f>
        <v>Reducir</v>
      </c>
      <c r="AK121" s="248" t="str">
        <f>+'6 - Plan de Acciones Preventiva'!F119</f>
        <v>P 46.1</v>
      </c>
      <c r="AL121" s="212" t="str">
        <f>+'6 - Plan de Acciones Preventiva'!G119</f>
        <v xml:space="preserve">Hacer seguimiento de los expedientes de los procesos disciplinarios, a través del préstamo de expedientes a los abogados mediante planilla física. </v>
      </c>
      <c r="AM121" s="212" t="str">
        <f>+'6 - Plan de Acciones Preventiva'!H119</f>
        <v>OFICINA JURÍDICA (CONTROL INTERNO DISCIPLINARIO)</v>
      </c>
      <c r="AN121" s="212" t="str">
        <f>+'6 - Plan de Acciones Preventiva'!I119</f>
        <v>Planilla de préstamo (entrega y devolución) de expedientes en físico</v>
      </c>
      <c r="AO121" s="213">
        <f>+'6 - Plan de Acciones Preventiva'!J119</f>
        <v>11</v>
      </c>
      <c r="AP121" s="213">
        <f>+'6 - Plan de Acciones Preventiva'!AI119</f>
        <v>0</v>
      </c>
      <c r="AQ121" s="239">
        <f>+'6 - Plan de Acciones Preventiva'!AJ119</f>
        <v>0</v>
      </c>
      <c r="AR121" s="213" t="str">
        <f>+'6 - Plan de Acciones Preventiva'!AK119</f>
        <v>En curso</v>
      </c>
      <c r="AS121" s="244">
        <f>+'6 - Plan de Acciones Preventiva'!AL119</f>
        <v>0</v>
      </c>
      <c r="AT121" s="244">
        <f>+'6 - Plan de Acciones Preventiva'!AM119</f>
        <v>0</v>
      </c>
      <c r="AU121" s="213">
        <f>+'7 - Materialización del Riesgo'!G121</f>
        <v>0</v>
      </c>
      <c r="AV121" s="213">
        <f>+'7 - Materialización del Riesgo'!H121</f>
        <v>0</v>
      </c>
      <c r="AW121" s="213">
        <f>+'7 - Materialización del Riesgo'!I121</f>
        <v>0</v>
      </c>
      <c r="AX121" s="213" t="e">
        <f>+'7 - Materialización del Riesgo'!J121</f>
        <v>#DIV/0!</v>
      </c>
      <c r="AY121" s="213" t="e">
        <f>+'7 - Materialización del Riesgo'!K121</f>
        <v>#DIV/0!</v>
      </c>
      <c r="AZ121" s="213">
        <f>+'7 - Materialización del Riesgo'!L121</f>
        <v>0</v>
      </c>
      <c r="BA121" s="213">
        <f>+'7 - Materialización del Riesgo'!M121</f>
        <v>0</v>
      </c>
      <c r="BB121" s="213">
        <f>+'7 - Materialización del Riesgo'!N121</f>
        <v>0</v>
      </c>
      <c r="BC121" s="213">
        <f>+'7 - Materialización del Riesgo'!O121</f>
        <v>0</v>
      </c>
      <c r="BD121" s="213" t="e">
        <f>+'7 - Materialización del Riesgo'!P121</f>
        <v>#DIV/0!</v>
      </c>
      <c r="BE121" s="239">
        <f>+'7 - Materialización del Riesgo'!Q121</f>
        <v>1</v>
      </c>
    </row>
    <row r="122" spans="2:57" s="115" customFormat="1" ht="90" x14ac:dyDescent="0.25">
      <c r="B122" s="212" t="str">
        <f>+'3 - Identificación del Riesgo'!B121</f>
        <v>GESTIÓN DEL TALENTO HUMANO</v>
      </c>
      <c r="C122" s="212" t="str">
        <f>+'3 - Identificación del Riesgo'!C121</f>
        <v>Administrar el Talento Humano de la Agencia y promover su desarrollo; a través del diseño y ejecución de políticas, programas y procedimientos que contribuyan a la optimización de las competencias de los servidores públicos, promoviendo su capacitación y valoración en condiciones de bienestar, salud y seguridad social</v>
      </c>
      <c r="D122" s="212" t="str">
        <f>+'3 - Identificación del Riesgo'!D121</f>
        <v xml:space="preserve">Inicia con la planeación, selección y vinculación del personal idóneo, competente y con las habilidades requeridas; y termina con el retiro del servidor público </v>
      </c>
      <c r="E122" s="213" t="str">
        <f>+'3 - Identificación del Riesgo'!F121</f>
        <v>OFICINA JURÍDICA</v>
      </c>
      <c r="F122" s="248" t="str">
        <f>+'3 - Identificación del Riesgo'!G121</f>
        <v>R 46</v>
      </c>
      <c r="G122" s="213" t="str">
        <f>+'3 - Identificación del Riesgo'!H121</f>
        <v>Perdida de expedientes disciplinarios</v>
      </c>
      <c r="H122" s="213" t="str">
        <f>+'3 - Identificación del Riesgo'!I121</f>
        <v>Pérdida Reputacional</v>
      </c>
      <c r="I122" s="212" t="str">
        <f>+'3 - Identificación del Riesgo'!J121</f>
        <v>Posibilidad de pérdida reputacional en la imagen interna de Control Interno Disciplinario de la Oficina Jurídica por el indebido tramite de los expedientes en gestión documental</v>
      </c>
      <c r="J122" s="216">
        <f>+'3 - Identificación del Riesgo'!O121</f>
        <v>44701</v>
      </c>
      <c r="K122" s="216" t="str">
        <f>+'3 - Identificación del Riesgo'!K121</f>
        <v>OPERATIVOS</v>
      </c>
      <c r="L122" s="215" t="str">
        <f>+'3 - Identificación del Riesgo'!N121</f>
        <v>Ejecución y administración de procesos</v>
      </c>
      <c r="M122" s="214">
        <v>280</v>
      </c>
      <c r="N122" s="242" t="str">
        <f t="shared" si="11"/>
        <v>Media</v>
      </c>
      <c r="O122" s="243">
        <f t="shared" si="12"/>
        <v>0.6</v>
      </c>
      <c r="P122" s="214" t="s">
        <v>702</v>
      </c>
      <c r="Q122" s="242" t="str">
        <f>IF(OR(P122=[1]Datos!$A$23,P122=[1]Datos!$B$23),"Leve",IF(OR(P122=[1]Datos!$A$24,P122=[1]Datos!$B$24),"Menor",IF(OR(P122=[1]Datos!$A$25,P122=[1]Datos!$B$25),"Moderado",IF(OR(P122=[1]Datos!$A$26,P122=[1]Datos!$B$26),"Mayor",IF(OR(P122=[1]Datos!$A$27,P122=[1]Datos!$B$27),"Catastrófico","")))))</f>
        <v>Menor</v>
      </c>
      <c r="R122" s="243">
        <f t="shared" si="13"/>
        <v>0.4</v>
      </c>
      <c r="S122" s="242" t="str">
        <f t="shared" si="14"/>
        <v>Moderado</v>
      </c>
      <c r="T122" s="242" t="str">
        <f t="shared" si="15"/>
        <v>Reducir</v>
      </c>
      <c r="U122" s="248" t="str">
        <f>+'5 - Diseño y Valoración Control'!H122</f>
        <v>C 46.2</v>
      </c>
      <c r="V122" s="212" t="str">
        <f>+'5 - Diseño y Valoración Control'!I122</f>
        <v>OFICINA JURÍDICA (CONTROL INTERNO DISCIPLINARIO)</v>
      </c>
      <c r="W122" s="212" t="str">
        <f>+'5 - Diseño y Valoración Control'!J122</f>
        <v>Oficina Jurídica (Control Interno Disciplinario) reconstruye el expediente disciplinario a través del procedimiento RECONSTRUCCIÓN del acuerdo 7 del 2014 emitido por el Archivo General de la Nación  donde se elabora de nuevo el expediente disciplinario que presenta novedad con el material documental</v>
      </c>
      <c r="X122" s="213" t="str">
        <f>+'5 - Diseño y Valoración Control'!K122</f>
        <v>Correctivo</v>
      </c>
      <c r="Y122" s="99" t="str">
        <f t="shared" si="20"/>
        <v>Impacto</v>
      </c>
      <c r="Z122" s="213" t="str">
        <f>+'5 - Diseño y Valoración Control'!M122</f>
        <v>Manual</v>
      </c>
      <c r="AA122" s="99" t="str">
        <f t="shared" si="21"/>
        <v>25%</v>
      </c>
      <c r="AB122" s="213" t="str">
        <f>+'5 - Diseño y Valoración Control'!O122</f>
        <v>Sin documentar</v>
      </c>
      <c r="AC122" s="213" t="s">
        <v>421</v>
      </c>
      <c r="AD122" s="213" t="str">
        <f>+'5 - Diseño y Valoración Control'!Q122</f>
        <v>Con registro</v>
      </c>
      <c r="AE122" s="203">
        <f>+'5 - Diseño y Valoración Control'!R122</f>
        <v>0</v>
      </c>
      <c r="AF122" s="186" t="str">
        <f>+'5 - Diseño y Valoración Control'!S122</f>
        <v/>
      </c>
      <c r="AG122" s="203">
        <f>+'5 - Diseño y Valoración Control'!T122</f>
        <v>0</v>
      </c>
      <c r="AH122" s="186" t="str">
        <f>+'5 - Diseño y Valoración Control'!U122</f>
        <v/>
      </c>
      <c r="AI122" s="186" t="str">
        <f>+'5 - Diseño y Valoración Control'!V122</f>
        <v/>
      </c>
      <c r="AJ122" s="186"/>
      <c r="AK122" s="248" t="str">
        <f>+'6 - Plan de Acciones Preventiva'!F120</f>
        <v>P 46.2</v>
      </c>
      <c r="AL122" s="212">
        <f>+'6 - Plan de Acciones Preventiva'!G120</f>
        <v>0</v>
      </c>
      <c r="AM122" s="212" t="str">
        <f>+'6 - Plan de Acciones Preventiva'!H120</f>
        <v/>
      </c>
      <c r="AN122" s="212">
        <f>+'6 - Plan de Acciones Preventiva'!I120</f>
        <v>0</v>
      </c>
      <c r="AO122" s="213">
        <f>+'6 - Plan de Acciones Preventiva'!J120</f>
        <v>0</v>
      </c>
      <c r="AP122" s="213">
        <f>+'6 - Plan de Acciones Preventiva'!AI120</f>
        <v>0</v>
      </c>
      <c r="AQ122" s="239"/>
      <c r="AR122" s="213" t="str">
        <f>+'6 - Plan de Acciones Preventiva'!AK120</f>
        <v>En curso</v>
      </c>
      <c r="AS122" s="244">
        <f>+'6 - Plan de Acciones Preventiva'!AL120</f>
        <v>0</v>
      </c>
      <c r="AT122" s="244">
        <f>+'6 - Plan de Acciones Preventiva'!AM120</f>
        <v>0</v>
      </c>
      <c r="AU122" s="213">
        <f>+'7 - Materialización del Riesgo'!G122</f>
        <v>0</v>
      </c>
      <c r="AV122" s="213">
        <f>+'7 - Materialización del Riesgo'!H122</f>
        <v>0</v>
      </c>
      <c r="AW122" s="213">
        <f>+'7 - Materialización del Riesgo'!I122</f>
        <v>0</v>
      </c>
      <c r="AX122" s="213" t="e">
        <f>+'7 - Materialización del Riesgo'!J122</f>
        <v>#DIV/0!</v>
      </c>
      <c r="AY122" s="213" t="e">
        <f>+'7 - Materialización del Riesgo'!K122</f>
        <v>#DIV/0!</v>
      </c>
      <c r="AZ122" s="213">
        <f>+'7 - Materialización del Riesgo'!L122</f>
        <v>0</v>
      </c>
      <c r="BA122" s="213">
        <f>+'7 - Materialización del Riesgo'!M122</f>
        <v>0</v>
      </c>
      <c r="BB122" s="213">
        <f>+'7 - Materialización del Riesgo'!N122</f>
        <v>0</v>
      </c>
      <c r="BC122" s="213">
        <f>+'7 - Materialización del Riesgo'!O122</f>
        <v>0</v>
      </c>
      <c r="BD122" s="213" t="e">
        <f>+'7 - Materialización del Riesgo'!P122</f>
        <v>#DIV/0!</v>
      </c>
      <c r="BE122" s="239">
        <f>+'7 - Materialización del Riesgo'!Q122</f>
        <v>1</v>
      </c>
    </row>
    <row r="123" spans="2:57" s="115" customFormat="1" ht="60" x14ac:dyDescent="0.25">
      <c r="B123" s="212" t="str">
        <f>+'3 - Identificación del Riesgo'!B122</f>
        <v>APOYO JURÍDICO</v>
      </c>
      <c r="C123" s="212" t="str">
        <f>+'3 - Identificación del Riesgo'!C122</f>
        <v>Asesorar y dar soporte jurídico a las diferentes dependencias, a través de la emisión de conceptos y demás soportes legales que sean necesarios, así como realizar todas las actuaciones tendientes a la debida defensa de los intereses de la entidad</v>
      </c>
      <c r="D123" s="212" t="str">
        <f>+'3 - Identificación del Riesgo'!D122</f>
        <v>Desde la asesoría jurídica al Director y demás dependencias, hasta las actuaciones judiciales tendientes a la debida defensa de los intereses de la entidad</v>
      </c>
      <c r="E123" s="213" t="str">
        <f>+'3 - Identificación del Riesgo'!F122</f>
        <v>OFICINA JURÍDICA</v>
      </c>
      <c r="F123" s="248" t="str">
        <f>+'3 - Identificación del Riesgo'!G122</f>
        <v>R 47</v>
      </c>
      <c r="G123" s="213" t="str">
        <f>+'3 - Identificación del Riesgo'!H122</f>
        <v>Emitir conceptos sobre el mismo tema con distinta interpretación</v>
      </c>
      <c r="H123" s="213" t="str">
        <f>+'3 - Identificación del Riesgo'!I122</f>
        <v>Pérdida Reputacional</v>
      </c>
      <c r="I123" s="212" t="str">
        <f>+'3 - Identificación del Riesgo'!J122</f>
        <v>Posibilidad de pérdida reputacional en la imagen institucional interna y externa por falta de razonabilidad y búsqueda de unificación de criterios o línea de interpretación para la toma de decisiones</v>
      </c>
      <c r="J123" s="216">
        <f>+'3 - Identificación del Riesgo'!O122</f>
        <v>44701</v>
      </c>
      <c r="K123" s="216" t="str">
        <f>+'3 - Identificación del Riesgo'!K122</f>
        <v>OPERATIVOS</v>
      </c>
      <c r="L123" s="215" t="str">
        <f>+'3 - Identificación del Riesgo'!N122</f>
        <v>Usuarios, productos y prácticas</v>
      </c>
      <c r="M123" s="214">
        <v>240</v>
      </c>
      <c r="N123" s="242" t="str">
        <f t="shared" si="11"/>
        <v>Media</v>
      </c>
      <c r="O123" s="243">
        <f t="shared" si="12"/>
        <v>0.6</v>
      </c>
      <c r="P123" s="214" t="s">
        <v>394</v>
      </c>
      <c r="Q123" s="242" t="str">
        <f>IF(OR(P123=[1]Datos!$A$23,P123=[1]Datos!$B$23),"Leve",IF(OR(P123=[1]Datos!$A$24,P123=[1]Datos!$B$24),"Menor",IF(OR(P123=[1]Datos!$A$25,P123=[1]Datos!$B$25),"Moderado",IF(OR(P123=[1]Datos!$A$26,P123=[1]Datos!$B$26),"Mayor",IF(OR(P123=[1]Datos!$A$27,P123=[1]Datos!$B$27),"Catastrófico","")))))</f>
        <v>Catastrófico</v>
      </c>
      <c r="R123" s="243">
        <f t="shared" si="13"/>
        <v>1</v>
      </c>
      <c r="S123" s="242" t="str">
        <f t="shared" si="14"/>
        <v>Extremo</v>
      </c>
      <c r="T123" s="242" t="str">
        <f t="shared" si="15"/>
        <v>Reducir</v>
      </c>
      <c r="U123" s="248" t="str">
        <f>+'5 - Diseño y Valoración Control'!H123</f>
        <v>C 47.1</v>
      </c>
      <c r="V123" s="212" t="str">
        <f>+'5 - Diseño y Valoración Control'!I123</f>
        <v>OFICINA JURÍDICA</v>
      </c>
      <c r="W123" s="212" t="str">
        <f>+'5 - Diseño y Valoración Control'!J123</f>
        <v>Oficina Jurídica unifica los criterios jurídicos a través de la revisión del expediente y anexos donde revisa la viabilidad del documento y generar el visto bueno de los profesionales a cargo del tramite</v>
      </c>
      <c r="X123" s="213" t="str">
        <f>+'5 - Diseño y Valoración Control'!K123</f>
        <v>Preventivo</v>
      </c>
      <c r="Y123" s="99" t="str">
        <f t="shared" ref="Y123:Y129" si="22">IF(OR(X123="Correctivo",X123="Detectivo"),"Impacto",IF(X123="Preventivo","Probabilidad",""))</f>
        <v>Probabilidad</v>
      </c>
      <c r="Z123" s="213" t="str">
        <f>+'5 - Diseño y Valoración Control'!M123</f>
        <v>Manual</v>
      </c>
      <c r="AA123" s="99" t="str">
        <f t="shared" ref="AA123:AA129" si="23">IF(AND(X123="Preventivo",Z123="Automático"),"50%",IF(AND(X123="Preventivo",Z123="Manual"),"40%",IF(AND(X123="Detectivo",Z123="Automático"),"40%",IF(AND(X123="Detectivo",Z123="Manual"),"30%",IF(AND(X123="Correctivo",Z123="Automático"),"35%",IF(AND(X123="Correctivo",Z123="Manual"),"25%",""))))))</f>
        <v>40%</v>
      </c>
      <c r="AB123" s="213" t="str">
        <f>+'5 - Diseño y Valoración Control'!O123</f>
        <v>Sin documentar</v>
      </c>
      <c r="AC123" s="213" t="s">
        <v>1350</v>
      </c>
      <c r="AD123" s="213" t="str">
        <f>+'5 - Diseño y Valoración Control'!Q123</f>
        <v>Sin registro</v>
      </c>
      <c r="AE123" s="203">
        <f>+'5 - Diseño y Valoración Control'!R123</f>
        <v>0.36</v>
      </c>
      <c r="AF123" s="186" t="str">
        <f>+'5 - Diseño y Valoración Control'!S123</f>
        <v>Baja</v>
      </c>
      <c r="AG123" s="203">
        <f>+'5 - Diseño y Valoración Control'!T123</f>
        <v>1</v>
      </c>
      <c r="AH123" s="186" t="str">
        <f>+'5 - Diseño y Valoración Control'!U123</f>
        <v>Catastrófico</v>
      </c>
      <c r="AI123" s="186" t="str">
        <f>+'5 - Diseño y Valoración Control'!V123</f>
        <v>Extremo</v>
      </c>
      <c r="AJ123" s="186" t="str">
        <f>+'5 - Diseño y Valoración Control'!W123</f>
        <v>Reducir</v>
      </c>
      <c r="AK123" s="248" t="str">
        <f>+'6 - Plan de Acciones Preventiva'!F121</f>
        <v>P 47.1</v>
      </c>
      <c r="AL123" s="212" t="str">
        <f>+'6 - Plan de Acciones Preventiva'!G121</f>
        <v>Reuniones de seguimiento para la emisión de los conceptos con distinta interpretación por la Oficina Jurídica.</v>
      </c>
      <c r="AM123" s="212" t="str">
        <f>+'6 - Plan de Acciones Preventiva'!H121</f>
        <v>OFICINA JURÍDICA</v>
      </c>
      <c r="AN123" s="212" t="str">
        <f>+'6 - Plan de Acciones Preventiva'!I121</f>
        <v>Acta de seguimiento a las emisiones de conceptos</v>
      </c>
      <c r="AO123" s="213">
        <f>+'6 - Plan de Acciones Preventiva'!J121</f>
        <v>11</v>
      </c>
      <c r="AP123" s="213">
        <f>+'6 - Plan de Acciones Preventiva'!AI121</f>
        <v>0</v>
      </c>
      <c r="AQ123" s="239">
        <f>+'6 - Plan de Acciones Preventiva'!AJ121</f>
        <v>0</v>
      </c>
      <c r="AR123" s="213" t="str">
        <f>+'6 - Plan de Acciones Preventiva'!AK121</f>
        <v>En curso</v>
      </c>
      <c r="AS123" s="244">
        <f>+'6 - Plan de Acciones Preventiva'!AL121</f>
        <v>0</v>
      </c>
      <c r="AT123" s="244">
        <f>+'6 - Plan de Acciones Preventiva'!AM121</f>
        <v>0</v>
      </c>
      <c r="AU123" s="213">
        <f>+'7 - Materialización del Riesgo'!G123</f>
        <v>0</v>
      </c>
      <c r="AV123" s="213">
        <f>+'7 - Materialización del Riesgo'!H123</f>
        <v>0</v>
      </c>
      <c r="AW123" s="213">
        <f>+'7 - Materialización del Riesgo'!I123</f>
        <v>0</v>
      </c>
      <c r="AX123" s="213" t="e">
        <f>+'7 - Materialización del Riesgo'!J123</f>
        <v>#DIV/0!</v>
      </c>
      <c r="AY123" s="213" t="e">
        <f>+'7 - Materialización del Riesgo'!K123</f>
        <v>#DIV/0!</v>
      </c>
      <c r="AZ123" s="213">
        <f>+'7 - Materialización del Riesgo'!L123</f>
        <v>0</v>
      </c>
      <c r="BA123" s="213">
        <f>+'7 - Materialización del Riesgo'!M123</f>
        <v>0</v>
      </c>
      <c r="BB123" s="213">
        <f>+'7 - Materialización del Riesgo'!N123</f>
        <v>0</v>
      </c>
      <c r="BC123" s="213">
        <f>+'7 - Materialización del Riesgo'!O123</f>
        <v>0</v>
      </c>
      <c r="BD123" s="213" t="e">
        <f>+'7 - Materialización del Riesgo'!P123</f>
        <v>#DIV/0!</v>
      </c>
      <c r="BE123" s="239">
        <f>+'7 - Materialización del Riesgo'!Q123</f>
        <v>1</v>
      </c>
    </row>
    <row r="124" spans="2:57" s="115" customFormat="1" ht="60" x14ac:dyDescent="0.25">
      <c r="B124" s="212" t="str">
        <f>+'3 - Identificación del Riesgo'!B123</f>
        <v>APOYO JURÍDICO</v>
      </c>
      <c r="C124" s="212" t="str">
        <f>+'3 - Identificación del Riesgo'!C123</f>
        <v>Asesorar y dar soporte jurídico a las diferentes dependencias, a través de la emisión de conceptos y demás soportes legales que sean necesarios, así como realizar todas las actuaciones tendientes a la debida defensa de los intereses de la entidad</v>
      </c>
      <c r="D124" s="212" t="str">
        <f>+'3 - Identificación del Riesgo'!D123</f>
        <v>Desde la asesoría jurídica al Director y demás dependencias, hasta las actuaciones judiciales tendientes a la debida defensa de los intereses de la entidad</v>
      </c>
      <c r="E124" s="213" t="str">
        <f>+'3 - Identificación del Riesgo'!F123</f>
        <v>OFICINA JURÍDICA</v>
      </c>
      <c r="F124" s="248" t="str">
        <f>+'3 - Identificación del Riesgo'!G123</f>
        <v>R 47</v>
      </c>
      <c r="G124" s="213" t="str">
        <f>+'3 - Identificación del Riesgo'!H123</f>
        <v>Emitir conceptos sobre el mismo tema con distinta interpretación</v>
      </c>
      <c r="H124" s="213" t="str">
        <f>+'3 - Identificación del Riesgo'!I123</f>
        <v>Pérdida Reputacional</v>
      </c>
      <c r="I124" s="212" t="str">
        <f>+'3 - Identificación del Riesgo'!J123</f>
        <v>Posibilidad de pérdida reputacional en la imagen institucional interna y externa por falta de razonabilidad y búsqueda de unificación de criterios o línea de interpretación para la toma de decisiones</v>
      </c>
      <c r="J124" s="216">
        <f>+'3 - Identificación del Riesgo'!O123</f>
        <v>44701</v>
      </c>
      <c r="K124" s="216" t="str">
        <f>+'3 - Identificación del Riesgo'!K123</f>
        <v>OPERATIVOS</v>
      </c>
      <c r="L124" s="215" t="str">
        <f>+'3 - Identificación del Riesgo'!N123</f>
        <v>Usuarios, productos y prácticas</v>
      </c>
      <c r="M124" s="214">
        <v>240</v>
      </c>
      <c r="N124" s="242" t="str">
        <f t="shared" si="11"/>
        <v>Media</v>
      </c>
      <c r="O124" s="243">
        <f t="shared" si="12"/>
        <v>0.6</v>
      </c>
      <c r="P124" s="214" t="s">
        <v>394</v>
      </c>
      <c r="Q124" s="242" t="str">
        <f>IF(OR(P124=[1]Datos!$A$23,P124=[1]Datos!$B$23),"Leve",IF(OR(P124=[1]Datos!$A$24,P124=[1]Datos!$B$24),"Menor",IF(OR(P124=[1]Datos!$A$25,P124=[1]Datos!$B$25),"Moderado",IF(OR(P124=[1]Datos!$A$26,P124=[1]Datos!$B$26),"Mayor",IF(OR(P124=[1]Datos!$A$27,P124=[1]Datos!$B$27),"Catastrófico","")))))</f>
        <v>Catastrófico</v>
      </c>
      <c r="R124" s="243">
        <f t="shared" si="13"/>
        <v>1</v>
      </c>
      <c r="S124" s="242" t="str">
        <f t="shared" si="14"/>
        <v>Extremo</v>
      </c>
      <c r="T124" s="242" t="str">
        <f t="shared" si="15"/>
        <v>Reducir</v>
      </c>
      <c r="U124" s="248" t="str">
        <f>+'5 - Diseño y Valoración Control'!H124</f>
        <v>C 47.2</v>
      </c>
      <c r="V124" s="212" t="str">
        <f>+'5 - Diseño y Valoración Control'!I124</f>
        <v>OFICINA JURÍDICA</v>
      </c>
      <c r="W124" s="212" t="str">
        <f>+'5 - Diseño y Valoración Control'!J124</f>
        <v>Oficina Jurídica verifica el documento que presenta novedad a través de la caracterización de la solicitud del concepto donde se valida el objeto, responsable y el tramite y encontrar las observaciones para su ajuste o actualización</v>
      </c>
      <c r="X124" s="213" t="str">
        <f>+'5 - Diseño y Valoración Control'!K124</f>
        <v>Correctivo</v>
      </c>
      <c r="Y124" s="99" t="str">
        <f t="shared" si="22"/>
        <v>Impacto</v>
      </c>
      <c r="Z124" s="213" t="str">
        <f>+'5 - Diseño y Valoración Control'!M124</f>
        <v>Manual</v>
      </c>
      <c r="AA124" s="99" t="str">
        <f t="shared" si="23"/>
        <v>25%</v>
      </c>
      <c r="AB124" s="213" t="str">
        <f>+'5 - Diseño y Valoración Control'!O124</f>
        <v>Sin documentar</v>
      </c>
      <c r="AC124" s="213" t="s">
        <v>1350</v>
      </c>
      <c r="AD124" s="213" t="str">
        <f>+'5 - Diseño y Valoración Control'!Q124</f>
        <v>Sin registro</v>
      </c>
      <c r="AE124" s="203">
        <f>+'5 - Diseño y Valoración Control'!R124</f>
        <v>0</v>
      </c>
      <c r="AF124" s="186" t="str">
        <f>+'5 - Diseño y Valoración Control'!S124</f>
        <v/>
      </c>
      <c r="AG124" s="203">
        <f>+'5 - Diseño y Valoración Control'!T124</f>
        <v>0</v>
      </c>
      <c r="AH124" s="186" t="str">
        <f>+'5 - Diseño y Valoración Control'!U124</f>
        <v/>
      </c>
      <c r="AI124" s="186" t="str">
        <f>+'5 - Diseño y Valoración Control'!V124</f>
        <v/>
      </c>
      <c r="AJ124" s="186"/>
      <c r="AK124" s="248" t="str">
        <f>+'6 - Plan de Acciones Preventiva'!F122</f>
        <v>P 47.2</v>
      </c>
      <c r="AL124" s="212">
        <f>+'6 - Plan de Acciones Preventiva'!G122</f>
        <v>0</v>
      </c>
      <c r="AM124" s="212" t="str">
        <f>+'6 - Plan de Acciones Preventiva'!H122</f>
        <v/>
      </c>
      <c r="AN124" s="212">
        <f>+'6 - Plan de Acciones Preventiva'!I122</f>
        <v>0</v>
      </c>
      <c r="AO124" s="213">
        <f>+'6 - Plan de Acciones Preventiva'!J122</f>
        <v>0</v>
      </c>
      <c r="AP124" s="213">
        <f>+'6 - Plan de Acciones Preventiva'!AI122</f>
        <v>0</v>
      </c>
      <c r="AQ124" s="239"/>
      <c r="AR124" s="213" t="str">
        <f>+'6 - Plan de Acciones Preventiva'!AK122</f>
        <v>En curso</v>
      </c>
      <c r="AS124" s="244">
        <f>+'6 - Plan de Acciones Preventiva'!AL122</f>
        <v>0</v>
      </c>
      <c r="AT124" s="244">
        <f>+'6 - Plan de Acciones Preventiva'!AM122</f>
        <v>0</v>
      </c>
      <c r="AU124" s="213">
        <f>+'7 - Materialización del Riesgo'!G124</f>
        <v>0</v>
      </c>
      <c r="AV124" s="213">
        <f>+'7 - Materialización del Riesgo'!H124</f>
        <v>0</v>
      </c>
      <c r="AW124" s="213">
        <f>+'7 - Materialización del Riesgo'!I124</f>
        <v>0</v>
      </c>
      <c r="AX124" s="213" t="e">
        <f>+'7 - Materialización del Riesgo'!J124</f>
        <v>#DIV/0!</v>
      </c>
      <c r="AY124" s="213" t="e">
        <f>+'7 - Materialización del Riesgo'!K124</f>
        <v>#DIV/0!</v>
      </c>
      <c r="AZ124" s="213">
        <f>+'7 - Materialización del Riesgo'!L124</f>
        <v>0</v>
      </c>
      <c r="BA124" s="213">
        <f>+'7 - Materialización del Riesgo'!M124</f>
        <v>0</v>
      </c>
      <c r="BB124" s="213">
        <f>+'7 - Materialización del Riesgo'!N124</f>
        <v>0</v>
      </c>
      <c r="BC124" s="213">
        <f>+'7 - Materialización del Riesgo'!O124</f>
        <v>0</v>
      </c>
      <c r="BD124" s="213" t="e">
        <f>+'7 - Materialización del Riesgo'!P124</f>
        <v>#DIV/0!</v>
      </c>
      <c r="BE124" s="239">
        <f>+'7 - Materialización del Riesgo'!Q124</f>
        <v>1</v>
      </c>
    </row>
    <row r="125" spans="2:57" s="115" customFormat="1" ht="120" x14ac:dyDescent="0.25">
      <c r="B125" s="212" t="str">
        <f>+'3 - Identificación del Riesgo'!B124</f>
        <v>APOYO JURÍDICO</v>
      </c>
      <c r="C125" s="212" t="str">
        <f>+'3 - Identificación del Riesgo'!C124</f>
        <v>Asesorar y dar soporte jurídico a las diferentes dependencias, a través de la emisión de conceptos y demás soportes legales que sean necesarios, así como realizar todas las actuaciones tendientes a la debida defensa de los intereses de la entidad</v>
      </c>
      <c r="D125" s="212" t="str">
        <f>+'3 - Identificación del Riesgo'!D124</f>
        <v>Desde la asesoría jurídica al Director y demás dependencias, hasta las actuaciones judiciales tendientes a la debida defensa de los intereses de la entidad</v>
      </c>
      <c r="E125" s="213" t="str">
        <f>+'3 - Identificación del Riesgo'!F124</f>
        <v>OFICINA JURÍDICA</v>
      </c>
      <c r="F125" s="248" t="str">
        <f>+'3 - Identificación del Riesgo'!G124</f>
        <v>R 48</v>
      </c>
      <c r="G125" s="213" t="str">
        <f>+'3 - Identificación del Riesgo'!H124</f>
        <v>Vencimiento de términos</v>
      </c>
      <c r="H125" s="213" t="str">
        <f>+'3 - Identificación del Riesgo'!I124</f>
        <v>Afectación Económica o presupuestal</v>
      </c>
      <c r="I125" s="212" t="str">
        <f>+'3 - Identificación del Riesgo'!J124</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5" s="216">
        <f>+'3 - Identificación del Riesgo'!O124</f>
        <v>44701</v>
      </c>
      <c r="K125" s="216" t="str">
        <f>+'3 - Identificación del Riesgo'!K124</f>
        <v>DE CUMPLIMIENTO</v>
      </c>
      <c r="L125" s="215" t="str">
        <f>+'3 - Identificación del Riesgo'!N124</f>
        <v>Ejecución y administración de procesos</v>
      </c>
      <c r="M125" s="214">
        <v>3020</v>
      </c>
      <c r="N125" s="242" t="str">
        <f t="shared" si="11"/>
        <v>Alta</v>
      </c>
      <c r="O125" s="243">
        <f t="shared" si="12"/>
        <v>0.8</v>
      </c>
      <c r="P125" s="214" t="s">
        <v>394</v>
      </c>
      <c r="Q125" s="242" t="str">
        <f>IF(OR(P125=[1]Datos!$A$23,P125=[1]Datos!$B$23),"Leve",IF(OR(P125=[1]Datos!$A$24,P125=[1]Datos!$B$24),"Menor",IF(OR(P125=[1]Datos!$A$25,P125=[1]Datos!$B$25),"Moderado",IF(OR(P125=[1]Datos!$A$26,P125=[1]Datos!$B$26),"Mayor",IF(OR(P125=[1]Datos!$A$27,P125=[1]Datos!$B$27),"Catastrófico","")))))</f>
        <v>Catastrófico</v>
      </c>
      <c r="R125" s="243">
        <f t="shared" si="13"/>
        <v>1</v>
      </c>
      <c r="S125" s="242" t="str">
        <f t="shared" si="14"/>
        <v>Extremo</v>
      </c>
      <c r="T125" s="242" t="str">
        <f t="shared" si="15"/>
        <v>Reducir</v>
      </c>
      <c r="U125" s="248" t="str">
        <f>+'5 - Diseño y Valoración Control'!H125</f>
        <v>C 48.1</v>
      </c>
      <c r="V125" s="212" t="str">
        <f>+'5 - Diseño y Valoración Control'!I125</f>
        <v>OFICINA JURÍDICA</v>
      </c>
      <c r="W125" s="212" t="str">
        <f>+'5 - Diseño y Valoración Control'!J125</f>
        <v>Oficina Jurídica consulta del estado procesal a través del correo oficial de notificaciones judiciales de la entidad para realizar el correspondiente reparto por ORFEO de la actuación judicial al grupo de abogados de la Oficina Jurídica</v>
      </c>
      <c r="X125" s="213" t="str">
        <f>+'5 - Diseño y Valoración Control'!K125</f>
        <v>Preventivo</v>
      </c>
      <c r="Y125" s="99" t="str">
        <f t="shared" si="22"/>
        <v>Probabilidad</v>
      </c>
      <c r="Z125" s="213" t="str">
        <f>+'5 - Diseño y Valoración Control'!M125</f>
        <v>Manual</v>
      </c>
      <c r="AA125" s="99" t="str">
        <f t="shared" si="23"/>
        <v>40%</v>
      </c>
      <c r="AB125" s="213" t="str">
        <f>+'5 - Diseño y Valoración Control'!O125</f>
        <v>Sin documentar</v>
      </c>
      <c r="AC125" s="213" t="s">
        <v>1350</v>
      </c>
      <c r="AD125" s="213" t="str">
        <f>+'5 - Diseño y Valoración Control'!Q125</f>
        <v>Sin registro</v>
      </c>
      <c r="AE125" s="203">
        <f>+'5 - Diseño y Valoración Control'!R125</f>
        <v>0.48</v>
      </c>
      <c r="AF125" s="186" t="str">
        <f>+'5 - Diseño y Valoración Control'!S125</f>
        <v>Media</v>
      </c>
      <c r="AG125" s="203">
        <f>+'5 - Diseño y Valoración Control'!T125</f>
        <v>1</v>
      </c>
      <c r="AH125" s="186" t="str">
        <f>+'5 - Diseño y Valoración Control'!U125</f>
        <v>Catastrófico</v>
      </c>
      <c r="AI125" s="186" t="str">
        <f>+'5 - Diseño y Valoración Control'!V125</f>
        <v>Extremo</v>
      </c>
      <c r="AJ125" s="186" t="str">
        <f>+'5 - Diseño y Valoración Control'!W125</f>
        <v>Reducir</v>
      </c>
      <c r="AK125" s="248" t="str">
        <f>+'6 - Plan de Acciones Preventiva'!F123</f>
        <v>P 48.1</v>
      </c>
      <c r="AL125" s="212" t="str">
        <f>+'6 - Plan de Acciones Preventiva'!G123</f>
        <v>la Oficina Jurídica consolida los tramites sentencias, conciliaciones o laudos arbitrales, en el sistema E-KOGUI conforme las disposiciones del Decreto 1069 de 2015 que, como único sistema de gestión de información del Estado, tiene como fin principal el seguimiento de la actividad, de los procesos y procedimientos inherentes a la actividad judicial y extrajudicial del Estado, así como el cargue de las piezas procesales ante las autoridades nacionales e internacionales. (Decreto 2052 de 2014 artículo 1).</v>
      </c>
      <c r="AM125" s="212" t="str">
        <f>+'6 - Plan de Acciones Preventiva'!H123</f>
        <v>Oficina Jurídica</v>
      </c>
      <c r="AN125" s="212" t="str">
        <f>+'6 - Plan de Acciones Preventiva'!I123</f>
        <v>Planilla de reporte al sistema de gestión de información del Estado E- Kogui.</v>
      </c>
      <c r="AO125" s="213">
        <f>+'6 - Plan de Acciones Preventiva'!J123</f>
        <v>11</v>
      </c>
      <c r="AP125" s="213">
        <f>+'6 - Plan de Acciones Preventiva'!AI123</f>
        <v>0</v>
      </c>
      <c r="AQ125" s="239">
        <f>+'6 - Plan de Acciones Preventiva'!AJ123</f>
        <v>0</v>
      </c>
      <c r="AR125" s="213" t="str">
        <f>+'6 - Plan de Acciones Preventiva'!AK123</f>
        <v>En curso</v>
      </c>
      <c r="AS125" s="244">
        <f>+'6 - Plan de Acciones Preventiva'!AL123</f>
        <v>0</v>
      </c>
      <c r="AT125" s="244">
        <f>+'6 - Plan de Acciones Preventiva'!AM123</f>
        <v>0</v>
      </c>
      <c r="AU125" s="213">
        <f>+'7 - Materialización del Riesgo'!G125</f>
        <v>0</v>
      </c>
      <c r="AV125" s="213">
        <f>+'7 - Materialización del Riesgo'!H125</f>
        <v>0</v>
      </c>
      <c r="AW125" s="213">
        <f>+'7 - Materialización del Riesgo'!I125</f>
        <v>0</v>
      </c>
      <c r="AX125" s="213" t="e">
        <f>+'7 - Materialización del Riesgo'!J125</f>
        <v>#DIV/0!</v>
      </c>
      <c r="AY125" s="213" t="e">
        <f>+'7 - Materialización del Riesgo'!K125</f>
        <v>#DIV/0!</v>
      </c>
      <c r="AZ125" s="213">
        <f>+'7 - Materialización del Riesgo'!L125</f>
        <v>0</v>
      </c>
      <c r="BA125" s="213">
        <f>+'7 - Materialización del Riesgo'!M125</f>
        <v>0</v>
      </c>
      <c r="BB125" s="213">
        <f>+'7 - Materialización del Riesgo'!N125</f>
        <v>0</v>
      </c>
      <c r="BC125" s="213">
        <f>+'7 - Materialización del Riesgo'!O125</f>
        <v>0</v>
      </c>
      <c r="BD125" s="213" t="e">
        <f>+'7 - Materialización del Riesgo'!P125</f>
        <v>#DIV/0!</v>
      </c>
      <c r="BE125" s="239">
        <f>+'7 - Materialización del Riesgo'!Q125</f>
        <v>1</v>
      </c>
    </row>
    <row r="126" spans="2:57" s="115" customFormat="1" ht="60" x14ac:dyDescent="0.25">
      <c r="B126" s="212" t="str">
        <f>+'3 - Identificación del Riesgo'!B125</f>
        <v>APOYO JURÍDICO</v>
      </c>
      <c r="C126" s="212" t="str">
        <f>+'3 - Identificación del Riesgo'!C125</f>
        <v>Asesorar y dar soporte jurídico a las diferentes dependencias, a través de la emisión de conceptos y demás soportes legales que sean necesarios, así como realizar todas las actuaciones tendientes a la debida defensa de los intereses de la entidad</v>
      </c>
      <c r="D126" s="212" t="str">
        <f>+'3 - Identificación del Riesgo'!D125</f>
        <v>Desde la asesoría jurídica al Director y demás dependencias, hasta las actuaciones judiciales tendientes a la debida defensa de los intereses de la entidad</v>
      </c>
      <c r="E126" s="213" t="str">
        <f>+'3 - Identificación del Riesgo'!F125</f>
        <v>OFICINA JURÍDICA</v>
      </c>
      <c r="F126" s="248" t="str">
        <f>+'3 - Identificación del Riesgo'!G125</f>
        <v>R 48</v>
      </c>
      <c r="G126" s="213" t="str">
        <f>+'3 - Identificación del Riesgo'!H125</f>
        <v>Vencimiento de términos</v>
      </c>
      <c r="H126" s="213" t="str">
        <f>+'3 - Identificación del Riesgo'!I125</f>
        <v>Afectación Económica o presupuestal</v>
      </c>
      <c r="I126" s="212" t="str">
        <f>+'3 - Identificación del Riesgo'!J125</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6" s="216">
        <f>+'3 - Identificación del Riesgo'!O125</f>
        <v>44701</v>
      </c>
      <c r="K126" s="216" t="str">
        <f>+'3 - Identificación del Riesgo'!K125</f>
        <v>DE CUMPLIMIENTO</v>
      </c>
      <c r="L126" s="215" t="str">
        <f>+'3 - Identificación del Riesgo'!N125</f>
        <v>Ejecución y administración de procesos</v>
      </c>
      <c r="M126" s="214">
        <v>3020</v>
      </c>
      <c r="N126" s="242" t="str">
        <f t="shared" si="11"/>
        <v>Alta</v>
      </c>
      <c r="O126" s="243">
        <f t="shared" si="12"/>
        <v>0.8</v>
      </c>
      <c r="P126" s="214" t="s">
        <v>394</v>
      </c>
      <c r="Q126" s="242" t="str">
        <f>IF(OR(P126=[1]Datos!$A$23,P126=[1]Datos!$B$23),"Leve",IF(OR(P126=[1]Datos!$A$24,P126=[1]Datos!$B$24),"Menor",IF(OR(P126=[1]Datos!$A$25,P126=[1]Datos!$B$25),"Moderado",IF(OR(P126=[1]Datos!$A$26,P126=[1]Datos!$B$26),"Mayor",IF(OR(P126=[1]Datos!$A$27,P126=[1]Datos!$B$27),"Catastrófico","")))))</f>
        <v>Catastrófico</v>
      </c>
      <c r="R126" s="243">
        <f t="shared" si="13"/>
        <v>1</v>
      </c>
      <c r="S126" s="242" t="str">
        <f t="shared" si="14"/>
        <v>Extremo</v>
      </c>
      <c r="T126" s="242" t="str">
        <f t="shared" si="15"/>
        <v>Reducir</v>
      </c>
      <c r="U126" s="248" t="str">
        <f>+'5 - Diseño y Valoración Control'!H126</f>
        <v>C 48.2</v>
      </c>
      <c r="V126" s="212" t="str">
        <f>+'5 - Diseño y Valoración Control'!I126</f>
        <v>OFICINA JURÍDICA</v>
      </c>
      <c r="W126" s="212" t="str">
        <f>+'5 - Diseño y Valoración Control'!J126</f>
        <v>Oficina Jurídica consulta del estado procesal a través del seguimiento de la pagina web www.ramajudicial.gov.co  donde se valida en el modulo de consulta de procesos unificadas como esta la realidad procesal (actuaciones sobre el proceso) dentro de esto, el cumplimiento en términos</v>
      </c>
      <c r="X126" s="213" t="str">
        <f>+'5 - Diseño y Valoración Control'!K126</f>
        <v>Preventivo</v>
      </c>
      <c r="Y126" s="99" t="str">
        <f t="shared" si="22"/>
        <v>Probabilidad</v>
      </c>
      <c r="Z126" s="213" t="str">
        <f>+'5 - Diseño y Valoración Control'!M126</f>
        <v>Manual</v>
      </c>
      <c r="AA126" s="99" t="str">
        <f t="shared" si="23"/>
        <v>40%</v>
      </c>
      <c r="AB126" s="213" t="str">
        <f>+'5 - Diseño y Valoración Control'!O126</f>
        <v>Sin documentar</v>
      </c>
      <c r="AC126" s="213" t="s">
        <v>1350</v>
      </c>
      <c r="AD126" s="213" t="str">
        <f>+'5 - Diseño y Valoración Control'!Q126</f>
        <v>Sin registro</v>
      </c>
      <c r="AE126" s="203">
        <f>+'5 - Diseño y Valoración Control'!R126</f>
        <v>0.28799999999999998</v>
      </c>
      <c r="AF126" s="186" t="str">
        <f>+'5 - Diseño y Valoración Control'!S126</f>
        <v>Baja</v>
      </c>
      <c r="AG126" s="203">
        <f>+'5 - Diseño y Valoración Control'!T126</f>
        <v>1</v>
      </c>
      <c r="AH126" s="186" t="str">
        <f>+'5 - Diseño y Valoración Control'!U126</f>
        <v>Catastrófico</v>
      </c>
      <c r="AI126" s="186" t="str">
        <f>+'5 - Diseño y Valoración Control'!V126</f>
        <v>Extremo</v>
      </c>
      <c r="AJ126" s="186" t="str">
        <f>+'5 - Diseño y Valoración Control'!W126</f>
        <v>Reducir</v>
      </c>
      <c r="AK126" s="248" t="str">
        <f>+'6 - Plan de Acciones Preventiva'!F124</f>
        <v>P 48.2</v>
      </c>
      <c r="AL126" s="212">
        <f>+'6 - Plan de Acciones Preventiva'!G124</f>
        <v>0</v>
      </c>
      <c r="AM126" s="212" t="str">
        <f>+'6 - Plan de Acciones Preventiva'!H124</f>
        <v/>
      </c>
      <c r="AN126" s="212">
        <f>+'6 - Plan de Acciones Preventiva'!I124</f>
        <v>0</v>
      </c>
      <c r="AO126" s="213">
        <f>+'6 - Plan de Acciones Preventiva'!J124</f>
        <v>0</v>
      </c>
      <c r="AP126" s="213">
        <f>+'6 - Plan de Acciones Preventiva'!AI124</f>
        <v>0</v>
      </c>
      <c r="AQ126" s="239"/>
      <c r="AR126" s="213" t="str">
        <f>+'6 - Plan de Acciones Preventiva'!AK124</f>
        <v>En curso</v>
      </c>
      <c r="AS126" s="244">
        <f>+'6 - Plan de Acciones Preventiva'!AL124</f>
        <v>0</v>
      </c>
      <c r="AT126" s="244">
        <f>+'6 - Plan de Acciones Preventiva'!AM124</f>
        <v>0</v>
      </c>
      <c r="AU126" s="213">
        <f>+'7 - Materialización del Riesgo'!G126</f>
        <v>0</v>
      </c>
      <c r="AV126" s="213">
        <f>+'7 - Materialización del Riesgo'!H126</f>
        <v>0</v>
      </c>
      <c r="AW126" s="213">
        <f>+'7 - Materialización del Riesgo'!I126</f>
        <v>0</v>
      </c>
      <c r="AX126" s="213" t="e">
        <f>+'7 - Materialización del Riesgo'!J126</f>
        <v>#DIV/0!</v>
      </c>
      <c r="AY126" s="213" t="e">
        <f>+'7 - Materialización del Riesgo'!K126</f>
        <v>#DIV/0!</v>
      </c>
      <c r="AZ126" s="213">
        <f>+'7 - Materialización del Riesgo'!L126</f>
        <v>0</v>
      </c>
      <c r="BA126" s="213">
        <f>+'7 - Materialización del Riesgo'!M126</f>
        <v>0</v>
      </c>
      <c r="BB126" s="213">
        <f>+'7 - Materialización del Riesgo'!N126</f>
        <v>0</v>
      </c>
      <c r="BC126" s="213">
        <f>+'7 - Materialización del Riesgo'!O126</f>
        <v>0</v>
      </c>
      <c r="BD126" s="213" t="e">
        <f>+'7 - Materialización del Riesgo'!P126</f>
        <v>#DIV/0!</v>
      </c>
      <c r="BE126" s="239">
        <f>+'7 - Materialización del Riesgo'!Q126</f>
        <v>1</v>
      </c>
    </row>
    <row r="127" spans="2:57" s="115" customFormat="1" ht="60" x14ac:dyDescent="0.25">
      <c r="B127" s="212" t="str">
        <f>+'3 - Identificación del Riesgo'!B126</f>
        <v>APOYO JURÍDICO</v>
      </c>
      <c r="C127" s="212" t="str">
        <f>+'3 - Identificación del Riesgo'!C126</f>
        <v>Asesorar y dar soporte jurídico a las diferentes dependencias, a través de la emisión de conceptos y demás soportes legales que sean necesarios, así como realizar todas las actuaciones tendientes a la debida defensa de los intereses de la entidad</v>
      </c>
      <c r="D127" s="212" t="str">
        <f>+'3 - Identificación del Riesgo'!D126</f>
        <v>Desde la asesoría jurídica al Director y demás dependencias, hasta las actuaciones judiciales tendientes a la debida defensa de los intereses de la entidad</v>
      </c>
      <c r="E127" s="213" t="str">
        <f>+'3 - Identificación del Riesgo'!F126</f>
        <v>OFICINA JURÍDICA</v>
      </c>
      <c r="F127" s="248" t="str">
        <f>+'3 - Identificación del Riesgo'!G126</f>
        <v>R 48</v>
      </c>
      <c r="G127" s="213" t="str">
        <f>+'3 - Identificación del Riesgo'!H126</f>
        <v>Vencimiento de términos</v>
      </c>
      <c r="H127" s="213" t="str">
        <f>+'3 - Identificación del Riesgo'!I126</f>
        <v>Afectación Económica o presupuestal</v>
      </c>
      <c r="I127" s="212" t="str">
        <f>+'3 - Identificación del Riesgo'!J126</f>
        <v>Posibilidad de afectación económica por erogaciones dinerarias por fallos contra la ANT y/o sanciones disciplinarias contra funcionarios de la ANT debido al desconocimiento del estado procesal actual y/o deficiencia en los sistemas de información que no permite una trazabilidad de entrega de los procesos judiciales por el extinto</v>
      </c>
      <c r="J127" s="216">
        <f>+'3 - Identificación del Riesgo'!O126</f>
        <v>44701</v>
      </c>
      <c r="K127" s="216" t="str">
        <f>+'3 - Identificación del Riesgo'!K126</f>
        <v>DE CUMPLIMIENTO</v>
      </c>
      <c r="L127" s="215" t="str">
        <f>+'3 - Identificación del Riesgo'!N126</f>
        <v>Ejecución y administración de procesos</v>
      </c>
      <c r="M127" s="214">
        <v>3020</v>
      </c>
      <c r="N127" s="242" t="str">
        <f t="shared" si="11"/>
        <v>Alta</v>
      </c>
      <c r="O127" s="243">
        <f t="shared" si="12"/>
        <v>0.8</v>
      </c>
      <c r="P127" s="214" t="s">
        <v>394</v>
      </c>
      <c r="Q127" s="242" t="str">
        <f>IF(OR(P127=[1]Datos!$A$23,P127=[1]Datos!$B$23),"Leve",IF(OR(P127=[1]Datos!$A$24,P127=[1]Datos!$B$24),"Menor",IF(OR(P127=[1]Datos!$A$25,P127=[1]Datos!$B$25),"Moderado",IF(OR(P127=[1]Datos!$A$26,P127=[1]Datos!$B$26),"Mayor",IF(OR(P127=[1]Datos!$A$27,P127=[1]Datos!$B$27),"Catastrófico","")))))</f>
        <v>Catastrófico</v>
      </c>
      <c r="R127" s="243">
        <f t="shared" si="13"/>
        <v>1</v>
      </c>
      <c r="S127" s="242" t="str">
        <f t="shared" si="14"/>
        <v>Extremo</v>
      </c>
      <c r="T127" s="242" t="str">
        <f t="shared" si="15"/>
        <v>Reducir</v>
      </c>
      <c r="U127" s="248" t="str">
        <f>+'5 - Diseño y Valoración Control'!H127</f>
        <v>C 48.3</v>
      </c>
      <c r="V127" s="212" t="str">
        <f>+'5 - Diseño y Valoración Control'!I127</f>
        <v>OFICINA JURÍDICA</v>
      </c>
      <c r="W127" s="212" t="str">
        <f>+'5 - Diseño y Valoración Control'!J127</f>
        <v>Oficina Jurídica identificar donde se presenta el vencimiento del termino a través del correo oficial de notificaciones judiciales de la entidad para determinar cual o cuales fueron las anomalías en el proceso, subsanar y responder en el tiempo más próximo</v>
      </c>
      <c r="X127" s="213" t="str">
        <f>+'5 - Diseño y Valoración Control'!K127</f>
        <v>Correctivo</v>
      </c>
      <c r="Y127" s="99" t="str">
        <f t="shared" si="22"/>
        <v>Impacto</v>
      </c>
      <c r="Z127" s="213" t="str">
        <f>+'5 - Diseño y Valoración Control'!M127</f>
        <v>Manual</v>
      </c>
      <c r="AA127" s="99" t="str">
        <f t="shared" si="23"/>
        <v>25%</v>
      </c>
      <c r="AB127" s="213" t="str">
        <f>+'5 - Diseño y Valoración Control'!O127</f>
        <v>Sin documentar</v>
      </c>
      <c r="AC127" s="213" t="s">
        <v>1350</v>
      </c>
      <c r="AD127" s="213" t="str">
        <f>+'5 - Diseño y Valoración Control'!Q127</f>
        <v>Sin registro</v>
      </c>
      <c r="AE127" s="203">
        <f>+'5 - Diseño y Valoración Control'!R127</f>
        <v>0</v>
      </c>
      <c r="AF127" s="186" t="str">
        <f>+'5 - Diseño y Valoración Control'!S127</f>
        <v/>
      </c>
      <c r="AG127" s="203">
        <f>+'5 - Diseño y Valoración Control'!T127</f>
        <v>0</v>
      </c>
      <c r="AH127" s="186" t="str">
        <f>+'5 - Diseño y Valoración Control'!U127</f>
        <v/>
      </c>
      <c r="AI127" s="186" t="str">
        <f>+'5 - Diseño y Valoración Control'!V127</f>
        <v/>
      </c>
      <c r="AJ127" s="186"/>
      <c r="AK127" s="248" t="str">
        <f>+'6 - Plan de Acciones Preventiva'!F125</f>
        <v>P 48.3</v>
      </c>
      <c r="AL127" s="212">
        <f>+'6 - Plan de Acciones Preventiva'!G125</f>
        <v>0</v>
      </c>
      <c r="AM127" s="212" t="str">
        <f>+'6 - Plan de Acciones Preventiva'!H125</f>
        <v/>
      </c>
      <c r="AN127" s="212">
        <f>+'6 - Plan de Acciones Preventiva'!I125</f>
        <v>0</v>
      </c>
      <c r="AO127" s="213">
        <f>+'6 - Plan de Acciones Preventiva'!J125</f>
        <v>0</v>
      </c>
      <c r="AP127" s="213">
        <f>+'6 - Plan de Acciones Preventiva'!AI125</f>
        <v>0</v>
      </c>
      <c r="AQ127" s="239"/>
      <c r="AR127" s="213" t="str">
        <f>+'6 - Plan de Acciones Preventiva'!AK125</f>
        <v>En curso</v>
      </c>
      <c r="AS127" s="244">
        <f>+'6 - Plan de Acciones Preventiva'!AL125</f>
        <v>0</v>
      </c>
      <c r="AT127" s="244">
        <f>+'6 - Plan de Acciones Preventiva'!AM125</f>
        <v>0</v>
      </c>
      <c r="AU127" s="213">
        <f>+'7 - Materialización del Riesgo'!G127</f>
        <v>0</v>
      </c>
      <c r="AV127" s="213">
        <f>+'7 - Materialización del Riesgo'!H127</f>
        <v>0</v>
      </c>
      <c r="AW127" s="213">
        <f>+'7 - Materialización del Riesgo'!I127</f>
        <v>0</v>
      </c>
      <c r="AX127" s="213" t="e">
        <f>+'7 - Materialización del Riesgo'!J127</f>
        <v>#DIV/0!</v>
      </c>
      <c r="AY127" s="213" t="e">
        <f>+'7 - Materialización del Riesgo'!K127</f>
        <v>#DIV/0!</v>
      </c>
      <c r="AZ127" s="213">
        <f>+'7 - Materialización del Riesgo'!L127</f>
        <v>0</v>
      </c>
      <c r="BA127" s="213">
        <f>+'7 - Materialización del Riesgo'!M127</f>
        <v>0</v>
      </c>
      <c r="BB127" s="213">
        <f>+'7 - Materialización del Riesgo'!N127</f>
        <v>0</v>
      </c>
      <c r="BC127" s="213">
        <f>+'7 - Materialización del Riesgo'!O127</f>
        <v>0</v>
      </c>
      <c r="BD127" s="213" t="e">
        <f>+'7 - Materialización del Riesgo'!P127</f>
        <v>#DIV/0!</v>
      </c>
      <c r="BE127" s="239">
        <f>+'7 - Materialización del Riesgo'!Q127</f>
        <v>1</v>
      </c>
    </row>
    <row r="128" spans="2:57" s="115" customFormat="1" ht="60" x14ac:dyDescent="0.25">
      <c r="B128" s="212" t="str">
        <f>+'3 - Identificación del Riesgo'!B127</f>
        <v>APOYO JURÍDICO</v>
      </c>
      <c r="C128" s="212" t="str">
        <f>+'3 - Identificación del Riesgo'!C127</f>
        <v>Asesorar y dar soporte jurídico a las diferentes dependencias, a través de la emisión de conceptos y demás soportes legales que sean necesarios, así como realizar todas las actuaciones tendientes a la debida defensa de los intereses de la entidad</v>
      </c>
      <c r="D128" s="212" t="str">
        <f>+'3 - Identificación del Riesgo'!D127</f>
        <v>Desde la asesoría jurídica al Director y demás dependencias, hasta las actuaciones judiciales tendientes a la debida defensa de los intereses de la entidad</v>
      </c>
      <c r="E128" s="213" t="str">
        <f>+'3 - Identificación del Riesgo'!F127</f>
        <v>OFICINA JURÍDICA</v>
      </c>
      <c r="F128" s="248" t="str">
        <f>+'3 - Identificación del Riesgo'!G127</f>
        <v>R 49</v>
      </c>
      <c r="G128" s="213" t="str">
        <f>+'3 - Identificación del Riesgo'!H127</f>
        <v>Emisión de viabilidades positivas contrarias a la normatividad</v>
      </c>
      <c r="H128" s="213" t="str">
        <f>+'3 - Identificación del Riesgo'!I127</f>
        <v>Pérdida Reputacional</v>
      </c>
      <c r="I128" s="212" t="str">
        <f>+'3 - Identificación del Riesgo'!J127</f>
        <v>Posibilidad de pérdida reputacional en la imagen de entidad por interpretaciones variadas a la normatividad y vacíos jurídicos que podrían generar la toma de decisiones erróneas</v>
      </c>
      <c r="J128" s="216">
        <f>+'3 - Identificación del Riesgo'!O127</f>
        <v>44701</v>
      </c>
      <c r="K128" s="216" t="str">
        <f>+'3 - Identificación del Riesgo'!K127</f>
        <v>DE CUMPLIMIENTO</v>
      </c>
      <c r="L128" s="215" t="str">
        <f>+'3 - Identificación del Riesgo'!N127</f>
        <v>Ejecución y administración de procesos</v>
      </c>
      <c r="M128" s="214">
        <v>240</v>
      </c>
      <c r="N128" s="242" t="str">
        <f t="shared" si="11"/>
        <v>Media</v>
      </c>
      <c r="O128" s="243">
        <f t="shared" si="12"/>
        <v>0.6</v>
      </c>
      <c r="P128" s="214" t="s">
        <v>394</v>
      </c>
      <c r="Q128" s="242" t="str">
        <f>IF(OR(P128=[1]Datos!$A$23,P128=[1]Datos!$B$23),"Leve",IF(OR(P128=[1]Datos!$A$24,P128=[1]Datos!$B$24),"Menor",IF(OR(P128=[1]Datos!$A$25,P128=[1]Datos!$B$25),"Moderado",IF(OR(P128=[1]Datos!$A$26,P128=[1]Datos!$B$26),"Mayor",IF(OR(P128=[1]Datos!$A$27,P128=[1]Datos!$B$27),"Catastrófico","")))))</f>
        <v>Catastrófico</v>
      </c>
      <c r="R128" s="243">
        <f t="shared" si="13"/>
        <v>1</v>
      </c>
      <c r="S128" s="242" t="str">
        <f t="shared" si="14"/>
        <v>Extremo</v>
      </c>
      <c r="T128" s="242" t="str">
        <f t="shared" si="15"/>
        <v>Reducir</v>
      </c>
      <c r="U128" s="248" t="str">
        <f>+'5 - Diseño y Valoración Control'!H128</f>
        <v>C 49.1</v>
      </c>
      <c r="V128" s="212" t="str">
        <f>+'5 - Diseño y Valoración Control'!I128</f>
        <v>OFICINA JURÍDICA</v>
      </c>
      <c r="W128" s="212" t="str">
        <f>+'5 - Diseño y Valoración Control'!J128</f>
        <v>Oficina Jurídica revisa la viabilidad del documento a través de la normativa vigente y aplicable donde se revisa que cumpla con los lineamientos y el contenido deseable para el documento y generar el visto bueno para su revisión y aprobación</v>
      </c>
      <c r="X128" s="213" t="str">
        <f>+'5 - Diseño y Valoración Control'!K128</f>
        <v>Preventivo</v>
      </c>
      <c r="Y128" s="99" t="str">
        <f t="shared" si="22"/>
        <v>Probabilidad</v>
      </c>
      <c r="Z128" s="213" t="str">
        <f>+'5 - Diseño y Valoración Control'!M128</f>
        <v>Manual</v>
      </c>
      <c r="AA128" s="99" t="str">
        <f t="shared" si="23"/>
        <v>40%</v>
      </c>
      <c r="AB128" s="213" t="str">
        <f>+'5 - Diseño y Valoración Control'!O128</f>
        <v>Sin documentar</v>
      </c>
      <c r="AC128" s="213" t="s">
        <v>1350</v>
      </c>
      <c r="AD128" s="213" t="str">
        <f>+'5 - Diseño y Valoración Control'!Q128</f>
        <v>Sin registro</v>
      </c>
      <c r="AE128" s="203">
        <f>+'5 - Diseño y Valoración Control'!R128</f>
        <v>0.36</v>
      </c>
      <c r="AF128" s="186" t="str">
        <f>+'5 - Diseño y Valoración Control'!S128</f>
        <v>Baja</v>
      </c>
      <c r="AG128" s="203">
        <f>+'5 - Diseño y Valoración Control'!T128</f>
        <v>1</v>
      </c>
      <c r="AH128" s="186" t="str">
        <f>+'5 - Diseño y Valoración Control'!U128</f>
        <v>Catastrófico</v>
      </c>
      <c r="AI128" s="186" t="str">
        <f>+'5 - Diseño y Valoración Control'!V128</f>
        <v>Extremo</v>
      </c>
      <c r="AJ128" s="186" t="str">
        <f>+'5 - Diseño y Valoración Control'!W128</f>
        <v>Reducir</v>
      </c>
      <c r="AK128" s="248" t="str">
        <f>+'6 - Plan de Acciones Preventiva'!F126</f>
        <v>P 49.1</v>
      </c>
      <c r="AL128" s="212" t="str">
        <f>+'6 - Plan de Acciones Preventiva'!G126</f>
        <v>Contar con el personal que se encuentre a cargo de realizar la revisión y unificación de criterios, vigilancia y defensa judicial de la ANT.</v>
      </c>
      <c r="AM128" s="212" t="str">
        <f>+'6 - Plan de Acciones Preventiva'!H126</f>
        <v>Oficina Jurídica</v>
      </c>
      <c r="AN128" s="212" t="str">
        <f>+'6 - Plan de Acciones Preventiva'!I126</f>
        <v>Contratos suscritos por la Oficina Jurídica</v>
      </c>
      <c r="AO128" s="213">
        <f>+'6 - Plan de Acciones Preventiva'!J126</f>
        <v>23</v>
      </c>
      <c r="AP128" s="213">
        <f>+'6 - Plan de Acciones Preventiva'!AI126</f>
        <v>0</v>
      </c>
      <c r="AQ128" s="239">
        <f>+'6 - Plan de Acciones Preventiva'!AJ126</f>
        <v>0</v>
      </c>
      <c r="AR128" s="213" t="str">
        <f>+'6 - Plan de Acciones Preventiva'!AK126</f>
        <v>En curso</v>
      </c>
      <c r="AS128" s="244">
        <f>+'6 - Plan de Acciones Preventiva'!AL126</f>
        <v>0</v>
      </c>
      <c r="AT128" s="244">
        <f>+'6 - Plan de Acciones Preventiva'!AM126</f>
        <v>0</v>
      </c>
      <c r="AU128" s="213">
        <f>+'7 - Materialización del Riesgo'!G128</f>
        <v>0</v>
      </c>
      <c r="AV128" s="213">
        <f>+'7 - Materialización del Riesgo'!H128</f>
        <v>0</v>
      </c>
      <c r="AW128" s="213">
        <f>+'7 - Materialización del Riesgo'!I128</f>
        <v>0</v>
      </c>
      <c r="AX128" s="213" t="e">
        <f>+'7 - Materialización del Riesgo'!J128</f>
        <v>#DIV/0!</v>
      </c>
      <c r="AY128" s="213" t="e">
        <f>+'7 - Materialización del Riesgo'!K128</f>
        <v>#DIV/0!</v>
      </c>
      <c r="AZ128" s="213">
        <f>+'7 - Materialización del Riesgo'!L128</f>
        <v>0</v>
      </c>
      <c r="BA128" s="213">
        <f>+'7 - Materialización del Riesgo'!M128</f>
        <v>0</v>
      </c>
      <c r="BB128" s="213">
        <f>+'7 - Materialización del Riesgo'!N128</f>
        <v>0</v>
      </c>
      <c r="BC128" s="213">
        <f>+'7 - Materialización del Riesgo'!O128</f>
        <v>0</v>
      </c>
      <c r="BD128" s="213" t="e">
        <f>+'7 - Materialización del Riesgo'!P128</f>
        <v>#DIV/0!</v>
      </c>
      <c r="BE128" s="239">
        <f>+'7 - Materialización del Riesgo'!Q128</f>
        <v>1</v>
      </c>
    </row>
    <row r="129" spans="2:57" s="115" customFormat="1" ht="60" x14ac:dyDescent="0.25">
      <c r="B129" s="212" t="str">
        <f>+'3 - Identificación del Riesgo'!B128</f>
        <v>APOYO JURÍDICO</v>
      </c>
      <c r="C129" s="212" t="str">
        <f>+'3 - Identificación del Riesgo'!C128</f>
        <v>Asesorar y dar soporte jurídico a las diferentes dependencias, a través de la emisión de conceptos y demás soportes legales que sean necesarios, así como realizar todas las actuaciones tendientes a la debida defensa de los intereses de la entidad</v>
      </c>
      <c r="D129" s="212" t="str">
        <f>+'3 - Identificación del Riesgo'!D128</f>
        <v>Desde la asesoría jurídica al Director y demás dependencias, hasta las actuaciones judiciales tendientes a la debida defensa de los intereses de la entidad</v>
      </c>
      <c r="E129" s="213" t="str">
        <f>+'3 - Identificación del Riesgo'!F128</f>
        <v>OFICINA JURÍDICA</v>
      </c>
      <c r="F129" s="248" t="str">
        <f>+'3 - Identificación del Riesgo'!G128</f>
        <v>R 49</v>
      </c>
      <c r="G129" s="213" t="str">
        <f>+'3 - Identificación del Riesgo'!H128</f>
        <v>Emisión de viabilidades positivas contrarias a la normatividad</v>
      </c>
      <c r="H129" s="213" t="str">
        <f>+'3 - Identificación del Riesgo'!I128</f>
        <v>Pérdida Reputacional</v>
      </c>
      <c r="I129" s="212" t="str">
        <f>+'3 - Identificación del Riesgo'!J128</f>
        <v>Posibilidad de pérdida reputacional en la imagen de entidad por interpretaciones variadas a la normatividad y vacíos jurídicos que podrían generar la toma de decisiones erróneas</v>
      </c>
      <c r="J129" s="216">
        <f>+'3 - Identificación del Riesgo'!O128</f>
        <v>44701</v>
      </c>
      <c r="K129" s="216" t="str">
        <f>+'3 - Identificación del Riesgo'!K128</f>
        <v>DE CUMPLIMIENTO</v>
      </c>
      <c r="L129" s="215" t="str">
        <f>+'3 - Identificación del Riesgo'!N128</f>
        <v>Ejecución y administración de procesos</v>
      </c>
      <c r="M129" s="214">
        <v>240</v>
      </c>
      <c r="N129" s="242" t="str">
        <f t="shared" si="11"/>
        <v>Media</v>
      </c>
      <c r="O129" s="243">
        <f t="shared" si="12"/>
        <v>0.6</v>
      </c>
      <c r="P129" s="214" t="s">
        <v>394</v>
      </c>
      <c r="Q129" s="242" t="str">
        <f>IF(OR(P129=[1]Datos!$A$23,P129=[1]Datos!$B$23),"Leve",IF(OR(P129=[1]Datos!$A$24,P129=[1]Datos!$B$24),"Menor",IF(OR(P129=[1]Datos!$A$25,P129=[1]Datos!$B$25),"Moderado",IF(OR(P129=[1]Datos!$A$26,P129=[1]Datos!$B$26),"Mayor",IF(OR(P129=[1]Datos!$A$27,P129=[1]Datos!$B$27),"Catastrófico","")))))</f>
        <v>Catastrófico</v>
      </c>
      <c r="R129" s="243">
        <f t="shared" si="13"/>
        <v>1</v>
      </c>
      <c r="S129" s="242" t="str">
        <f t="shared" si="14"/>
        <v>Extremo</v>
      </c>
      <c r="T129" s="242" t="str">
        <f t="shared" si="15"/>
        <v>Reducir</v>
      </c>
      <c r="U129" s="248" t="str">
        <f>+'5 - Diseño y Valoración Control'!H129</f>
        <v>C 49.2</v>
      </c>
      <c r="V129" s="212" t="str">
        <f>+'5 - Diseño y Valoración Control'!I129</f>
        <v>OFICINA JURÍDICA</v>
      </c>
      <c r="W129" s="212" t="str">
        <f>+'5 - Diseño y Valoración Control'!J129</f>
        <v>Oficina Jurídica realiza la revocatoria a través de un acto administrativo donde es motivado y se expresa los argumentos del porque a la actuación administrativa</v>
      </c>
      <c r="X129" s="213" t="str">
        <f>+'5 - Diseño y Valoración Control'!K129</f>
        <v>Correctivo</v>
      </c>
      <c r="Y129" s="99" t="str">
        <f t="shared" si="22"/>
        <v>Impacto</v>
      </c>
      <c r="Z129" s="213" t="str">
        <f>+'5 - Diseño y Valoración Control'!M129</f>
        <v>Manual</v>
      </c>
      <c r="AA129" s="99" t="str">
        <f t="shared" si="23"/>
        <v>25%</v>
      </c>
      <c r="AB129" s="213" t="str">
        <f>+'5 - Diseño y Valoración Control'!O129</f>
        <v>Sin documentar</v>
      </c>
      <c r="AC129" s="213" t="s">
        <v>1350</v>
      </c>
      <c r="AD129" s="213" t="str">
        <f>+'5 - Diseño y Valoración Control'!Q129</f>
        <v>Con registro</v>
      </c>
      <c r="AE129" s="203">
        <f>+'5 - Diseño y Valoración Control'!R129</f>
        <v>0</v>
      </c>
      <c r="AF129" s="186" t="str">
        <f>+'5 - Diseño y Valoración Control'!S129</f>
        <v/>
      </c>
      <c r="AG129" s="203">
        <f>+'5 - Diseño y Valoración Control'!T129</f>
        <v>0</v>
      </c>
      <c r="AH129" s="186" t="str">
        <f>+'5 - Diseño y Valoración Control'!U129</f>
        <v/>
      </c>
      <c r="AI129" s="186" t="str">
        <f>+'5 - Diseño y Valoración Control'!V129</f>
        <v/>
      </c>
      <c r="AJ129" s="186"/>
      <c r="AK129" s="248" t="str">
        <f>+'6 - Plan de Acciones Preventiva'!F127</f>
        <v>P 49.2</v>
      </c>
      <c r="AL129" s="212" t="str">
        <f>+'6 - Plan de Acciones Preventiva'!G127</f>
        <v>Reuniones de seguimiento para la emisión de viabilidades por la Oficina Jurídica.</v>
      </c>
      <c r="AM129" s="212" t="str">
        <f>+'6 - Plan de Acciones Preventiva'!H127</f>
        <v>Oficina Jurídica</v>
      </c>
      <c r="AN129" s="212" t="str">
        <f>+'6 - Plan de Acciones Preventiva'!I127</f>
        <v>Acta de seguimiento para la emisión de viabilidades</v>
      </c>
      <c r="AO129" s="213">
        <f>+'6 - Plan de Acciones Preventiva'!J127</f>
        <v>11</v>
      </c>
      <c r="AP129" s="213">
        <f>+'6 - Plan de Acciones Preventiva'!AI127</f>
        <v>0</v>
      </c>
      <c r="AQ129" s="239">
        <f>+'6 - Plan de Acciones Preventiva'!AJ127</f>
        <v>0</v>
      </c>
      <c r="AR129" s="213" t="str">
        <f>+'6 - Plan de Acciones Preventiva'!AK127</f>
        <v>En curso</v>
      </c>
      <c r="AS129" s="244">
        <f>+'6 - Plan de Acciones Preventiva'!AL127</f>
        <v>0</v>
      </c>
      <c r="AT129" s="244">
        <f>+'6 - Plan de Acciones Preventiva'!AM127</f>
        <v>0</v>
      </c>
      <c r="AU129" s="213">
        <f>+'7 - Materialización del Riesgo'!G129</f>
        <v>0</v>
      </c>
      <c r="AV129" s="213">
        <f>+'7 - Materialización del Riesgo'!H129</f>
        <v>0</v>
      </c>
      <c r="AW129" s="213">
        <f>+'7 - Materialización del Riesgo'!I129</f>
        <v>0</v>
      </c>
      <c r="AX129" s="213" t="e">
        <f>+'7 - Materialización del Riesgo'!J129</f>
        <v>#DIV/0!</v>
      </c>
      <c r="AY129" s="213" t="e">
        <f>+'7 - Materialización del Riesgo'!K129</f>
        <v>#DIV/0!</v>
      </c>
      <c r="AZ129" s="213">
        <f>+'7 - Materialización del Riesgo'!L129</f>
        <v>0</v>
      </c>
      <c r="BA129" s="213">
        <f>+'7 - Materialización del Riesgo'!M129</f>
        <v>0</v>
      </c>
      <c r="BB129" s="213">
        <f>+'7 - Materialización del Riesgo'!N129</f>
        <v>0</v>
      </c>
      <c r="BC129" s="213">
        <f>+'7 - Materialización del Riesgo'!O129</f>
        <v>0</v>
      </c>
      <c r="BD129" s="213" t="e">
        <f>+'7 - Materialización del Riesgo'!P129</f>
        <v>#DIV/0!</v>
      </c>
      <c r="BE129" s="239">
        <f>+'7 - Materialización del Riesgo'!Q129</f>
        <v>1</v>
      </c>
    </row>
    <row r="130" spans="2:57" s="115" customFormat="1" ht="60" x14ac:dyDescent="0.25">
      <c r="B130" s="212" t="str">
        <f>+'3 - Identificación del Riesgo'!B129</f>
        <v>ADQUISICIÓN DE BIENES Y SERVICIOS</v>
      </c>
      <c r="C130" s="212" t="str">
        <f>+'3 - Identificación del Riesgo'!C129</f>
        <v>Adelantar la adquisición de bienes y/o servicios de la Agencia a través de los mecanismos definidos para la selección, elaboración, celebración, formalización, ejecución, terminación y/o liquidación de los contratos</v>
      </c>
      <c r="D130" s="212" t="str">
        <f>+'3 - Identificación del Riesgo'!D129</f>
        <v xml:space="preserve">Desde la verificación de los documentos de liquidación, hasta la liquidación del contrato </v>
      </c>
      <c r="E130" s="213" t="str">
        <f>+'3 - Identificación del Riesgo'!F129</f>
        <v>GRUPO CONTRATOS</v>
      </c>
      <c r="F130" s="248" t="str">
        <f>+'3 - Identificación del Riesgo'!G129</f>
        <v>R 50</v>
      </c>
      <c r="G130" s="213" t="str">
        <f>+'3 - Identificación del Riesgo'!H129</f>
        <v>Liquidación de contratos y/o convenios fuera del plazo previsto.</v>
      </c>
      <c r="H130" s="213" t="str">
        <f>+'3 - Identificación del Riesgo'!I129</f>
        <v>Pérdida Reputacional</v>
      </c>
      <c r="I130" s="212" t="str">
        <f>+'3 - Identificación del Riesgo'!J129</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0" s="216">
        <f>+'3 - Identificación del Riesgo'!O129</f>
        <v>44701</v>
      </c>
      <c r="K130" s="216" t="str">
        <f>+'3 - Identificación del Riesgo'!K129</f>
        <v>DE CUMPLIMIENTO</v>
      </c>
      <c r="L130" s="215" t="str">
        <f>+'3 - Identificación del Riesgo'!N129</f>
        <v>Ejecución y administración de procesos</v>
      </c>
      <c r="M130" s="214">
        <v>30</v>
      </c>
      <c r="N130" s="242" t="str">
        <f t="shared" si="11"/>
        <v>Media</v>
      </c>
      <c r="O130" s="243">
        <f t="shared" si="12"/>
        <v>0.6</v>
      </c>
      <c r="P130" s="214" t="s">
        <v>393</v>
      </c>
      <c r="Q130" s="242" t="str">
        <f>IF(OR(P130=[1]Datos!$A$23,P130=[1]Datos!$B$23),"Leve",IF(OR(P130=[1]Datos!$A$24,P130=[1]Datos!$B$24),"Menor",IF(OR(P130=[1]Datos!$A$25,P130=[1]Datos!$B$25),"Moderado",IF(OR(P130=[1]Datos!$A$26,P130=[1]Datos!$B$26),"Mayor",IF(OR(P130=[1]Datos!$A$27,P130=[1]Datos!$B$27),"Catastrófico","")))))</f>
        <v>Moderado</v>
      </c>
      <c r="R130" s="243">
        <f t="shared" si="13"/>
        <v>0.6</v>
      </c>
      <c r="S130" s="242" t="str">
        <f t="shared" si="14"/>
        <v>Moderado</v>
      </c>
      <c r="T130" s="242" t="str">
        <f t="shared" si="15"/>
        <v>Reducir</v>
      </c>
      <c r="U130" s="248" t="str">
        <f>+'5 - Diseño y Valoración Control'!H130</f>
        <v>C 50.1</v>
      </c>
      <c r="V130" s="212" t="str">
        <f>+'5 - Diseño y Valoración Control'!I130</f>
        <v>SUPERVISOR DEL CONTRATO Y/O CONVENIO</v>
      </c>
      <c r="W130" s="212" t="str">
        <f>+'5 - Diseño y Valoración Control'!J130</f>
        <v>Supervisor del contrato y/o convenio solicita al Grupo de contratos  a través de un memorando en ORFEO para adelantar el tramite de liquidación con el cumplimiento total de la documentación contractual (expediente del contrato)</v>
      </c>
      <c r="X130" s="213" t="str">
        <f>+'5 - Diseño y Valoración Control'!K130</f>
        <v>Preventivo</v>
      </c>
      <c r="Y130" s="99" t="str">
        <f t="shared" ref="Y130:Y137" si="24">IF(OR(X130="Correctivo",X130="Detectivo"),"Impacto",IF(X130="Preventivo","Probabilidad",""))</f>
        <v>Probabilidad</v>
      </c>
      <c r="Z130" s="213" t="str">
        <f>+'5 - Diseño y Valoración Control'!M130</f>
        <v>Manual</v>
      </c>
      <c r="AA130" s="99" t="str">
        <f t="shared" ref="AA130:AA137" si="25">IF(AND(X130="Preventivo",Z130="Automático"),"50%",IF(AND(X130="Preventivo",Z130="Manual"),"40%",IF(AND(X130="Detectivo",Z130="Automático"),"40%",IF(AND(X130="Detectivo",Z130="Manual"),"30%",IF(AND(X130="Correctivo",Z130="Automático"),"35%",IF(AND(X130="Correctivo",Z130="Manual"),"25%",""))))))</f>
        <v>40%</v>
      </c>
      <c r="AB130" s="213" t="str">
        <f>+'5 - Diseño y Valoración Control'!O130</f>
        <v>Documentado</v>
      </c>
      <c r="AC130" s="213" t="s">
        <v>421</v>
      </c>
      <c r="AD130" s="213" t="str">
        <f>+'5 - Diseño y Valoración Control'!Q130</f>
        <v>Con registro</v>
      </c>
      <c r="AE130" s="203">
        <f>+'5 - Diseño y Valoración Control'!R130</f>
        <v>0.36</v>
      </c>
      <c r="AF130" s="186" t="str">
        <f>+'5 - Diseño y Valoración Control'!S130</f>
        <v>Baja</v>
      </c>
      <c r="AG130" s="203">
        <f>+'5 - Diseño y Valoración Control'!T130</f>
        <v>0.6</v>
      </c>
      <c r="AH130" s="186" t="str">
        <f>+'5 - Diseño y Valoración Control'!U130</f>
        <v>Moderado</v>
      </c>
      <c r="AI130" s="186" t="str">
        <f>+'5 - Diseño y Valoración Control'!V130</f>
        <v>Moderado</v>
      </c>
      <c r="AJ130" s="186" t="str">
        <f>+'5 - Diseño y Valoración Control'!W130</f>
        <v>Reducir</v>
      </c>
      <c r="AK130" s="248" t="str">
        <f>+'6 - Plan de Acciones Preventiva'!F128</f>
        <v>P 50.1</v>
      </c>
      <c r="AL130" s="212" t="str">
        <f>+'6 - Plan de Acciones Preventiva'!G128</f>
        <v>Registro de todos los contratos que estén en términos para liquidación</v>
      </c>
      <c r="AM130" s="212" t="str">
        <f>+'6 - Plan de Acciones Preventiva'!H128</f>
        <v>GRUPO CONTRATOS</v>
      </c>
      <c r="AN130" s="212" t="str">
        <f>+'6 - Plan de Acciones Preventiva'!I128</f>
        <v>Bases de datos (Liquidaciones) actualizada cuatrimestralmente</v>
      </c>
      <c r="AO130" s="213">
        <f>+'6 - Plan de Acciones Preventiva'!J128</f>
        <v>3</v>
      </c>
      <c r="AP130" s="213">
        <f>+'6 - Plan de Acciones Preventiva'!AI128</f>
        <v>1</v>
      </c>
      <c r="AQ130" s="239">
        <f>+'6 - Plan de Acciones Preventiva'!AJ128</f>
        <v>0.33333333333333331</v>
      </c>
      <c r="AR130" s="213" t="str">
        <f>+'6 - Plan de Acciones Preventiva'!AK128</f>
        <v>En curso</v>
      </c>
      <c r="AS130" s="244" t="str">
        <f>+'6 - Plan de Acciones Preventiva'!AL128</f>
        <v xml:space="preserve">https://agenciadetierras.sharepoint.com/:x:/s/MapadeRiesgosdeGestionANT/EYOaPBccT_VLv4TJqM94aK4B3LvosakMvfs6npjJfM96fA?e=WW3dNX
</v>
      </c>
      <c r="AT130" s="244">
        <f>+'6 - Plan de Acciones Preventiva'!AM128</f>
        <v>0</v>
      </c>
      <c r="AU130" s="213">
        <f>+'7 - Materialización del Riesgo'!G130</f>
        <v>0</v>
      </c>
      <c r="AV130" s="213">
        <f>+'7 - Materialización del Riesgo'!H130</f>
        <v>0</v>
      </c>
      <c r="AW130" s="213">
        <f>+'7 - Materialización del Riesgo'!I130</f>
        <v>0</v>
      </c>
      <c r="AX130" s="213" t="e">
        <f>+'7 - Materialización del Riesgo'!J130</f>
        <v>#DIV/0!</v>
      </c>
      <c r="AY130" s="213" t="e">
        <f>+'7 - Materialización del Riesgo'!K130</f>
        <v>#DIV/0!</v>
      </c>
      <c r="AZ130" s="213">
        <f>+'7 - Materialización del Riesgo'!L130</f>
        <v>0</v>
      </c>
      <c r="BA130" s="213">
        <f>+'7 - Materialización del Riesgo'!M130</f>
        <v>0</v>
      </c>
      <c r="BB130" s="213">
        <f>+'7 - Materialización del Riesgo'!N130</f>
        <v>0</v>
      </c>
      <c r="BC130" s="213">
        <f>+'7 - Materialización del Riesgo'!O130</f>
        <v>0</v>
      </c>
      <c r="BD130" s="213" t="e">
        <f>+'7 - Materialización del Riesgo'!P130</f>
        <v>#DIV/0!</v>
      </c>
      <c r="BE130" s="239">
        <f>+'7 - Materialización del Riesgo'!Q130</f>
        <v>1</v>
      </c>
    </row>
    <row r="131" spans="2:57" s="115" customFormat="1" ht="60" x14ac:dyDescent="0.25">
      <c r="B131" s="212" t="str">
        <f>+'3 - Identificación del Riesgo'!B130</f>
        <v>ADQUISICIÓN DE BIENES Y SERVICIOS</v>
      </c>
      <c r="C131" s="212" t="str">
        <f>+'3 - Identificación del Riesgo'!C130</f>
        <v>Adelantar la adquisición de bienes y/o servicios de la Agencia a través de los mecanismos definidos para la selección, elaboración, celebración, formalización, ejecución, terminación y/o liquidación de los contratos</v>
      </c>
      <c r="D131" s="212" t="str">
        <f>+'3 - Identificación del Riesgo'!D130</f>
        <v xml:space="preserve">Desde la verificación de los documentos de liquidación, hasta la liquidación del contrato </v>
      </c>
      <c r="E131" s="213" t="str">
        <f>+'3 - Identificación del Riesgo'!F130</f>
        <v>GRUPO CONTRATOS</v>
      </c>
      <c r="F131" s="248" t="str">
        <f>+'3 - Identificación del Riesgo'!G130</f>
        <v>R 50</v>
      </c>
      <c r="G131" s="213" t="str">
        <f>+'3 - Identificación del Riesgo'!H130</f>
        <v>Liquidación de contratos y/o convenios fuera del plazo previsto.</v>
      </c>
      <c r="H131" s="213" t="str">
        <f>+'3 - Identificación del Riesgo'!I130</f>
        <v>Pérdida Reputacional</v>
      </c>
      <c r="I131" s="212" t="str">
        <f>+'3 - Identificación del Riesgo'!J130</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1" s="216">
        <f>+'3 - Identificación del Riesgo'!O130</f>
        <v>44701</v>
      </c>
      <c r="K131" s="216" t="str">
        <f>+'3 - Identificación del Riesgo'!K130</f>
        <v>DE CUMPLIMIENTO</v>
      </c>
      <c r="L131" s="215" t="str">
        <f>+'3 - Identificación del Riesgo'!N130</f>
        <v>Ejecución y administración de procesos</v>
      </c>
      <c r="M131" s="214">
        <v>30</v>
      </c>
      <c r="N131" s="242" t="str">
        <f t="shared" si="11"/>
        <v>Media</v>
      </c>
      <c r="O131" s="243">
        <f t="shared" si="12"/>
        <v>0.6</v>
      </c>
      <c r="P131" s="214" t="s">
        <v>393</v>
      </c>
      <c r="Q131" s="242" t="str">
        <f>IF(OR(P131=[1]Datos!$A$23,P131=[1]Datos!$B$23),"Leve",IF(OR(P131=[1]Datos!$A$24,P131=[1]Datos!$B$24),"Menor",IF(OR(P131=[1]Datos!$A$25,P131=[1]Datos!$B$25),"Moderado",IF(OR(P131=[1]Datos!$A$26,P131=[1]Datos!$B$26),"Mayor",IF(OR(P131=[1]Datos!$A$27,P131=[1]Datos!$B$27),"Catastrófico","")))))</f>
        <v>Moderado</v>
      </c>
      <c r="R131" s="243">
        <f t="shared" si="13"/>
        <v>0.6</v>
      </c>
      <c r="S131" s="242" t="str">
        <f t="shared" si="14"/>
        <v>Moderado</v>
      </c>
      <c r="T131" s="242" t="str">
        <f t="shared" si="15"/>
        <v>Reducir</v>
      </c>
      <c r="U131" s="248" t="str">
        <f>+'5 - Diseño y Valoración Control'!H131</f>
        <v>C 50.2</v>
      </c>
      <c r="V131" s="212" t="str">
        <f>+'5 - Diseño y Valoración Control'!I131</f>
        <v>SUPERVISOR DEL CONTRATO Y/O CONVENIO</v>
      </c>
      <c r="W131" s="212" t="str">
        <f>+'5 - Diseño y Valoración Control'!J131</f>
        <v>Supervisor del contrato y/o convenio verifica la finalización del contrato y/o convenio a través del informe final de supervisión donde revisa que cumpla con las obligaciones del contrato y poder dar el visto bueno para la liquidación del contrato y posterior publicación SECOP ii</v>
      </c>
      <c r="X131" s="213" t="str">
        <f>+'5 - Diseño y Valoración Control'!K131</f>
        <v>Detectivo</v>
      </c>
      <c r="Y131" s="99" t="str">
        <f t="shared" si="24"/>
        <v>Impacto</v>
      </c>
      <c r="Z131" s="213" t="str">
        <f>+'5 - Diseño y Valoración Control'!M131</f>
        <v>Manual</v>
      </c>
      <c r="AA131" s="99" t="str">
        <f t="shared" si="25"/>
        <v>30%</v>
      </c>
      <c r="AB131" s="213" t="str">
        <f>+'5 - Diseño y Valoración Control'!O131</f>
        <v>Documentado</v>
      </c>
      <c r="AC131" s="213" t="s">
        <v>421</v>
      </c>
      <c r="AD131" s="213" t="str">
        <f>+'5 - Diseño y Valoración Control'!Q131</f>
        <v>Con Registro</v>
      </c>
      <c r="AE131" s="203">
        <f>+'5 - Diseño y Valoración Control'!R131</f>
        <v>0.36</v>
      </c>
      <c r="AF131" s="186" t="str">
        <f>+'5 - Diseño y Valoración Control'!S131</f>
        <v>Baja</v>
      </c>
      <c r="AG131" s="203">
        <f>+'5 - Diseño y Valoración Control'!T131</f>
        <v>0.42</v>
      </c>
      <c r="AH131" s="186" t="str">
        <f>+'5 - Diseño y Valoración Control'!U131</f>
        <v>Moderado</v>
      </c>
      <c r="AI131" s="186" t="str">
        <f>+'5 - Diseño y Valoración Control'!V131</f>
        <v>Moderado</v>
      </c>
      <c r="AJ131" s="186" t="str">
        <f>+'5 - Diseño y Valoración Control'!W131</f>
        <v>Reducir</v>
      </c>
      <c r="AK131" s="248" t="str">
        <f>+'6 - Plan de Acciones Preventiva'!F129</f>
        <v>P 50.2</v>
      </c>
      <c r="AL131" s="212">
        <f>+'6 - Plan de Acciones Preventiva'!G129</f>
        <v>0</v>
      </c>
      <c r="AM131" s="212" t="str">
        <f>+'6 - Plan de Acciones Preventiva'!H129</f>
        <v/>
      </c>
      <c r="AN131" s="212">
        <f>+'6 - Plan de Acciones Preventiva'!I129</f>
        <v>0</v>
      </c>
      <c r="AO131" s="213">
        <f>+'6 - Plan de Acciones Preventiva'!J129</f>
        <v>0</v>
      </c>
      <c r="AP131" s="213">
        <f>+'6 - Plan de Acciones Preventiva'!AI129</f>
        <v>0</v>
      </c>
      <c r="AQ131" s="239"/>
      <c r="AR131" s="213" t="str">
        <f>+'6 - Plan de Acciones Preventiva'!AK129</f>
        <v>En curso</v>
      </c>
      <c r="AS131" s="244">
        <f>+'6 - Plan de Acciones Preventiva'!AL129</f>
        <v>0</v>
      </c>
      <c r="AT131" s="244">
        <f>+'6 - Plan de Acciones Preventiva'!AM129</f>
        <v>0</v>
      </c>
      <c r="AU131" s="213">
        <f>+'7 - Materialización del Riesgo'!G131</f>
        <v>0</v>
      </c>
      <c r="AV131" s="213">
        <f>+'7 - Materialización del Riesgo'!H131</f>
        <v>0</v>
      </c>
      <c r="AW131" s="213">
        <f>+'7 - Materialización del Riesgo'!I131</f>
        <v>0</v>
      </c>
      <c r="AX131" s="213" t="e">
        <f>+'7 - Materialización del Riesgo'!J131</f>
        <v>#DIV/0!</v>
      </c>
      <c r="AY131" s="213" t="e">
        <f>+'7 - Materialización del Riesgo'!K131</f>
        <v>#DIV/0!</v>
      </c>
      <c r="AZ131" s="213">
        <f>+'7 - Materialización del Riesgo'!L131</f>
        <v>0</v>
      </c>
      <c r="BA131" s="213">
        <f>+'7 - Materialización del Riesgo'!M131</f>
        <v>0</v>
      </c>
      <c r="BB131" s="213">
        <f>+'7 - Materialización del Riesgo'!N131</f>
        <v>0</v>
      </c>
      <c r="BC131" s="213">
        <f>+'7 - Materialización del Riesgo'!O131</f>
        <v>0</v>
      </c>
      <c r="BD131" s="213" t="e">
        <f>+'7 - Materialización del Riesgo'!P131</f>
        <v>#DIV/0!</v>
      </c>
      <c r="BE131" s="239">
        <f>+'7 - Materialización del Riesgo'!Q131</f>
        <v>1</v>
      </c>
    </row>
    <row r="132" spans="2:57" s="115" customFormat="1" ht="60" x14ac:dyDescent="0.25">
      <c r="B132" s="212" t="str">
        <f>+'3 - Identificación del Riesgo'!B131</f>
        <v>ADQUISICIÓN DE BIENES Y SERVICIOS</v>
      </c>
      <c r="C132" s="212" t="str">
        <f>+'3 - Identificación del Riesgo'!C131</f>
        <v>Adelantar la adquisición de bienes y/o servicios de la Agencia a través de los mecanismos definidos para la selección, elaboración, celebración, formalización, ejecución, terminación y/o liquidación de los contratos</v>
      </c>
      <c r="D132" s="212" t="str">
        <f>+'3 - Identificación del Riesgo'!D131</f>
        <v xml:space="preserve">Desde la verificación de los documentos de liquidación, hasta la liquidación del contrato </v>
      </c>
      <c r="E132" s="213" t="str">
        <f>+'3 - Identificación del Riesgo'!F131</f>
        <v>GRUPO CONTRATOS</v>
      </c>
      <c r="F132" s="248" t="str">
        <f>+'3 - Identificación del Riesgo'!G131</f>
        <v>R 50</v>
      </c>
      <c r="G132" s="213" t="str">
        <f>+'3 - Identificación del Riesgo'!H131</f>
        <v>Liquidación de contratos y/o convenios fuera del plazo previsto.</v>
      </c>
      <c r="H132" s="213" t="str">
        <f>+'3 - Identificación del Riesgo'!I131</f>
        <v>Pérdida Reputacional</v>
      </c>
      <c r="I132" s="212" t="str">
        <f>+'3 - Identificación del Riesgo'!J131</f>
        <v>Posibilidad de pérdida reputacional por perdida de la competencia para realizar la liquidación del contrato debido a inoportunidad en la radicación de la solicitud de liquidación por parte del supervisor del contrato y/o convenio e incumplimientos de la legislación vigente por observaciones o hallazgos por parte de Control Interno y/o los entes de control</v>
      </c>
      <c r="J132" s="216">
        <f>+'3 - Identificación del Riesgo'!O131</f>
        <v>44701</v>
      </c>
      <c r="K132" s="216" t="str">
        <f>+'3 - Identificación del Riesgo'!K131</f>
        <v>DE CUMPLIMIENTO</v>
      </c>
      <c r="L132" s="215" t="str">
        <f>+'3 - Identificación del Riesgo'!N131</f>
        <v>Ejecución y administración de procesos</v>
      </c>
      <c r="M132" s="214">
        <v>30</v>
      </c>
      <c r="N132" s="242" t="str">
        <f t="shared" si="11"/>
        <v>Media</v>
      </c>
      <c r="O132" s="243">
        <f t="shared" si="12"/>
        <v>0.6</v>
      </c>
      <c r="P132" s="214" t="s">
        <v>393</v>
      </c>
      <c r="Q132" s="242" t="str">
        <f>IF(OR(P132=[1]Datos!$A$23,P132=[1]Datos!$B$23),"Leve",IF(OR(P132=[1]Datos!$A$24,P132=[1]Datos!$B$24),"Menor",IF(OR(P132=[1]Datos!$A$25,P132=[1]Datos!$B$25),"Moderado",IF(OR(P132=[1]Datos!$A$26,P132=[1]Datos!$B$26),"Mayor",IF(OR(P132=[1]Datos!$A$27,P132=[1]Datos!$B$27),"Catastrófico","")))))</f>
        <v>Moderado</v>
      </c>
      <c r="R132" s="243">
        <f t="shared" si="13"/>
        <v>0.6</v>
      </c>
      <c r="S132" s="242" t="str">
        <f t="shared" si="14"/>
        <v>Moderado</v>
      </c>
      <c r="T132" s="242" t="str">
        <f t="shared" si="15"/>
        <v>Reducir</v>
      </c>
      <c r="U132" s="248" t="str">
        <f>+'5 - Diseño y Valoración Control'!H132</f>
        <v>C 50.3</v>
      </c>
      <c r="V132" s="212" t="str">
        <f>+'5 - Diseño y Valoración Control'!I132</f>
        <v>GRUPO CONTRATOS</v>
      </c>
      <c r="W132" s="212" t="str">
        <f>+'5 - Diseño y Valoración Control'!J132</f>
        <v>Grupo Contratos proyecta la finalización del contrato a través del Acta de cierre donde se presenta las claridades del porque se finaliza el contrato y los términos de este, además, es insumo para realizar la reunión del análisis de causas de incumplimiento y formular las oportunidades de mejora correspondientes</v>
      </c>
      <c r="X132" s="213" t="str">
        <f>+'5 - Diseño y Valoración Control'!K132</f>
        <v>Correctivo</v>
      </c>
      <c r="Y132" s="99" t="str">
        <f t="shared" si="24"/>
        <v>Impacto</v>
      </c>
      <c r="Z132" s="213" t="str">
        <f>+'5 - Diseño y Valoración Control'!M132</f>
        <v>Manual</v>
      </c>
      <c r="AA132" s="99" t="str">
        <f t="shared" si="25"/>
        <v>25%</v>
      </c>
      <c r="AB132" s="213" t="str">
        <f>+'5 - Diseño y Valoración Control'!O132</f>
        <v>Sin documentar</v>
      </c>
      <c r="AC132" s="213" t="s">
        <v>421</v>
      </c>
      <c r="AD132" s="213" t="str">
        <f>+'5 - Diseño y Valoración Control'!Q132</f>
        <v>Con Registro</v>
      </c>
      <c r="AE132" s="203">
        <f>+'5 - Diseño y Valoración Control'!R132</f>
        <v>0</v>
      </c>
      <c r="AF132" s="186" t="str">
        <f>+'5 - Diseño y Valoración Control'!S132</f>
        <v/>
      </c>
      <c r="AG132" s="203">
        <f>+'5 - Diseño y Valoración Control'!T132</f>
        <v>0</v>
      </c>
      <c r="AH132" s="186" t="str">
        <f>+'5 - Diseño y Valoración Control'!U132</f>
        <v/>
      </c>
      <c r="AI132" s="186" t="str">
        <f>+'5 - Diseño y Valoración Control'!V132</f>
        <v/>
      </c>
      <c r="AJ132" s="186"/>
      <c r="AK132" s="248" t="str">
        <f>+'6 - Plan de Acciones Preventiva'!F130</f>
        <v>P 50.3</v>
      </c>
      <c r="AL132" s="212">
        <f>+'6 - Plan de Acciones Preventiva'!G130</f>
        <v>0</v>
      </c>
      <c r="AM132" s="212" t="str">
        <f>+'6 - Plan de Acciones Preventiva'!H130</f>
        <v/>
      </c>
      <c r="AN132" s="212">
        <f>+'6 - Plan de Acciones Preventiva'!I130</f>
        <v>0</v>
      </c>
      <c r="AO132" s="213">
        <f>+'6 - Plan de Acciones Preventiva'!J130</f>
        <v>0</v>
      </c>
      <c r="AP132" s="213">
        <f>+'6 - Plan de Acciones Preventiva'!AI130</f>
        <v>0</v>
      </c>
      <c r="AQ132" s="239"/>
      <c r="AR132" s="213" t="str">
        <f>+'6 - Plan de Acciones Preventiva'!AK130</f>
        <v>En curso</v>
      </c>
      <c r="AS132" s="244">
        <f>+'6 - Plan de Acciones Preventiva'!AL130</f>
        <v>0</v>
      </c>
      <c r="AT132" s="244">
        <f>+'6 - Plan de Acciones Preventiva'!AM130</f>
        <v>0</v>
      </c>
      <c r="AU132" s="213">
        <f>+'7 - Materialización del Riesgo'!G132</f>
        <v>0</v>
      </c>
      <c r="AV132" s="213">
        <f>+'7 - Materialización del Riesgo'!H132</f>
        <v>0</v>
      </c>
      <c r="AW132" s="213">
        <f>+'7 - Materialización del Riesgo'!I132</f>
        <v>0</v>
      </c>
      <c r="AX132" s="213" t="e">
        <f>+'7 - Materialización del Riesgo'!J132</f>
        <v>#DIV/0!</v>
      </c>
      <c r="AY132" s="213" t="e">
        <f>+'7 - Materialización del Riesgo'!K132</f>
        <v>#DIV/0!</v>
      </c>
      <c r="AZ132" s="213">
        <f>+'7 - Materialización del Riesgo'!L132</f>
        <v>0</v>
      </c>
      <c r="BA132" s="213">
        <f>+'7 - Materialización del Riesgo'!M132</f>
        <v>0</v>
      </c>
      <c r="BB132" s="213">
        <f>+'7 - Materialización del Riesgo'!N132</f>
        <v>0</v>
      </c>
      <c r="BC132" s="213">
        <f>+'7 - Materialización del Riesgo'!O132</f>
        <v>0</v>
      </c>
      <c r="BD132" s="213" t="e">
        <f>+'7 - Materialización del Riesgo'!P132</f>
        <v>#DIV/0!</v>
      </c>
      <c r="BE132" s="239">
        <f>+'7 - Materialización del Riesgo'!Q132</f>
        <v>1</v>
      </c>
    </row>
    <row r="133" spans="2:57" s="115" customFormat="1" ht="60" x14ac:dyDescent="0.25">
      <c r="B133" s="212" t="str">
        <f>+'3 - Identificación del Riesgo'!B132</f>
        <v>ADQUISICIÓN DE BIENES Y SERVICIOS</v>
      </c>
      <c r="C133" s="212" t="str">
        <f>+'3 - Identificación del Riesgo'!C132</f>
        <v>Adelantar la adquisición de bienes y/o servicios de la Agencia a través de los mecanismos definidos para la selección, elaboración, celebración, formalización, ejecución, terminación y/o liquidación de los contratos</v>
      </c>
      <c r="D133" s="212" t="str">
        <f>+'3 - Identificación del Riesgo'!D132</f>
        <v xml:space="preserve">Desde la verificación de los documentos de liquidación, hasta la liquidación del contrato </v>
      </c>
      <c r="E133" s="213" t="str">
        <f>+'3 - Identificación del Riesgo'!F132</f>
        <v>GRUPO CONTRATOS</v>
      </c>
      <c r="F133" s="248" t="str">
        <f>+'3 - Identificación del Riesgo'!G132</f>
        <v>R 51</v>
      </c>
      <c r="G133" s="213" t="str">
        <f>+'3 - Identificación del Riesgo'!H132</f>
        <v>Configuración del contrato realidad.</v>
      </c>
      <c r="H133" s="213" t="str">
        <f>+'3 - Identificación del Riesgo'!I132</f>
        <v>Afectación Económica o presupuestal</v>
      </c>
      <c r="I133" s="212" t="str">
        <f>+'3 - Identificación del Riesgo'!J132</f>
        <v>Posibilidad de afectación económica por costos en liquidación de contrato y pago de prestaciones de ley debido a demandas o reclamaciones judiciales por la constitución de dependencia, subordinación y horarios de la labor por parte del supervisor del contrato</v>
      </c>
      <c r="J133" s="216">
        <f>+'3 - Identificación del Riesgo'!O132</f>
        <v>44701</v>
      </c>
      <c r="K133" s="216" t="str">
        <f>+'3 - Identificación del Riesgo'!K132</f>
        <v>DE CUMPLIMIENTO</v>
      </c>
      <c r="L133" s="215" t="str">
        <f>+'3 - Identificación del Riesgo'!N132</f>
        <v>Relaciones laborales</v>
      </c>
      <c r="M133" s="214">
        <v>12</v>
      </c>
      <c r="N133" s="242" t="str">
        <f t="shared" si="11"/>
        <v>Baja</v>
      </c>
      <c r="O133" s="243">
        <f t="shared" si="12"/>
        <v>0.4</v>
      </c>
      <c r="P133" s="214" t="s">
        <v>954</v>
      </c>
      <c r="Q133" s="242" t="str">
        <f>IF(OR(P133=[1]Datos!$A$23,P133=[1]Datos!$B$23),"Leve",IF(OR(P133=[1]Datos!$A$24,P133=[1]Datos!$B$24),"Menor",IF(OR(P133=[1]Datos!$A$25,P133=[1]Datos!$B$25),"Moderado",IF(OR(P133=[1]Datos!$A$26,P133=[1]Datos!$B$26),"Mayor",IF(OR(P133=[1]Datos!$A$27,P133=[1]Datos!$B$27),"Catastrófico","")))))</f>
        <v>Menor</v>
      </c>
      <c r="R133" s="243">
        <f t="shared" si="13"/>
        <v>0.4</v>
      </c>
      <c r="S133" s="242" t="str">
        <f t="shared" si="14"/>
        <v>Moderado</v>
      </c>
      <c r="T133" s="242" t="str">
        <f t="shared" si="15"/>
        <v>Reducir</v>
      </c>
      <c r="U133" s="248" t="str">
        <f>+'5 - Diseño y Valoración Control'!H133</f>
        <v>C 51.1</v>
      </c>
      <c r="V133" s="212" t="str">
        <f>+'5 - Diseño y Valoración Control'!I133</f>
        <v>SUPERVISOR DEL CONTRATO</v>
      </c>
      <c r="W133" s="212" t="str">
        <f>+'5 - Diseño y Valoración Control'!J133</f>
        <v>Supervisor del contrato realiza seguimiento a las obligaciones de los contratistas en el marco de sus competencias a través del informe en la plataforma KLIC donde valida las actividades reportadas en sus informes mensuales y que no exista constitución de dependencia, subordinación y horarios de la labor por parte del supervisor del contrato</v>
      </c>
      <c r="X133" s="213" t="str">
        <f>+'5 - Diseño y Valoración Control'!K133</f>
        <v>Detectivo</v>
      </c>
      <c r="Y133" s="99" t="str">
        <f t="shared" si="24"/>
        <v>Impacto</v>
      </c>
      <c r="Z133" s="213" t="str">
        <f>+'5 - Diseño y Valoración Control'!M133</f>
        <v>Manual</v>
      </c>
      <c r="AA133" s="99" t="str">
        <f t="shared" si="25"/>
        <v>30%</v>
      </c>
      <c r="AB133" s="213" t="str">
        <f>+'5 - Diseño y Valoración Control'!O133</f>
        <v>Documentado</v>
      </c>
      <c r="AC133" s="213" t="s">
        <v>421</v>
      </c>
      <c r="AD133" s="213" t="str">
        <f>+'5 - Diseño y Valoración Control'!Q133</f>
        <v>Con Registro</v>
      </c>
      <c r="AE133" s="203">
        <f>+'5 - Diseño y Valoración Control'!R133</f>
        <v>0.4</v>
      </c>
      <c r="AF133" s="186" t="str">
        <f>+'5 - Diseño y Valoración Control'!S133</f>
        <v>Baja</v>
      </c>
      <c r="AG133" s="203">
        <f>+'5 - Diseño y Valoración Control'!T133</f>
        <v>0.28000000000000003</v>
      </c>
      <c r="AH133" s="186" t="str">
        <f>+'5 - Diseño y Valoración Control'!U133</f>
        <v>Menor</v>
      </c>
      <c r="AI133" s="186" t="str">
        <f>+'5 - Diseño y Valoración Control'!V133</f>
        <v>Moderado</v>
      </c>
      <c r="AJ133" s="186" t="str">
        <f>+'5 - Diseño y Valoración Control'!W133</f>
        <v>Reducir</v>
      </c>
      <c r="AK133" s="248" t="str">
        <f>+'6 - Plan de Acciones Preventiva'!F131</f>
        <v>P 51.1</v>
      </c>
      <c r="AL133" s="212" t="str">
        <f>+'6 - Plan de Acciones Preventiva'!G131</f>
        <v>Realizar capacitaciones a los supervisores de contratos</v>
      </c>
      <c r="AM133" s="212" t="str">
        <f>+'6 - Plan de Acciones Preventiva'!H131</f>
        <v>GRUPO CONTRATOS</v>
      </c>
      <c r="AN133" s="212" t="str">
        <f>+'6 - Plan de Acciones Preventiva'!I131</f>
        <v>Lista de asistencia de la capacitación</v>
      </c>
      <c r="AO133" s="213">
        <f>+'6 - Plan de Acciones Preventiva'!J131</f>
        <v>1</v>
      </c>
      <c r="AP133" s="213">
        <f>+'6 - Plan de Acciones Preventiva'!AI131</f>
        <v>0</v>
      </c>
      <c r="AQ133" s="239">
        <f>+'6 - Plan de Acciones Preventiva'!AJ131</f>
        <v>0</v>
      </c>
      <c r="AR133" s="213" t="str">
        <f>+'6 - Plan de Acciones Preventiva'!AK131</f>
        <v>En curso</v>
      </c>
      <c r="AS133" s="244">
        <f>+'6 - Plan de Acciones Preventiva'!AL131</f>
        <v>0</v>
      </c>
      <c r="AT133" s="244">
        <f>+'6 - Plan de Acciones Preventiva'!AM131</f>
        <v>0</v>
      </c>
      <c r="AU133" s="213">
        <f>+'7 - Materialización del Riesgo'!G133</f>
        <v>0</v>
      </c>
      <c r="AV133" s="213">
        <f>+'7 - Materialización del Riesgo'!H133</f>
        <v>0</v>
      </c>
      <c r="AW133" s="213">
        <f>+'7 - Materialización del Riesgo'!I133</f>
        <v>0</v>
      </c>
      <c r="AX133" s="213" t="e">
        <f>+'7 - Materialización del Riesgo'!J133</f>
        <v>#DIV/0!</v>
      </c>
      <c r="AY133" s="213" t="e">
        <f>+'7 - Materialización del Riesgo'!K133</f>
        <v>#DIV/0!</v>
      </c>
      <c r="AZ133" s="213">
        <f>+'7 - Materialización del Riesgo'!L133</f>
        <v>0</v>
      </c>
      <c r="BA133" s="213">
        <f>+'7 - Materialización del Riesgo'!M133</f>
        <v>0</v>
      </c>
      <c r="BB133" s="213">
        <f>+'7 - Materialización del Riesgo'!N133</f>
        <v>0</v>
      </c>
      <c r="BC133" s="213">
        <f>+'7 - Materialización del Riesgo'!O133</f>
        <v>0</v>
      </c>
      <c r="BD133" s="213" t="e">
        <f>+'7 - Materialización del Riesgo'!P133</f>
        <v>#DIV/0!</v>
      </c>
      <c r="BE133" s="239">
        <f>+'7 - Materialización del Riesgo'!Q133</f>
        <v>1</v>
      </c>
    </row>
    <row r="134" spans="2:57" s="115" customFormat="1" ht="60" x14ac:dyDescent="0.25">
      <c r="B134" s="212" t="str">
        <f>+'3 - Identificación del Riesgo'!B133</f>
        <v>ADQUISICIÓN DE BIENES Y SERVICIOS</v>
      </c>
      <c r="C134" s="212" t="str">
        <f>+'3 - Identificación del Riesgo'!C133</f>
        <v>Adelantar la adquisición de bienes y/o servicios de la Agencia a través de los mecanismos definidos para la selección, elaboración, celebración, formalización, ejecución, terminación y/o liquidación de los contratos</v>
      </c>
      <c r="D134" s="212" t="str">
        <f>+'3 - Identificación del Riesgo'!D133</f>
        <v xml:space="preserve">Desde la verificación de los documentos de liquidación, hasta la liquidación del contrato </v>
      </c>
      <c r="E134" s="213" t="str">
        <f>+'3 - Identificación del Riesgo'!F133</f>
        <v>GRUPO CONTRATOS</v>
      </c>
      <c r="F134" s="248" t="str">
        <f>+'3 - Identificación del Riesgo'!G133</f>
        <v>R 51</v>
      </c>
      <c r="G134" s="213" t="str">
        <f>+'3 - Identificación del Riesgo'!H133</f>
        <v>Configuración del contrato realidad.</v>
      </c>
      <c r="H134" s="213" t="str">
        <f>+'3 - Identificación del Riesgo'!I133</f>
        <v>Afectación Económica o presupuestal</v>
      </c>
      <c r="I134" s="212" t="str">
        <f>+'3 - Identificación del Riesgo'!J133</f>
        <v>Posibilidad de afectación económica por costos en liquidación de contrato y pago de prestaciones de ley debido a demandas o reclamaciones judiciales por la constitución de dependencia, subordinación y horarios de la labor por parte del supervisor del contrato</v>
      </c>
      <c r="J134" s="216">
        <f>+'3 - Identificación del Riesgo'!O133</f>
        <v>44701</v>
      </c>
      <c r="K134" s="216" t="str">
        <f>+'3 - Identificación del Riesgo'!K133</f>
        <v>DE CUMPLIMIENTO</v>
      </c>
      <c r="L134" s="215" t="str">
        <f>+'3 - Identificación del Riesgo'!N133</f>
        <v>Relaciones laborales</v>
      </c>
      <c r="M134" s="214">
        <v>12</v>
      </c>
      <c r="N134" s="242" t="str">
        <f t="shared" si="11"/>
        <v>Baja</v>
      </c>
      <c r="O134" s="243">
        <f t="shared" si="12"/>
        <v>0.4</v>
      </c>
      <c r="P134" s="214" t="s">
        <v>954</v>
      </c>
      <c r="Q134" s="242" t="str">
        <f>IF(OR(P134=[1]Datos!$A$23,P134=[1]Datos!$B$23),"Leve",IF(OR(P134=[1]Datos!$A$24,P134=[1]Datos!$B$24),"Menor",IF(OR(P134=[1]Datos!$A$25,P134=[1]Datos!$B$25),"Moderado",IF(OR(P134=[1]Datos!$A$26,P134=[1]Datos!$B$26),"Mayor",IF(OR(P134=[1]Datos!$A$27,P134=[1]Datos!$B$27),"Catastrófico","")))))</f>
        <v>Menor</v>
      </c>
      <c r="R134" s="243">
        <f t="shared" si="13"/>
        <v>0.4</v>
      </c>
      <c r="S134" s="242" t="str">
        <f t="shared" si="14"/>
        <v>Moderado</v>
      </c>
      <c r="T134" s="242" t="str">
        <f t="shared" si="15"/>
        <v>Reducir</v>
      </c>
      <c r="U134" s="248" t="str">
        <f>+'5 - Diseño y Valoración Control'!H134</f>
        <v>C 51.2</v>
      </c>
      <c r="V134" s="212" t="str">
        <f>+'5 - Diseño y Valoración Control'!I134</f>
        <v>SUBDIRECCIÓN ADMINISTRATIVA Y FINANCIERA</v>
      </c>
      <c r="W134" s="212" t="str">
        <f>+'5 - Diseño y Valoración Control'!J134</f>
        <v>Subdirección Administrativa y Financiera realiza el pago de la liquidación del contrato y pago de prestaciones de ley a través de lo establecido en la resolución de pago expedida por orden judicial  donde se describen los terceros, los pagos y demás información relevante para dar cumplimiento a la orden judicial</v>
      </c>
      <c r="X134" s="213" t="str">
        <f>+'5 - Diseño y Valoración Control'!K134</f>
        <v>Correctivo</v>
      </c>
      <c r="Y134" s="99" t="str">
        <f t="shared" si="24"/>
        <v>Impacto</v>
      </c>
      <c r="Z134" s="213" t="str">
        <f>+'5 - Diseño y Valoración Control'!M134</f>
        <v>Manual</v>
      </c>
      <c r="AA134" s="99" t="str">
        <f t="shared" si="25"/>
        <v>25%</v>
      </c>
      <c r="AB134" s="213" t="str">
        <f>+'5 - Diseño y Valoración Control'!O134</f>
        <v>Documentado</v>
      </c>
      <c r="AC134" s="213" t="s">
        <v>421</v>
      </c>
      <c r="AD134" s="213" t="str">
        <f>+'5 - Diseño y Valoración Control'!Q134</f>
        <v>Con Registro</v>
      </c>
      <c r="AE134" s="203">
        <f>+'5 - Diseño y Valoración Control'!R134</f>
        <v>0</v>
      </c>
      <c r="AF134" s="186" t="str">
        <f>+'5 - Diseño y Valoración Control'!S134</f>
        <v/>
      </c>
      <c r="AG134" s="203">
        <f>+'5 - Diseño y Valoración Control'!T134</f>
        <v>0</v>
      </c>
      <c r="AH134" s="186" t="str">
        <f>+'5 - Diseño y Valoración Control'!U134</f>
        <v/>
      </c>
      <c r="AI134" s="186" t="str">
        <f>+'5 - Diseño y Valoración Control'!V134</f>
        <v/>
      </c>
      <c r="AJ134" s="186"/>
      <c r="AK134" s="248" t="str">
        <f>+'6 - Plan de Acciones Preventiva'!F132</f>
        <v>P 51.2</v>
      </c>
      <c r="AL134" s="212">
        <f>+'6 - Plan de Acciones Preventiva'!G132</f>
        <v>0</v>
      </c>
      <c r="AM134" s="212" t="str">
        <f>+'6 - Plan de Acciones Preventiva'!H132</f>
        <v/>
      </c>
      <c r="AN134" s="212">
        <f>+'6 - Plan de Acciones Preventiva'!I132</f>
        <v>0</v>
      </c>
      <c r="AO134" s="213">
        <f>+'6 - Plan de Acciones Preventiva'!J132</f>
        <v>0</v>
      </c>
      <c r="AP134" s="213">
        <f>+'6 - Plan de Acciones Preventiva'!AI132</f>
        <v>0</v>
      </c>
      <c r="AQ134" s="239"/>
      <c r="AR134" s="213" t="str">
        <f>+'6 - Plan de Acciones Preventiva'!AK132</f>
        <v>En curso</v>
      </c>
      <c r="AS134" s="244">
        <f>+'6 - Plan de Acciones Preventiva'!AL132</f>
        <v>0</v>
      </c>
      <c r="AT134" s="244">
        <f>+'6 - Plan de Acciones Preventiva'!AM132</f>
        <v>0</v>
      </c>
      <c r="AU134" s="213">
        <f>+'7 - Materialización del Riesgo'!G134</f>
        <v>0</v>
      </c>
      <c r="AV134" s="213">
        <f>+'7 - Materialización del Riesgo'!H134</f>
        <v>0</v>
      </c>
      <c r="AW134" s="213">
        <f>+'7 - Materialización del Riesgo'!I134</f>
        <v>0</v>
      </c>
      <c r="AX134" s="213" t="e">
        <f>+'7 - Materialización del Riesgo'!J134</f>
        <v>#DIV/0!</v>
      </c>
      <c r="AY134" s="213" t="e">
        <f>+'7 - Materialización del Riesgo'!K134</f>
        <v>#DIV/0!</v>
      </c>
      <c r="AZ134" s="213">
        <f>+'7 - Materialización del Riesgo'!L134</f>
        <v>0</v>
      </c>
      <c r="BA134" s="213">
        <f>+'7 - Materialización del Riesgo'!M134</f>
        <v>0</v>
      </c>
      <c r="BB134" s="213">
        <f>+'7 - Materialización del Riesgo'!N134</f>
        <v>0</v>
      </c>
      <c r="BC134" s="213">
        <f>+'7 - Materialización del Riesgo'!O134</f>
        <v>0</v>
      </c>
      <c r="BD134" s="213" t="e">
        <f>+'7 - Materialización del Riesgo'!P134</f>
        <v>#DIV/0!</v>
      </c>
      <c r="BE134" s="239">
        <f>+'7 - Materialización del Riesgo'!Q134</f>
        <v>1</v>
      </c>
    </row>
    <row r="135" spans="2:57" s="115" customFormat="1" ht="60" x14ac:dyDescent="0.25">
      <c r="B135" s="212" t="str">
        <f>+'3 - Identificación del Riesgo'!B134</f>
        <v>ADMINISTRACIÓN DE BIENES Y SERVICIOS</v>
      </c>
      <c r="C135" s="212" t="str">
        <f>+'3 - Identificación del Riesgo'!C134</f>
        <v>Administrar los recursos e información financiera con base en las necesidades de las dependencias de la Agencia y organismos estatales requirentes, a través de mecanismos de dirección, registro, ejecución, control y seguimiento de los recursos</v>
      </c>
      <c r="D135" s="212" t="str">
        <f>+'3 - Identificación del Riesgo'!D134</f>
        <v>Desde la recepción de los bienes y servicios, hasta la disposición final de los bienes y el recibido a satisfacción de los servicios</v>
      </c>
      <c r="E135" s="213" t="str">
        <f>+'3 - Identificación del Riesgo'!F134</f>
        <v>SUBDIRECCIÓN ADMINISTRATIVA Y FINANCIERA</v>
      </c>
      <c r="F135" s="248" t="str">
        <f>+'3 - Identificación del Riesgo'!G134</f>
        <v>R 52</v>
      </c>
      <c r="G135" s="213" t="str">
        <f>+'3 - Identificación del Riesgo'!H134</f>
        <v>Perdidas o daños en los bienes de la Entidad</v>
      </c>
      <c r="H135" s="213" t="str">
        <f>+'3 - Identificación del Riesgo'!I134</f>
        <v>Afectación Económica o presupuestal</v>
      </c>
      <c r="I135" s="212" t="str">
        <f>+'3 - Identificación del Riesgo'!J134</f>
        <v>Posibilidad de afectación económica por generar incertidumbre en los estados financieros y/o posible apertura a procesos disciplinarios y/o sancionatorios debido falta de control y lineamientos en el manejo de los bienes de la Entidad</v>
      </c>
      <c r="J135" s="216">
        <f>+'3 - Identificación del Riesgo'!O134</f>
        <v>44701</v>
      </c>
      <c r="K135" s="216" t="str">
        <f>+'3 - Identificación del Riesgo'!K134</f>
        <v>OPERATIVOS</v>
      </c>
      <c r="L135" s="215" t="str">
        <f>+'3 - Identificación del Riesgo'!N134</f>
        <v>Ejecución y administración de procesos</v>
      </c>
      <c r="M135" s="214">
        <v>260</v>
      </c>
      <c r="N135" s="242" t="str">
        <f t="shared" si="11"/>
        <v>Media</v>
      </c>
      <c r="O135" s="243">
        <f t="shared" si="12"/>
        <v>0.6</v>
      </c>
      <c r="P135" s="214" t="s">
        <v>951</v>
      </c>
      <c r="Q135" s="242" t="str">
        <f>IF(OR(P135=[1]Datos!$A$23,P135=[1]Datos!$B$23),"Leve",IF(OR(P135=[1]Datos!$A$24,P135=[1]Datos!$B$24),"Menor",IF(OR(P135=[1]Datos!$A$25,P135=[1]Datos!$B$25),"Moderado",IF(OR(P135=[1]Datos!$A$26,P135=[1]Datos!$B$26),"Mayor",IF(OR(P135=[1]Datos!$A$27,P135=[1]Datos!$B$27),"Catastrófico","")))))</f>
        <v>Catastrófico</v>
      </c>
      <c r="R135" s="243">
        <f t="shared" si="13"/>
        <v>1</v>
      </c>
      <c r="S135" s="242" t="str">
        <f t="shared" si="14"/>
        <v>Extremo</v>
      </c>
      <c r="T135" s="242" t="str">
        <f t="shared" si="15"/>
        <v>Reducir</v>
      </c>
      <c r="U135" s="248" t="str">
        <f>+'5 - Diseño y Valoración Control'!H135</f>
        <v>C 52.3</v>
      </c>
      <c r="V135" s="212" t="str">
        <f>+'5 - Diseño y Valoración Control'!I135</f>
        <v xml:space="preserve">PERSONA ENCARGADA DEL ALMACÉN </v>
      </c>
      <c r="W135" s="212" t="str">
        <f>+'5 - Diseño y Valoración Control'!J135</f>
        <v>Persona encargada del Almacén  realiza el inventario a los bienes de la entidad a través de la forma Entrada y Salida de Bienes y Servicios ADMBS-F-079 de manera aleatoria para cotejar el inventario registrado</v>
      </c>
      <c r="X135" s="213" t="str">
        <f>+'5 - Diseño y Valoración Control'!K135</f>
        <v>Detectivo</v>
      </c>
      <c r="Y135" s="99" t="str">
        <f t="shared" si="24"/>
        <v>Impacto</v>
      </c>
      <c r="Z135" s="213" t="str">
        <f>+'5 - Diseño y Valoración Control'!M135</f>
        <v>Manual</v>
      </c>
      <c r="AA135" s="99" t="str">
        <f t="shared" si="25"/>
        <v>30%</v>
      </c>
      <c r="AB135" s="213" t="str">
        <f>+'5 - Diseño y Valoración Control'!O135</f>
        <v>Sin documentar</v>
      </c>
      <c r="AC135" s="213" t="s">
        <v>1351</v>
      </c>
      <c r="AD135" s="213" t="str">
        <f>+'5 - Diseño y Valoración Control'!Q135</f>
        <v>Con registro</v>
      </c>
      <c r="AE135" s="203">
        <f>+'5 - Diseño y Valoración Control'!R135</f>
        <v>0.6</v>
      </c>
      <c r="AF135" s="186" t="str">
        <f>+'5 - Diseño y Valoración Control'!S135</f>
        <v>Media</v>
      </c>
      <c r="AG135" s="203">
        <f>+'5 - Diseño y Valoración Control'!T135</f>
        <v>0.7</v>
      </c>
      <c r="AH135" s="186" t="str">
        <f>+'5 - Diseño y Valoración Control'!U135</f>
        <v>Mayor</v>
      </c>
      <c r="AI135" s="186" t="str">
        <f>+'5 - Diseño y Valoración Control'!V135</f>
        <v>Alto</v>
      </c>
      <c r="AJ135" s="186" t="str">
        <f>+'5 - Diseño y Valoración Control'!W135</f>
        <v>Reducir</v>
      </c>
      <c r="AK135" s="248" t="str">
        <f>+'6 - Plan de Acciones Preventiva'!F133</f>
        <v>P 52.3</v>
      </c>
      <c r="AL135" s="212" t="str">
        <f>+'6 - Plan de Acciones Preventiva'!G133</f>
        <v>Diseñar y aprobar los lineamientos para el manejo y control administrativo de los bienes de la Agencia (Procedimiento)</v>
      </c>
      <c r="AM135" s="212" t="str">
        <f>+'6 - Plan de Acciones Preventiva'!H133</f>
        <v>SUBDIRECCIÓN ADMINISTRATIVA Y FINANCIERA (ALMACÉN)</v>
      </c>
      <c r="AN135" s="212" t="str">
        <f>+'6 - Plan de Acciones Preventiva'!I133</f>
        <v>Procedimiento aprobado para el proceso Administración de Bienes y Servicios ADMBS</v>
      </c>
      <c r="AO135" s="213">
        <f>+'6 - Plan de Acciones Preventiva'!J133</f>
        <v>1</v>
      </c>
      <c r="AP135" s="213">
        <f>+'6 - Plan de Acciones Preventiva'!AI133</f>
        <v>0</v>
      </c>
      <c r="AQ135" s="239">
        <f>+'6 - Plan de Acciones Preventiva'!AJ133</f>
        <v>0</v>
      </c>
      <c r="AR135" s="213" t="str">
        <f>+'6 - Plan de Acciones Preventiva'!AK133</f>
        <v>En curso</v>
      </c>
      <c r="AS135" s="244">
        <f>+'6 - Plan de Acciones Preventiva'!AL133</f>
        <v>0</v>
      </c>
      <c r="AT135" s="244">
        <f>+'6 - Plan de Acciones Preventiva'!AM133</f>
        <v>0</v>
      </c>
      <c r="AU135" s="213">
        <f>+'7 - Materialización del Riesgo'!G135</f>
        <v>0</v>
      </c>
      <c r="AV135" s="213">
        <f>+'7 - Materialización del Riesgo'!H135</f>
        <v>0</v>
      </c>
      <c r="AW135" s="213">
        <f>+'7 - Materialización del Riesgo'!I135</f>
        <v>0</v>
      </c>
      <c r="AX135" s="213" t="e">
        <f>+'7 - Materialización del Riesgo'!J135</f>
        <v>#DIV/0!</v>
      </c>
      <c r="AY135" s="213" t="e">
        <f>+'7 - Materialización del Riesgo'!K135</f>
        <v>#DIV/0!</v>
      </c>
      <c r="AZ135" s="213">
        <f>+'7 - Materialización del Riesgo'!L135</f>
        <v>0</v>
      </c>
      <c r="BA135" s="213">
        <f>+'7 - Materialización del Riesgo'!M135</f>
        <v>0</v>
      </c>
      <c r="BB135" s="213">
        <f>+'7 - Materialización del Riesgo'!N135</f>
        <v>0</v>
      </c>
      <c r="BC135" s="213">
        <f>+'7 - Materialización del Riesgo'!O135</f>
        <v>0</v>
      </c>
      <c r="BD135" s="213" t="e">
        <f>+'7 - Materialización del Riesgo'!P135</f>
        <v>#DIV/0!</v>
      </c>
      <c r="BE135" s="239">
        <f>+'7 - Materialización del Riesgo'!Q135</f>
        <v>1</v>
      </c>
    </row>
    <row r="136" spans="2:57" s="115" customFormat="1" ht="60" x14ac:dyDescent="0.25">
      <c r="B136" s="212" t="str">
        <f>+'3 - Identificación del Riesgo'!B135</f>
        <v>ADMINISTRACIÓN DE BIENES Y SERVICIOS</v>
      </c>
      <c r="C136" s="212" t="str">
        <f>+'3 - Identificación del Riesgo'!C135</f>
        <v>Administrar los recursos e información financiera con base en las necesidades de las dependencias de la Agencia y organismos estatales requirentes, a través de mecanismos de dirección, registro, ejecución, control y seguimiento de los recursos</v>
      </c>
      <c r="D136" s="212" t="str">
        <f>+'3 - Identificación del Riesgo'!D135</f>
        <v>Desde la recepción de los bienes y servicios, hasta la disposición final de los bienes y el recibido a satisfacción de los servicios</v>
      </c>
      <c r="E136" s="213" t="str">
        <f>+'3 - Identificación del Riesgo'!F135</f>
        <v>SUBDIRECCIÓN ADMINISTRATIVA Y FINANCIERA</v>
      </c>
      <c r="F136" s="248" t="str">
        <f>+'3 - Identificación del Riesgo'!G135</f>
        <v>R 52</v>
      </c>
      <c r="G136" s="213" t="str">
        <f>+'3 - Identificación del Riesgo'!H135</f>
        <v>Perdidas o daños en los bienes de la Entidad</v>
      </c>
      <c r="H136" s="213" t="str">
        <f>+'3 - Identificación del Riesgo'!I135</f>
        <v>Afectación Económica o presupuestal</v>
      </c>
      <c r="I136" s="212" t="str">
        <f>+'3 - Identificación del Riesgo'!J135</f>
        <v>Posibilidad de afectación económica por generar incertidumbre en los estados financieros y/o posible apertura a procesos disciplinarios y/o sancionatorios debido falta de control y lineamientos en el manejo de los bienes de la Entidad</v>
      </c>
      <c r="J136" s="216">
        <f>+'3 - Identificación del Riesgo'!O135</f>
        <v>44701</v>
      </c>
      <c r="K136" s="216" t="str">
        <f>+'3 - Identificación del Riesgo'!K135</f>
        <v>OPERATIVOS</v>
      </c>
      <c r="L136" s="215" t="str">
        <f>+'3 - Identificación del Riesgo'!N135</f>
        <v>Ejecución y administración de procesos</v>
      </c>
      <c r="M136" s="214">
        <v>260</v>
      </c>
      <c r="N136" s="242" t="str">
        <f t="shared" si="11"/>
        <v>Media</v>
      </c>
      <c r="O136" s="243">
        <f t="shared" si="12"/>
        <v>0.6</v>
      </c>
      <c r="P136" s="214" t="s">
        <v>951</v>
      </c>
      <c r="Q136" s="242" t="str">
        <f>IF(OR(P136=[1]Datos!$A$23,P136=[1]Datos!$B$23),"Leve",IF(OR(P136=[1]Datos!$A$24,P136=[1]Datos!$B$24),"Menor",IF(OR(P136=[1]Datos!$A$25,P136=[1]Datos!$B$25),"Moderado",IF(OR(P136=[1]Datos!$A$26,P136=[1]Datos!$B$26),"Mayor",IF(OR(P136=[1]Datos!$A$27,P136=[1]Datos!$B$27),"Catastrófico","")))))</f>
        <v>Catastrófico</v>
      </c>
      <c r="R136" s="243">
        <f t="shared" si="13"/>
        <v>1</v>
      </c>
      <c r="S136" s="242" t="str">
        <f t="shared" si="14"/>
        <v>Extremo</v>
      </c>
      <c r="T136" s="242" t="str">
        <f t="shared" si="15"/>
        <v>Reducir</v>
      </c>
      <c r="U136" s="248" t="str">
        <f>+'5 - Diseño y Valoración Control'!H136</f>
        <v>C 52.4</v>
      </c>
      <c r="V136" s="212" t="str">
        <f>+'5 - Diseño y Valoración Control'!I136</f>
        <v xml:space="preserve">PERSONA ENCARGADA DEL ALMACÉN </v>
      </c>
      <c r="W136" s="212" t="str">
        <f>+'5 - Diseño y Valoración Control'!J136</f>
        <v>Persona encargada del Almacén  verifica los inventarios de los bienes de la entidad a través del informe del estado actual del inventario de bienes y servicios que se genera del análisis del reporte del sistema APOTEOSYS y las tomas físicas del inventario, donde se evidencia las novedades y realizar las conciliaciones necesarias para actualizar el inventario.</v>
      </c>
      <c r="X136" s="213" t="str">
        <f>+'5 - Diseño y Valoración Control'!K136</f>
        <v>Correctivo</v>
      </c>
      <c r="Y136" s="99" t="str">
        <f t="shared" si="24"/>
        <v>Impacto</v>
      </c>
      <c r="Z136" s="213" t="str">
        <f>+'5 - Diseño y Valoración Control'!M136</f>
        <v>Manual</v>
      </c>
      <c r="AA136" s="99" t="str">
        <f t="shared" si="25"/>
        <v>25%</v>
      </c>
      <c r="AB136" s="213" t="str">
        <f>+'5 - Diseño y Valoración Control'!O136</f>
        <v>Sin documentar</v>
      </c>
      <c r="AC136" s="213" t="s">
        <v>421</v>
      </c>
      <c r="AD136" s="213" t="str">
        <f>+'5 - Diseño y Valoración Control'!Q136</f>
        <v>Con registro</v>
      </c>
      <c r="AE136" s="203">
        <f>+'5 - Diseño y Valoración Control'!R136</f>
        <v>0</v>
      </c>
      <c r="AF136" s="186" t="str">
        <f>+'5 - Diseño y Valoración Control'!S136</f>
        <v/>
      </c>
      <c r="AG136" s="203">
        <f>+'5 - Diseño y Valoración Control'!T136</f>
        <v>0</v>
      </c>
      <c r="AH136" s="186" t="str">
        <f>+'5 - Diseño y Valoración Control'!U136</f>
        <v/>
      </c>
      <c r="AI136" s="186" t="str">
        <f>+'5 - Diseño y Valoración Control'!V136</f>
        <v/>
      </c>
      <c r="AJ136" s="186"/>
      <c r="AK136" s="248" t="str">
        <f>+'6 - Plan de Acciones Preventiva'!F134</f>
        <v>P 52.4</v>
      </c>
      <c r="AL136" s="212">
        <f>+'6 - Plan de Acciones Preventiva'!G134</f>
        <v>0</v>
      </c>
      <c r="AM136" s="212" t="str">
        <f>+'6 - Plan de Acciones Preventiva'!H134</f>
        <v/>
      </c>
      <c r="AN136" s="212">
        <f>+'6 - Plan de Acciones Preventiva'!I134</f>
        <v>0</v>
      </c>
      <c r="AO136" s="213">
        <f>+'6 - Plan de Acciones Preventiva'!J134</f>
        <v>0</v>
      </c>
      <c r="AP136" s="213">
        <f>+'6 - Plan de Acciones Preventiva'!AI134</f>
        <v>0</v>
      </c>
      <c r="AQ136" s="239"/>
      <c r="AR136" s="213" t="str">
        <f>+'6 - Plan de Acciones Preventiva'!AK134</f>
        <v>En curso</v>
      </c>
      <c r="AS136" s="244">
        <f>+'6 - Plan de Acciones Preventiva'!AL134</f>
        <v>0</v>
      </c>
      <c r="AT136" s="244">
        <f>+'6 - Plan de Acciones Preventiva'!AM134</f>
        <v>0</v>
      </c>
      <c r="AU136" s="213">
        <f>+'7 - Materialización del Riesgo'!G136</f>
        <v>0</v>
      </c>
      <c r="AV136" s="213">
        <f>+'7 - Materialización del Riesgo'!H136</f>
        <v>0</v>
      </c>
      <c r="AW136" s="213">
        <f>+'7 - Materialización del Riesgo'!I136</f>
        <v>0</v>
      </c>
      <c r="AX136" s="213" t="e">
        <f>+'7 - Materialización del Riesgo'!J136</f>
        <v>#DIV/0!</v>
      </c>
      <c r="AY136" s="213" t="e">
        <f>+'7 - Materialización del Riesgo'!K136</f>
        <v>#DIV/0!</v>
      </c>
      <c r="AZ136" s="213">
        <f>+'7 - Materialización del Riesgo'!L136</f>
        <v>0</v>
      </c>
      <c r="BA136" s="213">
        <f>+'7 - Materialización del Riesgo'!M136</f>
        <v>0</v>
      </c>
      <c r="BB136" s="213">
        <f>+'7 - Materialización del Riesgo'!N136</f>
        <v>0</v>
      </c>
      <c r="BC136" s="213">
        <f>+'7 - Materialización del Riesgo'!O136</f>
        <v>0</v>
      </c>
      <c r="BD136" s="213" t="e">
        <f>+'7 - Materialización del Riesgo'!P136</f>
        <v>#DIV/0!</v>
      </c>
      <c r="BE136" s="239">
        <f>+'7 - Materialización del Riesgo'!Q136</f>
        <v>1</v>
      </c>
    </row>
    <row r="137" spans="2:57" s="115" customFormat="1" ht="60" x14ac:dyDescent="0.25">
      <c r="B137" s="212" t="str">
        <f>+'3 - Identificación del Riesgo'!B136</f>
        <v>ADMINISTRACIÓN DE BIENES Y SERVICIOS</v>
      </c>
      <c r="C137" s="212" t="str">
        <f>+'3 - Identificación del Riesgo'!C136</f>
        <v>Administrar los recursos e información financiera con base en las necesidades de las dependencias de la Agencia y organismos estatales requirentes, a través de mecanismos de dirección, registro, ejecución, control y seguimiento de los recursos</v>
      </c>
      <c r="D137" s="212" t="str">
        <f>+'3 - Identificación del Riesgo'!D136</f>
        <v>Desde la recepción de los bienes y servicios, hasta la disposición final de los bienes y el recibido a satisfacción de los servicios</v>
      </c>
      <c r="E137" s="213" t="str">
        <f>+'3 - Identificación del Riesgo'!F136</f>
        <v>SUBDIRECCIÓN ADMINISTRATIVA Y FINANCIERA</v>
      </c>
      <c r="F137" s="248" t="str">
        <f>+'3 - Identificación del Riesgo'!G136</f>
        <v>R 53</v>
      </c>
      <c r="G137" s="213" t="str">
        <f>+'3 - Identificación del Riesgo'!H136</f>
        <v>Incumplimiento en la aplicación de los mantenimientos preventivos a los bienes de la Entidad</v>
      </c>
      <c r="H137" s="213" t="str">
        <f>+'3 - Identificación del Riesgo'!I136</f>
        <v>Afectación Económica o presupuestal</v>
      </c>
      <c r="I137" s="212" t="str">
        <f>+'3 - Identificación del Riesgo'!J136</f>
        <v>Posibilidad de afectación económica por sobrecostos en mantenimientos debido a la falta de control en la implementación de mantenimientos de acuerdo a sus fichas técnicas</v>
      </c>
      <c r="J137" s="216">
        <f>+'3 - Identificación del Riesgo'!O136</f>
        <v>44701</v>
      </c>
      <c r="K137" s="216" t="str">
        <f>+'3 - Identificación del Riesgo'!K136</f>
        <v>OPERATIVOS</v>
      </c>
      <c r="L137" s="215" t="str">
        <f>+'3 - Identificación del Riesgo'!N136</f>
        <v>Ejecución y administración de procesos</v>
      </c>
      <c r="M137" s="214">
        <v>260</v>
      </c>
      <c r="N137" s="242" t="str">
        <f t="shared" si="11"/>
        <v>Media</v>
      </c>
      <c r="O137" s="243">
        <f t="shared" si="12"/>
        <v>0.6</v>
      </c>
      <c r="P137" s="214" t="s">
        <v>956</v>
      </c>
      <c r="Q137" s="242" t="str">
        <f>IF(OR(P137=[1]Datos!$A$23,P137=[1]Datos!$B$23),"Leve",IF(OR(P137=[1]Datos!$A$24,P137=[1]Datos!$B$24),"Menor",IF(OR(P137=[1]Datos!$A$25,P137=[1]Datos!$B$25),"Moderado",IF(OR(P137=[1]Datos!$A$26,P137=[1]Datos!$B$26),"Mayor",IF(OR(P137=[1]Datos!$A$27,P137=[1]Datos!$B$27),"Catastrófico","")))))</f>
        <v>Mayor</v>
      </c>
      <c r="R137" s="243">
        <f t="shared" si="13"/>
        <v>0.8</v>
      </c>
      <c r="S137" s="242" t="str">
        <f t="shared" si="14"/>
        <v>Alto</v>
      </c>
      <c r="T137" s="242" t="str">
        <f t="shared" si="15"/>
        <v>Reducir</v>
      </c>
      <c r="U137" s="248" t="str">
        <f>+'5 - Diseño y Valoración Control'!H137</f>
        <v>C 53.1</v>
      </c>
      <c r="V137" s="212" t="str">
        <f>+'5 - Diseño y Valoración Control'!I137</f>
        <v>SUBDIRECCIÓN ADMINISTRATIVA Y FINANCIERA</v>
      </c>
      <c r="W137" s="212" t="str">
        <f>+'5 - Diseño y Valoración Control'!J137</f>
        <v>Subdirección Administrativa y Financiera realiza el seguimiento a la implementación del programa de mantenimientos preventivos a través del informe en la gestión del contrato con base al desarrollo de ejecución del cronograma en el contrato suscrito y celebrado para las adecuaciones, mantenimiento y reparaciones de las sedes</v>
      </c>
      <c r="X137" s="213" t="str">
        <f>+'5 - Diseño y Valoración Control'!K137</f>
        <v>Detectivo</v>
      </c>
      <c r="Y137" s="99" t="str">
        <f t="shared" si="24"/>
        <v>Impacto</v>
      </c>
      <c r="Z137" s="213" t="str">
        <f>+'5 - Diseño y Valoración Control'!M137</f>
        <v>Manual</v>
      </c>
      <c r="AA137" s="99" t="str">
        <f t="shared" si="25"/>
        <v>30%</v>
      </c>
      <c r="AB137" s="213" t="str">
        <f>+'5 - Diseño y Valoración Control'!O137</f>
        <v>Documentado</v>
      </c>
      <c r="AC137" s="51" t="s">
        <v>421</v>
      </c>
      <c r="AD137" s="213" t="str">
        <f>+'5 - Diseño y Valoración Control'!Q137</f>
        <v>Con registro</v>
      </c>
      <c r="AE137" s="203">
        <f>+'5 - Diseño y Valoración Control'!R137</f>
        <v>0.6</v>
      </c>
      <c r="AF137" s="186" t="str">
        <f>+'5 - Diseño y Valoración Control'!S137</f>
        <v>Media</v>
      </c>
      <c r="AG137" s="203">
        <f>+'5 - Diseño y Valoración Control'!T137</f>
        <v>0.56000000000000005</v>
      </c>
      <c r="AH137" s="186" t="str">
        <f>+'5 - Diseño y Valoración Control'!U137</f>
        <v>Moderado</v>
      </c>
      <c r="AI137" s="186" t="str">
        <f>+'5 - Diseño y Valoración Control'!V137</f>
        <v>Moderado</v>
      </c>
      <c r="AJ137" s="186" t="str">
        <f>+'5 - Diseño y Valoración Control'!W137</f>
        <v>Reducir</v>
      </c>
      <c r="AK137" s="248" t="str">
        <f>+'6 - Plan de Acciones Preventiva'!F135</f>
        <v>P 53.1</v>
      </c>
      <c r="AL137" s="212" t="str">
        <f>+'6 - Plan de Acciones Preventiva'!G135</f>
        <v>Celebrar contrato de adecuaciones y mantenimiento de las sedes</v>
      </c>
      <c r="AM137" s="212" t="str">
        <f>+'6 - Plan de Acciones Preventiva'!H135</f>
        <v>SUBDIRECCIÓN ADMINISTRATIVA Y FINANCIERA</v>
      </c>
      <c r="AN137" s="212" t="str">
        <f>+'6 - Plan de Acciones Preventiva'!I135</f>
        <v>Contrato suscrito</v>
      </c>
      <c r="AO137" s="213">
        <f>+'6 - Plan de Acciones Preventiva'!J135</f>
        <v>1</v>
      </c>
      <c r="AP137" s="213">
        <f>+'6 - Plan de Acciones Preventiva'!AI135</f>
        <v>1</v>
      </c>
      <c r="AQ137" s="239">
        <f>+'6 - Plan de Acciones Preventiva'!AJ135</f>
        <v>1</v>
      </c>
      <c r="AR137" s="213" t="str">
        <f>+'6 - Plan de Acciones Preventiva'!AK135</f>
        <v>En curso</v>
      </c>
      <c r="AS137" s="244" t="str">
        <f>+'6 - Plan de Acciones Preventiva'!AL135</f>
        <v>https://agenciadetierras.sharepoint.com/:w:/s/MapadeRiesgosdeGestionANT/EbYDP_I8pl5PpBp9I3V4cC0BI7b7dvIVHKgFgy6cu8fWDg?e=a0o7lg</v>
      </c>
      <c r="AT137" s="244">
        <f>+'6 - Plan de Acciones Preventiva'!AM135</f>
        <v>0</v>
      </c>
      <c r="AU137" s="213">
        <f>+'7 - Materialización del Riesgo'!G137</f>
        <v>0</v>
      </c>
      <c r="AV137" s="213">
        <f>+'7 - Materialización del Riesgo'!H137</f>
        <v>0</v>
      </c>
      <c r="AW137" s="213">
        <f>+'7 - Materialización del Riesgo'!I137</f>
        <v>0</v>
      </c>
      <c r="AX137" s="213" t="e">
        <f>+'7 - Materialización del Riesgo'!J137</f>
        <v>#DIV/0!</v>
      </c>
      <c r="AY137" s="213" t="e">
        <f>+'7 - Materialización del Riesgo'!K137</f>
        <v>#DIV/0!</v>
      </c>
      <c r="AZ137" s="213">
        <f>+'7 - Materialización del Riesgo'!L137</f>
        <v>0</v>
      </c>
      <c r="BA137" s="213">
        <f>+'7 - Materialización del Riesgo'!M137</f>
        <v>0</v>
      </c>
      <c r="BB137" s="213">
        <f>+'7 - Materialización del Riesgo'!N137</f>
        <v>0</v>
      </c>
      <c r="BC137" s="213">
        <f>+'7 - Materialización del Riesgo'!O137</f>
        <v>0</v>
      </c>
      <c r="BD137" s="213" t="e">
        <f>+'7 - Materialización del Riesgo'!P137</f>
        <v>#DIV/0!</v>
      </c>
      <c r="BE137" s="239">
        <f>+'7 - Materialización del Riesgo'!Q137</f>
        <v>1</v>
      </c>
    </row>
    <row r="138" spans="2:57" s="115" customFormat="1" ht="60" x14ac:dyDescent="0.25">
      <c r="B138" s="212" t="str">
        <f>+'3 - Identificación del Riesgo'!B137</f>
        <v>ADMINISTRACIÓN DE BIENES Y SERVICIOS</v>
      </c>
      <c r="C138" s="212" t="str">
        <f>+'3 - Identificación del Riesgo'!C137</f>
        <v>Administrar los recursos e información financiera con base en las necesidades de las dependencias de la Agencia y organismos estatales requirentes, a través de mecanismos de dirección, registro, ejecución, control y seguimiento de los recursos</v>
      </c>
      <c r="D138" s="212" t="str">
        <f>+'3 - Identificación del Riesgo'!D137</f>
        <v>Desde la recepción de los bienes y servicios, hasta la disposición final de los bienes y el recibido a satisfacción de los servicios</v>
      </c>
      <c r="E138" s="213" t="str">
        <f>+'3 - Identificación del Riesgo'!F137</f>
        <v>SUBDIRECCIÓN ADMINISTRATIVA Y FINANCIERA</v>
      </c>
      <c r="F138" s="248" t="str">
        <f>+'3 - Identificación del Riesgo'!G137</f>
        <v>R 53</v>
      </c>
      <c r="G138" s="213" t="str">
        <f>+'3 - Identificación del Riesgo'!H137</f>
        <v>Incumplimiento en la aplicación de los mantenimientos preventivos a los bienes de la Entidad</v>
      </c>
      <c r="H138" s="213" t="str">
        <f>+'3 - Identificación del Riesgo'!I137</f>
        <v>Afectación Económica o presupuestal</v>
      </c>
      <c r="I138" s="212" t="str">
        <f>+'3 - Identificación del Riesgo'!J137</f>
        <v>Posibilidad de afectación económica por sobrecostos en mantenimientos debido a la falta de control en la implementación de mantenimientos de acuerdo a sus fichas técnicas</v>
      </c>
      <c r="J138" s="216">
        <f>+'3 - Identificación del Riesgo'!O137</f>
        <v>44701</v>
      </c>
      <c r="K138" s="216" t="str">
        <f>+'3 - Identificación del Riesgo'!K137</f>
        <v>OPERATIVOS</v>
      </c>
      <c r="L138" s="215" t="str">
        <f>+'3 - Identificación del Riesgo'!N137</f>
        <v>Ejecución y administración de procesos</v>
      </c>
      <c r="M138" s="214">
        <v>260</v>
      </c>
      <c r="N138" s="242" t="str">
        <f t="shared" si="11"/>
        <v>Media</v>
      </c>
      <c r="O138" s="243">
        <f t="shared" si="12"/>
        <v>0.6</v>
      </c>
      <c r="P138" s="214" t="s">
        <v>956</v>
      </c>
      <c r="Q138" s="242" t="str">
        <f>IF(OR(P138=[1]Datos!$A$23,P138=[1]Datos!$B$23),"Leve",IF(OR(P138=[1]Datos!$A$24,P138=[1]Datos!$B$24),"Menor",IF(OR(P138=[1]Datos!$A$25,P138=[1]Datos!$B$25),"Moderado",IF(OR(P138=[1]Datos!$A$26,P138=[1]Datos!$B$26),"Mayor",IF(OR(P138=[1]Datos!$A$27,P138=[1]Datos!$B$27),"Catastrófico","")))))</f>
        <v>Mayor</v>
      </c>
      <c r="R138" s="243">
        <f t="shared" si="13"/>
        <v>0.8</v>
      </c>
      <c r="S138" s="242" t="str">
        <f t="shared" si="14"/>
        <v>Alto</v>
      </c>
      <c r="T138" s="242" t="str">
        <f t="shared" si="15"/>
        <v>Reducir</v>
      </c>
      <c r="U138" s="248" t="str">
        <f>+'5 - Diseño y Valoración Control'!H138</f>
        <v>C 53.2</v>
      </c>
      <c r="V138" s="212" t="str">
        <f>+'5 - Diseño y Valoración Control'!I138</f>
        <v>SUBDIRECCIÓN ADMINISTRATIVA Y FINANCIERA</v>
      </c>
      <c r="W138" s="212" t="str">
        <f>+'5 - Diseño y Valoración Control'!J138</f>
        <v>Subdirección Administrativa y Financiera informa al contratista que suscribió el contrato a través de un correo electrónico la priorización de aquellos mantenimientos no ejecutados y actualizar el cronograma implementado</v>
      </c>
      <c r="X138" s="213" t="str">
        <f>+'5 - Diseño y Valoración Control'!K138</f>
        <v>Correctivo</v>
      </c>
      <c r="Y138" s="99" t="str">
        <f t="shared" ref="Y138:Y177" si="26">IF(OR(X138="Correctivo",X138="Detectivo"),"Impacto",IF(X138="Preventivo","Probabilidad",""))</f>
        <v>Impacto</v>
      </c>
      <c r="Z138" s="213" t="str">
        <f>+'5 - Diseño y Valoración Control'!M138</f>
        <v>Manual</v>
      </c>
      <c r="AA138" s="99" t="str">
        <f t="shared" ref="AA138:AA177" si="27">IF(AND(X138="Preventivo",Z138="Automático"),"50%",IF(AND(X138="Preventivo",Z138="Manual"),"40%",IF(AND(X138="Detectivo",Z138="Automático"),"40%",IF(AND(X138="Detectivo",Z138="Manual"),"30%",IF(AND(X138="Correctivo",Z138="Automático"),"35%",IF(AND(X138="Correctivo",Z138="Manual"),"25%",""))))))</f>
        <v>25%</v>
      </c>
      <c r="AB138" s="213" t="str">
        <f>+'5 - Diseño y Valoración Control'!O138</f>
        <v>Documentado</v>
      </c>
      <c r="AC138" s="51" t="s">
        <v>421</v>
      </c>
      <c r="AD138" s="213" t="str">
        <f>+'5 - Diseño y Valoración Control'!Q138</f>
        <v>Con registro</v>
      </c>
      <c r="AE138" s="203">
        <f>+'5 - Diseño y Valoración Control'!R138</f>
        <v>0</v>
      </c>
      <c r="AF138" s="186" t="str">
        <f>+'5 - Diseño y Valoración Control'!S138</f>
        <v/>
      </c>
      <c r="AG138" s="203">
        <f>+'5 - Diseño y Valoración Control'!T138</f>
        <v>0</v>
      </c>
      <c r="AH138" s="186" t="str">
        <f>+'5 - Diseño y Valoración Control'!U138</f>
        <v/>
      </c>
      <c r="AI138" s="186" t="str">
        <f>+'5 - Diseño y Valoración Control'!V138</f>
        <v/>
      </c>
      <c r="AJ138" s="186"/>
      <c r="AK138" s="248" t="str">
        <f>+'6 - Plan de Acciones Preventiva'!F136</f>
        <v>P 53.2</v>
      </c>
      <c r="AL138" s="212">
        <f>+'6 - Plan de Acciones Preventiva'!G136</f>
        <v>0</v>
      </c>
      <c r="AM138" s="212" t="str">
        <f>+'6 - Plan de Acciones Preventiva'!H136</f>
        <v/>
      </c>
      <c r="AN138" s="212">
        <f>+'6 - Plan de Acciones Preventiva'!I136</f>
        <v>0</v>
      </c>
      <c r="AO138" s="213">
        <f>+'6 - Plan de Acciones Preventiva'!J136</f>
        <v>0</v>
      </c>
      <c r="AP138" s="213">
        <f>+'6 - Plan de Acciones Preventiva'!AI136</f>
        <v>0</v>
      </c>
      <c r="AQ138" s="239"/>
      <c r="AR138" s="213" t="str">
        <f>+'6 - Plan de Acciones Preventiva'!AK136</f>
        <v>En curso</v>
      </c>
      <c r="AS138" s="244">
        <f>+'6 - Plan de Acciones Preventiva'!AL136</f>
        <v>0</v>
      </c>
      <c r="AT138" s="244">
        <f>+'6 - Plan de Acciones Preventiva'!AM136</f>
        <v>0</v>
      </c>
      <c r="AU138" s="213">
        <f>+'7 - Materialización del Riesgo'!G138</f>
        <v>0</v>
      </c>
      <c r="AV138" s="213">
        <f>+'7 - Materialización del Riesgo'!H138</f>
        <v>0</v>
      </c>
      <c r="AW138" s="213">
        <f>+'7 - Materialización del Riesgo'!I138</f>
        <v>0</v>
      </c>
      <c r="AX138" s="213" t="e">
        <f>+'7 - Materialización del Riesgo'!J138</f>
        <v>#DIV/0!</v>
      </c>
      <c r="AY138" s="213" t="e">
        <f>+'7 - Materialización del Riesgo'!K138</f>
        <v>#DIV/0!</v>
      </c>
      <c r="AZ138" s="213">
        <f>+'7 - Materialización del Riesgo'!L138</f>
        <v>0</v>
      </c>
      <c r="BA138" s="213">
        <f>+'7 - Materialización del Riesgo'!M138</f>
        <v>0</v>
      </c>
      <c r="BB138" s="213">
        <f>+'7 - Materialización del Riesgo'!N138</f>
        <v>0</v>
      </c>
      <c r="BC138" s="213">
        <f>+'7 - Materialización del Riesgo'!O138</f>
        <v>0</v>
      </c>
      <c r="BD138" s="213" t="e">
        <f>+'7 - Materialización del Riesgo'!P138</f>
        <v>#DIV/0!</v>
      </c>
      <c r="BE138" s="239">
        <f>+'7 - Materialización del Riesgo'!Q138</f>
        <v>1</v>
      </c>
    </row>
    <row r="139" spans="2:57" s="115" customFormat="1" ht="60" x14ac:dyDescent="0.25">
      <c r="B139" s="212" t="str">
        <f>+'3 - Identificación del Riesgo'!B138</f>
        <v>ADMINISTRACIÓN DE BIENES Y SERVICIOS</v>
      </c>
      <c r="C139" s="212" t="str">
        <f>+'3 - Identificación del Riesgo'!C138</f>
        <v>Administrar los recursos e información financiera con base en las necesidades de las dependencias de la Agencia y organismos estatales requirentes, a través de mecanismos de dirección, registro, ejecución, control y seguimiento de los recursos</v>
      </c>
      <c r="D139" s="212" t="str">
        <f>+'3 - Identificación del Riesgo'!D138</f>
        <v>Desde la recepción de los bienes y servicios, hasta la disposición final de los bienes y el recibido a satisfacción de los servicios</v>
      </c>
      <c r="E139" s="213" t="str">
        <f>+'3 - Identificación del Riesgo'!F138</f>
        <v>SUBDIRECCIÓN ADMINISTRATIVA Y FINANCIERA</v>
      </c>
      <c r="F139" s="248" t="str">
        <f>+'3 - Identificación del Riesgo'!G138</f>
        <v>R 54</v>
      </c>
      <c r="G139" s="213" t="str">
        <f>+'3 - Identificación del Riesgo'!H138</f>
        <v>Legalización de comisión o viáticos sin el cumplimiento de requisitos</v>
      </c>
      <c r="H139" s="213" t="str">
        <f>+'3 - Identificación del Riesgo'!I138</f>
        <v>Afectación Económica o presupuestal</v>
      </c>
      <c r="I139" s="212" t="str">
        <f>+'3 - Identificación del Riesgo'!J138</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39" s="216">
        <f>+'3 - Identificación del Riesgo'!O138</f>
        <v>44701</v>
      </c>
      <c r="K139" s="216" t="str">
        <f>+'3 - Identificación del Riesgo'!K138</f>
        <v>OPERATIVOS</v>
      </c>
      <c r="L139" s="215" t="str">
        <f>+'3 - Identificación del Riesgo'!N138</f>
        <v>Ejecución y administración de procesos</v>
      </c>
      <c r="M139" s="214">
        <v>365</v>
      </c>
      <c r="N139" s="242" t="str">
        <f t="shared" ref="N139:N190" si="28">IF(M139&lt;=0,"",IF(M139&lt;=2,"Muy Baja",IF(M139&lt;=24,"Baja",IF(M139&lt;=500,"Media",IF(M139&lt;=5000,"Alta","Muy Alta")))))</f>
        <v>Media</v>
      </c>
      <c r="O139" s="243">
        <f t="shared" ref="O139:O190" si="29">IF(N139="","",IF(N139="Muy Baja",0.2,IF(N139="Baja",0.4,IF(N139="Media",0.6,IF(N139="Alta",0.8,IF(N139="Muy Alta",1,))))))</f>
        <v>0.6</v>
      </c>
      <c r="P139" s="214" t="s">
        <v>954</v>
      </c>
      <c r="Q139" s="242" t="str">
        <f>IF(OR(P139=[1]Datos!$A$23,P139=[1]Datos!$B$23),"Leve",IF(OR(P139=[1]Datos!$A$24,P139=[1]Datos!$B$24),"Menor",IF(OR(P139=[1]Datos!$A$25,P139=[1]Datos!$B$25),"Moderado",IF(OR(P139=[1]Datos!$A$26,P139=[1]Datos!$B$26),"Mayor",IF(OR(P139=[1]Datos!$A$27,P139=[1]Datos!$B$27),"Catastrófico","")))))</f>
        <v>Menor</v>
      </c>
      <c r="R139" s="243">
        <f t="shared" ref="R139:R190" si="30">IF(Q139="","",IF(Q139="Leve",0.2,IF(Q139="Menor",0.4,IF(Q139="Moderado",0.6,IF(Q139="Mayor",0.8,IF(Q139="Catastrófico",1,))))))</f>
        <v>0.4</v>
      </c>
      <c r="S139" s="242" t="str">
        <f t="shared" ref="S139:S190" si="31">IF(OR(AND(N139="Muy Baja",Q139="Leve"),AND(N139="Muy Baja",Q139="Menor"),AND(N139="Baja",Q139="Leve")),"Bajo",IF(OR(AND(N139="Muy baja",Q139="Moderado"),AND(N139="Baja",Q139="Menor"),AND(N139="Baja",Q139="Moderado"),AND(N139="Media",Q139="Leve"),AND(N139="Media",Q139="Menor"),AND(N139="Media",Q139="Moderado"),AND(N139="Alta",Q139="Leve"),AND(N139="Alta",Q139="Menor")),"Moderado",IF(OR(AND(N139="Muy Baja",Q139="Mayor"),AND(N139="Baja",Q139="Mayor"),AND(N139="Media",Q139="Mayor"),AND(N139="Alta",Q139="Moderado"),AND(N139="Alta",Q139="Mayor"),AND(N139="Muy Alta",Q139="Leve"),AND(N139="Muy Alta",Q139="Menor"),AND(N139="Muy Alta",Q139="Moderado"),AND(N139="Muy Alta",Q139="Mayor")),"Alto",IF(OR(AND(N139="Muy Baja",Q139="Catastrófico"),AND(N139="Baja",Q139="Catastrófico"),AND(N139="Media",Q139="Catastrófico"),AND(N139="Alta",Q139="Catastrófico"),AND(N139="Muy Alta",Q139="Catastrófico")),"Extremo",""))))</f>
        <v>Moderado</v>
      </c>
      <c r="T139" s="242" t="str">
        <f t="shared" ref="T139:T190" si="32">_xlfn.IFS(S139="Bajo","Aceptar",S139="Moderado","Reducir",S139="Alto","Reducir",S139="Extremo","Reducir")</f>
        <v>Reducir</v>
      </c>
      <c r="U139" s="248" t="str">
        <f>+'5 - Diseño y Valoración Control'!H139</f>
        <v>C 54.1</v>
      </c>
      <c r="V139" s="212" t="str">
        <f>+'5 - Diseño y Valoración Control'!I139</f>
        <v>SUBDIRECCIÓN ADMINISTRATIVA Y FINANCIERA</v>
      </c>
      <c r="W139" s="212" t="str">
        <f>+'5 - Diseño y Valoración Control'!J139</f>
        <v>Subdirección Administrativa y Financiera verifica el cumplimiento de las aprobaciones realizadas por el Jefe directo o supervisor de contrato del solicitante y ordenador de gasto a través del aplicativo KLIC las solicitudes de comisión o viáticos que están cargadas para la generar la legalización de estas</v>
      </c>
      <c r="X139" s="213" t="str">
        <f>+'5 - Diseño y Valoración Control'!K139</f>
        <v>Preventivo</v>
      </c>
      <c r="Y139" s="99" t="str">
        <f t="shared" si="26"/>
        <v>Probabilidad</v>
      </c>
      <c r="Z139" s="213" t="str">
        <f>+'5 - Diseño y Valoración Control'!M139</f>
        <v>Manual</v>
      </c>
      <c r="AA139" s="99" t="str">
        <f t="shared" si="27"/>
        <v>40%</v>
      </c>
      <c r="AB139" s="213" t="str">
        <f>+'5 - Diseño y Valoración Control'!O139</f>
        <v>Documentado</v>
      </c>
      <c r="AC139" s="213" t="s">
        <v>421</v>
      </c>
      <c r="AD139" s="213" t="str">
        <f>+'5 - Diseño y Valoración Control'!Q139</f>
        <v>Con registro</v>
      </c>
      <c r="AE139" s="203">
        <f>+'5 - Diseño y Valoración Control'!R139</f>
        <v>0.36</v>
      </c>
      <c r="AF139" s="186" t="str">
        <f>+'5 - Diseño y Valoración Control'!S139</f>
        <v>Baja</v>
      </c>
      <c r="AG139" s="203">
        <f>+'5 - Diseño y Valoración Control'!T139</f>
        <v>0.4</v>
      </c>
      <c r="AH139" s="186" t="str">
        <f>+'5 - Diseño y Valoración Control'!U139</f>
        <v>Menor</v>
      </c>
      <c r="AI139" s="186" t="str">
        <f>+'5 - Diseño y Valoración Control'!V139</f>
        <v>Moderado</v>
      </c>
      <c r="AJ139" s="186" t="str">
        <f>+'5 - Diseño y Valoración Control'!W139</f>
        <v>Reducir</v>
      </c>
      <c r="AK139" s="248" t="str">
        <f>+'6 - Plan de Acciones Preventiva'!F137</f>
        <v>P 54.1</v>
      </c>
      <c r="AL139" s="212" t="str">
        <f>+'6 - Plan de Acciones Preventiva'!G137</f>
        <v xml:space="preserve">Identificar las solicitudes de comisiones o viáticos que no cumplan con los requisitos dentro de las revisiones que realiza la Secretaría General, antes de su aprobación </v>
      </c>
      <c r="AM139" s="212" t="str">
        <f>+'6 - Plan de Acciones Preventiva'!H137</f>
        <v>SUBDIRECCIÓN ADMINISTRATIVA Y FINANCIERA</v>
      </c>
      <c r="AN139" s="212" t="str">
        <f>+'6 - Plan de Acciones Preventiva'!I137</f>
        <v>Reporte de KLIC con las devoluciones de solicitudes</v>
      </c>
      <c r="AO139" s="213">
        <f>+'6 - Plan de Acciones Preventiva'!J137</f>
        <v>6</v>
      </c>
      <c r="AP139" s="213">
        <f>+'6 - Plan de Acciones Preventiva'!AI137</f>
        <v>1</v>
      </c>
      <c r="AQ139" s="239">
        <f>+'6 - Plan de Acciones Preventiva'!AJ137</f>
        <v>0.16666666666666666</v>
      </c>
      <c r="AR139" s="213" t="str">
        <f>+'6 - Plan de Acciones Preventiva'!AK137</f>
        <v>En curso</v>
      </c>
      <c r="AS139" s="244" t="str">
        <f>+'6 - Plan de Acciones Preventiva'!AL137</f>
        <v>https://agenciadetierras.sharepoint.com/:x:/s/MapadeRiesgosdeGestionANT/EZ9T3Ib-eadEjQfXCgyjyUsBoRKpLWP9f8DeFnbbHYGFrg?e=7fpx44</v>
      </c>
      <c r="AT139" s="244">
        <f>+'6 - Plan de Acciones Preventiva'!AM137</f>
        <v>0</v>
      </c>
      <c r="AU139" s="213">
        <f>+'7 - Materialización del Riesgo'!G139</f>
        <v>0</v>
      </c>
      <c r="AV139" s="213">
        <f>+'7 - Materialización del Riesgo'!H139</f>
        <v>0</v>
      </c>
      <c r="AW139" s="213">
        <f>+'7 - Materialización del Riesgo'!I139</f>
        <v>0</v>
      </c>
      <c r="AX139" s="213" t="e">
        <f>+'7 - Materialización del Riesgo'!J139</f>
        <v>#DIV/0!</v>
      </c>
      <c r="AY139" s="213" t="e">
        <f>+'7 - Materialización del Riesgo'!K139</f>
        <v>#DIV/0!</v>
      </c>
      <c r="AZ139" s="213">
        <f>+'7 - Materialización del Riesgo'!L139</f>
        <v>0</v>
      </c>
      <c r="BA139" s="213">
        <f>+'7 - Materialización del Riesgo'!M139</f>
        <v>0</v>
      </c>
      <c r="BB139" s="213">
        <f>+'7 - Materialización del Riesgo'!N139</f>
        <v>0</v>
      </c>
      <c r="BC139" s="213">
        <f>+'7 - Materialización del Riesgo'!O139</f>
        <v>0</v>
      </c>
      <c r="BD139" s="213" t="e">
        <f>+'7 - Materialización del Riesgo'!P139</f>
        <v>#DIV/0!</v>
      </c>
      <c r="BE139" s="239">
        <f>+'7 - Materialización del Riesgo'!Q139</f>
        <v>1</v>
      </c>
    </row>
    <row r="140" spans="2:57" s="115" customFormat="1" ht="60" x14ac:dyDescent="0.25">
      <c r="B140" s="212" t="str">
        <f>+'3 - Identificación del Riesgo'!B139</f>
        <v>ADMINISTRACIÓN DE BIENES Y SERVICIOS</v>
      </c>
      <c r="C140" s="212" t="str">
        <f>+'3 - Identificación del Riesgo'!C139</f>
        <v>Administrar los recursos e información financiera con base en las necesidades de las dependencias de la Agencia y organismos estatales requirentes, a través de mecanismos de dirección, registro, ejecución, control y seguimiento de los recursos</v>
      </c>
      <c r="D140" s="212" t="str">
        <f>+'3 - Identificación del Riesgo'!D139</f>
        <v>Desde la recepción de los bienes y servicios, hasta la disposición final de los bienes y el recibido a satisfacción de los servicios</v>
      </c>
      <c r="E140" s="213" t="str">
        <f>+'3 - Identificación del Riesgo'!F139</f>
        <v>SUBDIRECCIÓN ADMINISTRATIVA Y FINANCIERA</v>
      </c>
      <c r="F140" s="248" t="str">
        <f>+'3 - Identificación del Riesgo'!G139</f>
        <v>R 54</v>
      </c>
      <c r="G140" s="213" t="str">
        <f>+'3 - Identificación del Riesgo'!H139</f>
        <v>Legalización de comisión o viáticos sin el cumplimiento de requisitos</v>
      </c>
      <c r="H140" s="213" t="str">
        <f>+'3 - Identificación del Riesgo'!I139</f>
        <v>Afectación Económica o presupuestal</v>
      </c>
      <c r="I140" s="212" t="str">
        <f>+'3 - Identificación del Riesgo'!J139</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40" s="216">
        <f>+'3 - Identificación del Riesgo'!O139</f>
        <v>44701</v>
      </c>
      <c r="K140" s="216" t="str">
        <f>+'3 - Identificación del Riesgo'!K139</f>
        <v>OPERATIVOS</v>
      </c>
      <c r="L140" s="215" t="str">
        <f>+'3 - Identificación del Riesgo'!N139</f>
        <v>Ejecución y administración de procesos</v>
      </c>
      <c r="M140" s="214">
        <v>365</v>
      </c>
      <c r="N140" s="242" t="str">
        <f t="shared" si="28"/>
        <v>Media</v>
      </c>
      <c r="O140" s="243">
        <f t="shared" si="29"/>
        <v>0.6</v>
      </c>
      <c r="P140" s="214" t="s">
        <v>954</v>
      </c>
      <c r="Q140" s="242" t="str">
        <f>IF(OR(P140=[1]Datos!$A$23,P140=[1]Datos!$B$23),"Leve",IF(OR(P140=[1]Datos!$A$24,P140=[1]Datos!$B$24),"Menor",IF(OR(P140=[1]Datos!$A$25,P140=[1]Datos!$B$25),"Moderado",IF(OR(P140=[1]Datos!$A$26,P140=[1]Datos!$B$26),"Mayor",IF(OR(P140=[1]Datos!$A$27,P140=[1]Datos!$B$27),"Catastrófico","")))))</f>
        <v>Menor</v>
      </c>
      <c r="R140" s="243">
        <f t="shared" si="30"/>
        <v>0.4</v>
      </c>
      <c r="S140" s="242" t="str">
        <f t="shared" si="31"/>
        <v>Moderado</v>
      </c>
      <c r="T140" s="242" t="str">
        <f t="shared" si="32"/>
        <v>Reducir</v>
      </c>
      <c r="U140" s="248" t="str">
        <f>+'5 - Diseño y Valoración Control'!H140</f>
        <v>C 54.2</v>
      </c>
      <c r="V140" s="212" t="str">
        <f>+'5 - Diseño y Valoración Control'!I140</f>
        <v>SUBDIRECCIÓN ADMINISTRATIVA Y FINANCIERA</v>
      </c>
      <c r="W140" s="212" t="str">
        <f>+'5 - Diseño y Valoración Control'!J140</f>
        <v>Subdirección Administrativa y Financiera devuelve la legalización de comisión o viatico a través del rechazo en el aplicativo KLIC para que el funcionario o contratista que presenta los soportes y actualice en cumplimiento de los requisitos para la legalización</v>
      </c>
      <c r="X140" s="213" t="str">
        <f>+'5 - Diseño y Valoración Control'!K140</f>
        <v>Correctivo</v>
      </c>
      <c r="Y140" s="99" t="str">
        <f t="shared" si="26"/>
        <v>Impacto</v>
      </c>
      <c r="Z140" s="213" t="str">
        <f>+'5 - Diseño y Valoración Control'!M140</f>
        <v>Manual</v>
      </c>
      <c r="AA140" s="99" t="str">
        <f t="shared" si="27"/>
        <v>25%</v>
      </c>
      <c r="AB140" s="213" t="str">
        <f>+'5 - Diseño y Valoración Control'!O140</f>
        <v>Documentado</v>
      </c>
      <c r="AC140" s="213" t="s">
        <v>421</v>
      </c>
      <c r="AD140" s="213" t="str">
        <f>+'5 - Diseño y Valoración Control'!Q140</f>
        <v>Con registro</v>
      </c>
      <c r="AE140" s="203">
        <f>+'5 - Diseño y Valoración Control'!R140</f>
        <v>0</v>
      </c>
      <c r="AF140" s="186" t="str">
        <f>+'5 - Diseño y Valoración Control'!S140</f>
        <v/>
      </c>
      <c r="AG140" s="203">
        <f>+'5 - Diseño y Valoración Control'!T140</f>
        <v>0</v>
      </c>
      <c r="AH140" s="186" t="str">
        <f>+'5 - Diseño y Valoración Control'!U140</f>
        <v/>
      </c>
      <c r="AI140" s="186" t="str">
        <f>+'5 - Diseño y Valoración Control'!V140</f>
        <v/>
      </c>
      <c r="AJ140" s="186"/>
      <c r="AK140" s="248" t="str">
        <f>+'6 - Plan de Acciones Preventiva'!F138</f>
        <v>P 54.2</v>
      </c>
      <c r="AL140" s="212" t="str">
        <f>+'6 - Plan de Acciones Preventiva'!G138</f>
        <v>Capacitar en el procedimiento de solicitud, autorización, legalización y pago de desplazamientos al interior</v>
      </c>
      <c r="AM140" s="212" t="str">
        <f>+'6 - Plan de Acciones Preventiva'!H138</f>
        <v>SUBDIRECCIÓN ADMINISTRATIVA Y FINANCIERA</v>
      </c>
      <c r="AN140" s="212" t="str">
        <f>+'6 - Plan de Acciones Preventiva'!I138</f>
        <v>Listado de asistencia a capacitación</v>
      </c>
      <c r="AO140" s="213">
        <f>+'6 - Plan de Acciones Preventiva'!J138</f>
        <v>1</v>
      </c>
      <c r="AP140" s="213">
        <f>+'6 - Plan de Acciones Preventiva'!AI138</f>
        <v>0</v>
      </c>
      <c r="AQ140" s="239">
        <f>+'6 - Plan de Acciones Preventiva'!AJ138</f>
        <v>0</v>
      </c>
      <c r="AR140" s="213" t="str">
        <f>+'6 - Plan de Acciones Preventiva'!AK138</f>
        <v>En curso</v>
      </c>
      <c r="AS140" s="244">
        <f>+'6 - Plan de Acciones Preventiva'!AL138</f>
        <v>0</v>
      </c>
      <c r="AT140" s="244">
        <f>+'6 - Plan de Acciones Preventiva'!AM138</f>
        <v>0</v>
      </c>
      <c r="AU140" s="213">
        <f>+'7 - Materialización del Riesgo'!G140</f>
        <v>0</v>
      </c>
      <c r="AV140" s="213">
        <f>+'7 - Materialización del Riesgo'!H140</f>
        <v>0</v>
      </c>
      <c r="AW140" s="213">
        <f>+'7 - Materialización del Riesgo'!I140</f>
        <v>0</v>
      </c>
      <c r="AX140" s="213" t="e">
        <f>+'7 - Materialización del Riesgo'!J140</f>
        <v>#DIV/0!</v>
      </c>
      <c r="AY140" s="213" t="e">
        <f>+'7 - Materialización del Riesgo'!K140</f>
        <v>#DIV/0!</v>
      </c>
      <c r="AZ140" s="213">
        <f>+'7 - Materialización del Riesgo'!L140</f>
        <v>0</v>
      </c>
      <c r="BA140" s="213">
        <f>+'7 - Materialización del Riesgo'!M140</f>
        <v>0</v>
      </c>
      <c r="BB140" s="213">
        <f>+'7 - Materialización del Riesgo'!N140</f>
        <v>0</v>
      </c>
      <c r="BC140" s="213">
        <f>+'7 - Materialización del Riesgo'!O140</f>
        <v>0</v>
      </c>
      <c r="BD140" s="213" t="e">
        <f>+'7 - Materialización del Riesgo'!P140</f>
        <v>#DIV/0!</v>
      </c>
      <c r="BE140" s="239">
        <f>+'7 - Materialización del Riesgo'!Q140</f>
        <v>1</v>
      </c>
    </row>
    <row r="141" spans="2:57" s="115" customFormat="1" ht="60" x14ac:dyDescent="0.25">
      <c r="B141" s="212" t="str">
        <f>+'3 - Identificación del Riesgo'!B140</f>
        <v>ADMINISTRACIÓN DE BIENES Y SERVICIOS</v>
      </c>
      <c r="C141" s="212" t="str">
        <f>+'3 - Identificación del Riesgo'!C140</f>
        <v>Administrar los recursos e información financiera con base en las necesidades de las dependencias de la Agencia y organismos estatales requirentes, a través de mecanismos de dirección, registro, ejecución, control y seguimiento de los recursos</v>
      </c>
      <c r="D141" s="212" t="str">
        <f>+'3 - Identificación del Riesgo'!D140</f>
        <v>Desde la recepción de los bienes y servicios, hasta la disposición final de los bienes y el recibido a satisfacción de los servicios</v>
      </c>
      <c r="E141" s="213" t="str">
        <f>+'3 - Identificación del Riesgo'!F140</f>
        <v>SUBDIRECCIÓN ADMINISTRATIVA Y FINANCIERA</v>
      </c>
      <c r="F141" s="248" t="str">
        <f>+'3 - Identificación del Riesgo'!G140</f>
        <v>R 54</v>
      </c>
      <c r="G141" s="213" t="str">
        <f>+'3 - Identificación del Riesgo'!H140</f>
        <v>Legalización de comisión o viáticos sin el cumplimiento de requisitos</v>
      </c>
      <c r="H141" s="213" t="str">
        <f>+'3 - Identificación del Riesgo'!I140</f>
        <v>Afectación Económica o presupuestal</v>
      </c>
      <c r="I141" s="212" t="str">
        <f>+'3 - Identificación del Riesgo'!J140</f>
        <v xml:space="preserve">Posibilidad de afectación económica por sobrecostos en la legalización de comisión o viáticos debido a la falta de criterios aplicables a la autorización, legalización y pago de desplazamientos, incluyendo la desactualización de la tabla de Viáticos en el sistema SIIF - Nación </v>
      </c>
      <c r="J141" s="216">
        <f>+'3 - Identificación del Riesgo'!O140</f>
        <v>44701</v>
      </c>
      <c r="K141" s="216" t="str">
        <f>+'3 - Identificación del Riesgo'!K140</f>
        <v>OPERATIVOS</v>
      </c>
      <c r="L141" s="215" t="str">
        <f>+'3 - Identificación del Riesgo'!N140</f>
        <v>Ejecución y administración de procesos</v>
      </c>
      <c r="M141" s="214">
        <v>365</v>
      </c>
      <c r="N141" s="242" t="str">
        <f t="shared" si="28"/>
        <v>Media</v>
      </c>
      <c r="O141" s="243">
        <f t="shared" si="29"/>
        <v>0.6</v>
      </c>
      <c r="P141" s="214" t="s">
        <v>954</v>
      </c>
      <c r="Q141" s="242" t="str">
        <f>IF(OR(P141=[1]Datos!$A$23,P141=[1]Datos!$B$23),"Leve",IF(OR(P141=[1]Datos!$A$24,P141=[1]Datos!$B$24),"Menor",IF(OR(P141=[1]Datos!$A$25,P141=[1]Datos!$B$25),"Moderado",IF(OR(P141=[1]Datos!$A$26,P141=[1]Datos!$B$26),"Mayor",IF(OR(P141=[1]Datos!$A$27,P141=[1]Datos!$B$27),"Catastrófico","")))))</f>
        <v>Menor</v>
      </c>
      <c r="R141" s="243">
        <f t="shared" si="30"/>
        <v>0.4</v>
      </c>
      <c r="S141" s="242" t="str">
        <f t="shared" si="31"/>
        <v>Moderado</v>
      </c>
      <c r="T141" s="242" t="str">
        <f t="shared" si="32"/>
        <v>Reducir</v>
      </c>
      <c r="U141" s="248" t="str">
        <f>+'5 - Diseño y Valoración Control'!H141</f>
        <v>C 54.3</v>
      </c>
      <c r="V141" s="212"/>
      <c r="W141" s="212"/>
      <c r="X141" s="213"/>
      <c r="Y141" s="99" t="str">
        <f t="shared" si="26"/>
        <v/>
      </c>
      <c r="Z141" s="213"/>
      <c r="AA141" s="99" t="str">
        <f t="shared" si="27"/>
        <v/>
      </c>
      <c r="AB141" s="213"/>
      <c r="AC141" s="213"/>
      <c r="AD141" s="213"/>
      <c r="AE141" s="203" t="str">
        <f>+'5 - Diseño y Valoración Control'!R141</f>
        <v/>
      </c>
      <c r="AF141" s="186" t="str">
        <f>+'5 - Diseño y Valoración Control'!S141</f>
        <v/>
      </c>
      <c r="AG141" s="203" t="str">
        <f>+'5 - Diseño y Valoración Control'!T141</f>
        <v/>
      </c>
      <c r="AH141" s="186" t="str">
        <f>+'5 - Diseño y Valoración Control'!U141</f>
        <v/>
      </c>
      <c r="AI141" s="186" t="str">
        <f>+'5 - Diseño y Valoración Control'!V141</f>
        <v/>
      </c>
      <c r="AJ141" s="186"/>
      <c r="AK141" s="248" t="str">
        <f>+'6 - Plan de Acciones Preventiva'!F139</f>
        <v>P 54.3</v>
      </c>
      <c r="AL141" s="212" t="str">
        <f>+'6 - Plan de Acciones Preventiva'!G139</f>
        <v>Enviar alertas trimestrales informando los requisitos de solicitudes de comisión a los funcionarios y contratistas de la Entidad</v>
      </c>
      <c r="AM141" s="212" t="str">
        <f>+'6 - Plan de Acciones Preventiva'!H139</f>
        <v>SUBDIRECCIÓN ADMINISTRATIVA Y FINANCIERA</v>
      </c>
      <c r="AN141" s="212" t="str">
        <f>+'6 - Plan de Acciones Preventiva'!I139</f>
        <v>Banners enviados</v>
      </c>
      <c r="AO141" s="213">
        <f>+'6 - Plan de Acciones Preventiva'!J139</f>
        <v>4</v>
      </c>
      <c r="AP141" s="213">
        <f>+'6 - Plan de Acciones Preventiva'!AI139</f>
        <v>0</v>
      </c>
      <c r="AQ141" s="239">
        <f>+'6 - Plan de Acciones Preventiva'!AJ139</f>
        <v>0</v>
      </c>
      <c r="AR141" s="213" t="str">
        <f>+'6 - Plan de Acciones Preventiva'!AK139</f>
        <v>En curso</v>
      </c>
      <c r="AS141" s="244">
        <f>+'6 - Plan de Acciones Preventiva'!AL139</f>
        <v>0</v>
      </c>
      <c r="AT141" s="244">
        <f>+'6 - Plan de Acciones Preventiva'!AM139</f>
        <v>0</v>
      </c>
      <c r="AU141" s="213">
        <f>+'7 - Materialización del Riesgo'!G141</f>
        <v>0</v>
      </c>
      <c r="AV141" s="213">
        <f>+'7 - Materialización del Riesgo'!H141</f>
        <v>0</v>
      </c>
      <c r="AW141" s="213">
        <f>+'7 - Materialización del Riesgo'!I141</f>
        <v>0</v>
      </c>
      <c r="AX141" s="213" t="e">
        <f>+'7 - Materialización del Riesgo'!J141</f>
        <v>#DIV/0!</v>
      </c>
      <c r="AY141" s="213" t="e">
        <f>+'7 - Materialización del Riesgo'!K141</f>
        <v>#DIV/0!</v>
      </c>
      <c r="AZ141" s="213">
        <f>+'7 - Materialización del Riesgo'!L141</f>
        <v>0</v>
      </c>
      <c r="BA141" s="213">
        <f>+'7 - Materialización del Riesgo'!M141</f>
        <v>0</v>
      </c>
      <c r="BB141" s="213">
        <f>+'7 - Materialización del Riesgo'!N141</f>
        <v>0</v>
      </c>
      <c r="BC141" s="213">
        <f>+'7 - Materialización del Riesgo'!O141</f>
        <v>0</v>
      </c>
      <c r="BD141" s="213" t="e">
        <f>+'7 - Materialización del Riesgo'!P141</f>
        <v>#DIV/0!</v>
      </c>
      <c r="BE141" s="239">
        <f>+'7 - Materialización del Riesgo'!Q141</f>
        <v>1</v>
      </c>
    </row>
    <row r="142" spans="2:57" s="115" customFormat="1" ht="60" x14ac:dyDescent="0.25">
      <c r="B142" s="212" t="str">
        <f>+'3 - Identificación del Riesgo'!B141</f>
        <v>ADMINISTRACIÓN DE BIENES Y SERVICIOS</v>
      </c>
      <c r="C142" s="212" t="str">
        <f>+'3 - Identificación del Riesgo'!C141</f>
        <v>Gestionar la Administración y mantenimiento de bienes y servicios necesarios para la ejecución de los procesos de la
entidad</v>
      </c>
      <c r="D142" s="212" t="str">
        <f>+'3 - Identificación del Riesgo'!D141</f>
        <v xml:space="preserve">Desde la recepción de los bienes y servicios, hasta la disposición final de los bienes y el recibido a satisfacción de los servicios
</v>
      </c>
      <c r="E142" s="213" t="str">
        <f>+'3 - Identificación del Riesgo'!F141</f>
        <v xml:space="preserve">SUBDIRECCIÓN ADMINISTRATIVA Y FINANCIERA
</v>
      </c>
      <c r="F142" s="248" t="str">
        <f>+'3 - Identificación del Riesgo'!G141</f>
        <v>R 55</v>
      </c>
      <c r="G142" s="213" t="str">
        <f>+'3 - Identificación del Riesgo'!H141</f>
        <v>Pérdida o daño en la documentación de la Agencia</v>
      </c>
      <c r="H142" s="213" t="str">
        <f>+'3 - Identificación del Riesgo'!I141</f>
        <v>Pérdida Reputacional</v>
      </c>
      <c r="I142" s="212" t="str">
        <f>+'3 - Identificación del Riesgo'!J141</f>
        <v>Posibilidad de pérdida reputacional en la imagen institucional ante los grupos de interés debido a la falta de control para los lineamientos de manejo y de conservación en documentos</v>
      </c>
      <c r="J142" s="216">
        <f>+'3 - Identificación del Riesgo'!O141</f>
        <v>44701</v>
      </c>
      <c r="K142" s="216" t="str">
        <f>+'3 - Identificación del Riesgo'!K141</f>
        <v>OPERATIVOS</v>
      </c>
      <c r="L142" s="215" t="str">
        <f>+'3 - Identificación del Riesgo'!N141</f>
        <v>Ejecución y administración de procesos</v>
      </c>
      <c r="M142" s="214">
        <v>8155</v>
      </c>
      <c r="N142" s="242" t="str">
        <f t="shared" si="28"/>
        <v>Muy Alta</v>
      </c>
      <c r="O142" s="243">
        <f t="shared" si="29"/>
        <v>1</v>
      </c>
      <c r="P142" s="214" t="s">
        <v>393</v>
      </c>
      <c r="Q142" s="242" t="str">
        <f>IF(OR(P142=[1]Datos!$A$23,P142=[1]Datos!$B$23),"Leve",IF(OR(P142=[1]Datos!$A$24,P142=[1]Datos!$B$24),"Menor",IF(OR(P142=[1]Datos!$A$25,P142=[1]Datos!$B$25),"Moderado",IF(OR(P142=[1]Datos!$A$26,P142=[1]Datos!$B$26),"Mayor",IF(OR(P142=[1]Datos!$A$27,P142=[1]Datos!$B$27),"Catastrófico","")))))</f>
        <v>Moderado</v>
      </c>
      <c r="R142" s="243">
        <f t="shared" si="30"/>
        <v>0.6</v>
      </c>
      <c r="S142" s="242" t="str">
        <f t="shared" si="31"/>
        <v>Alto</v>
      </c>
      <c r="T142" s="242" t="str">
        <f t="shared" si="32"/>
        <v>Reducir</v>
      </c>
      <c r="U142" s="248" t="str">
        <f>+'5 - Diseño y Valoración Control'!H142</f>
        <v>C 55.1</v>
      </c>
      <c r="V142" s="212" t="str">
        <f>+'5 - Diseño y Valoración Control'!I142</f>
        <v>EQUIPO DE GESTIÓN DOCUMENTAL DE LA SUBDIRECCIÓN ADMINISTRATIVA Y FINANCIERA</v>
      </c>
      <c r="W142" s="212" t="str">
        <f>+'5 - Diseño y Valoración Control'!J142</f>
        <v>Equipo de gestión documental de la Subdirección Administrativa y Financiera realiza actividades establecidas en el Sistema Integrado de conservación a través de la adquisición del servicio de Saneamiento ambiental en los depósitos de archivo de Américas y CAN, con el animo de evitar el deterioro de la documentación custodiada por la Agencia</v>
      </c>
      <c r="X142" s="213" t="str">
        <f>+'5 - Diseño y Valoración Control'!K142</f>
        <v>Preventivo</v>
      </c>
      <c r="Y142" s="99" t="str">
        <f t="shared" si="26"/>
        <v>Probabilidad</v>
      </c>
      <c r="Z142" s="213" t="str">
        <f>+'5 - Diseño y Valoración Control'!M142</f>
        <v>Manual</v>
      </c>
      <c r="AA142" s="99" t="str">
        <f t="shared" si="27"/>
        <v>40%</v>
      </c>
      <c r="AB142" s="213" t="str">
        <f>+'5 - Diseño y Valoración Control'!O142</f>
        <v>Documentado</v>
      </c>
      <c r="AC142" s="213" t="s">
        <v>1349</v>
      </c>
      <c r="AD142" s="213" t="str">
        <f>+'5 - Diseño y Valoración Control'!Q142</f>
        <v>Con registro</v>
      </c>
      <c r="AE142" s="203">
        <f>+'5 - Diseño y Valoración Control'!R142</f>
        <v>0.6</v>
      </c>
      <c r="AF142" s="186" t="str">
        <f>+'5 - Diseño y Valoración Control'!S142</f>
        <v>Media</v>
      </c>
      <c r="AG142" s="203">
        <f>+'5 - Diseño y Valoración Control'!T142</f>
        <v>0.6</v>
      </c>
      <c r="AH142" s="186" t="str">
        <f>+'5 - Diseño y Valoración Control'!U142</f>
        <v>Moderado</v>
      </c>
      <c r="AI142" s="186" t="str">
        <f>+'5 - Diseño y Valoración Control'!V142</f>
        <v>Moderado</v>
      </c>
      <c r="AJ142" s="186" t="str">
        <f>+'5 - Diseño y Valoración Control'!W142</f>
        <v>Reducir</v>
      </c>
      <c r="AK142" s="248" t="str">
        <f>+'6 - Plan de Acciones Preventiva'!F140</f>
        <v>P 55.1</v>
      </c>
      <c r="AL142" s="212" t="str">
        <f>+'6 - Plan de Acciones Preventiva'!G140</f>
        <v>Actualizar instructivo ADMBS-I-011-SUMINISTRO DE LOS SERVICIOS DE PRÉSTAMO, DEVOLUCIÓN Y CONSULTA DE DOCUMENTOS EN LOS DEPÓSITOS DE ARCHIVO CENTRAL DE LA AGENCIA</v>
      </c>
      <c r="AM142" s="212" t="str">
        <f>+'6 - Plan de Acciones Preventiva'!H140</f>
        <v>SUBDIRECCIÓN ADMINISTRATIVA Y FINANCIERA - EQUIPO DE GESTIÓN DOCUMENTAL</v>
      </c>
      <c r="AN142" s="212" t="str">
        <f>+'6 - Plan de Acciones Preventiva'!I140</f>
        <v>instructivo ADMBS-I-011-SUMINISTRO DE LOS SERVICIOS DE PRÉSTAMO, DEVOLUCIÓN Y CONSULTA DE DOCUMENTOS EN LOS DEPÓSITOS DE ARCHIVO CENTRAL DE LA AGENCIA</v>
      </c>
      <c r="AO142" s="213">
        <f>+'6 - Plan de Acciones Preventiva'!J140</f>
        <v>1</v>
      </c>
      <c r="AP142" s="213">
        <f>+'6 - Plan de Acciones Preventiva'!AI140</f>
        <v>0</v>
      </c>
      <c r="AQ142" s="239">
        <f>+'6 - Plan de Acciones Preventiva'!AJ140</f>
        <v>0</v>
      </c>
      <c r="AR142" s="213" t="str">
        <f>+'6 - Plan de Acciones Preventiva'!AK140</f>
        <v>En curso</v>
      </c>
      <c r="AS142" s="244">
        <f>+'6 - Plan de Acciones Preventiva'!AL140</f>
        <v>0</v>
      </c>
      <c r="AT142" s="244">
        <f>+'6 - Plan de Acciones Preventiva'!AM140</f>
        <v>0</v>
      </c>
      <c r="AU142" s="213">
        <f>+'7 - Materialización del Riesgo'!G142</f>
        <v>0</v>
      </c>
      <c r="AV142" s="213">
        <f>+'7 - Materialización del Riesgo'!H142</f>
        <v>0</v>
      </c>
      <c r="AW142" s="213">
        <f>+'7 - Materialización del Riesgo'!I142</f>
        <v>0</v>
      </c>
      <c r="AX142" s="213" t="e">
        <f>+'7 - Materialización del Riesgo'!J142</f>
        <v>#DIV/0!</v>
      </c>
      <c r="AY142" s="213" t="e">
        <f>+'7 - Materialización del Riesgo'!K142</f>
        <v>#DIV/0!</v>
      </c>
      <c r="AZ142" s="213">
        <f>+'7 - Materialización del Riesgo'!L142</f>
        <v>0</v>
      </c>
      <c r="BA142" s="213">
        <f>+'7 - Materialización del Riesgo'!M142</f>
        <v>0</v>
      </c>
      <c r="BB142" s="213">
        <f>+'7 - Materialización del Riesgo'!N142</f>
        <v>0</v>
      </c>
      <c r="BC142" s="213">
        <f>+'7 - Materialización del Riesgo'!O142</f>
        <v>0</v>
      </c>
      <c r="BD142" s="213" t="e">
        <f>+'7 - Materialización del Riesgo'!P142</f>
        <v>#DIV/0!</v>
      </c>
      <c r="BE142" s="239">
        <f>+'7 - Materialización del Riesgo'!Q142</f>
        <v>1</v>
      </c>
    </row>
    <row r="143" spans="2:57" s="115" customFormat="1" ht="60" x14ac:dyDescent="0.25">
      <c r="B143" s="212" t="str">
        <f>+'3 - Identificación del Riesgo'!B142</f>
        <v>ADMINISTRACIÓN DE BIENES Y SERVICIOS</v>
      </c>
      <c r="C143" s="212" t="str">
        <f>+'3 - Identificación del Riesgo'!C142</f>
        <v>Gestionar la Administración y mantenimiento de bienes y servicios necesarios para la ejecución de los procesos de la
entidad</v>
      </c>
      <c r="D143" s="212" t="str">
        <f>+'3 - Identificación del Riesgo'!D142</f>
        <v xml:space="preserve">Desde la recepción de los bienes y servicios, hasta la disposición final de los bienes y el recibido a satisfacción de los servicios
</v>
      </c>
      <c r="E143" s="213" t="str">
        <f>+'3 - Identificación del Riesgo'!F142</f>
        <v xml:space="preserve">SUBDIRECCIÓN ADMINISTRATIVA Y FINANCIERA
</v>
      </c>
      <c r="F143" s="248" t="str">
        <f>+'3 - Identificación del Riesgo'!G142</f>
        <v>R 55</v>
      </c>
      <c r="G143" s="213" t="str">
        <f>+'3 - Identificación del Riesgo'!H142</f>
        <v>Pérdida o daño en la documentación de la Agencia</v>
      </c>
      <c r="H143" s="213" t="str">
        <f>+'3 - Identificación del Riesgo'!I142</f>
        <v>Pérdida Reputacional</v>
      </c>
      <c r="I143" s="212" t="str">
        <f>+'3 - Identificación del Riesgo'!J142</f>
        <v>Posibilidad de pérdida reputacional en la imagen institucional ante los grupos de interés debido a la falta de control para los lineamientos de manejo y de conservación en documentos</v>
      </c>
      <c r="J143" s="216">
        <f>+'3 - Identificación del Riesgo'!O142</f>
        <v>44701</v>
      </c>
      <c r="K143" s="216" t="str">
        <f>+'3 - Identificación del Riesgo'!K142</f>
        <v>OPERATIVOS</v>
      </c>
      <c r="L143" s="215" t="str">
        <f>+'3 - Identificación del Riesgo'!N142</f>
        <v>Ejecución y administración de procesos</v>
      </c>
      <c r="M143" s="214">
        <v>8155</v>
      </c>
      <c r="N143" s="242" t="str">
        <f t="shared" si="28"/>
        <v>Muy Alta</v>
      </c>
      <c r="O143" s="243">
        <f t="shared" si="29"/>
        <v>1</v>
      </c>
      <c r="P143" s="214" t="s">
        <v>393</v>
      </c>
      <c r="Q143" s="242" t="str">
        <f>IF(OR(P143=[1]Datos!$A$23,P143=[1]Datos!$B$23),"Leve",IF(OR(P143=[1]Datos!$A$24,P143=[1]Datos!$B$24),"Menor",IF(OR(P143=[1]Datos!$A$25,P143=[1]Datos!$B$25),"Moderado",IF(OR(P143=[1]Datos!$A$26,P143=[1]Datos!$B$26),"Mayor",IF(OR(P143=[1]Datos!$A$27,P143=[1]Datos!$B$27),"Catastrófico","")))))</f>
        <v>Moderado</v>
      </c>
      <c r="R143" s="243">
        <f t="shared" si="30"/>
        <v>0.6</v>
      </c>
      <c r="S143" s="242" t="str">
        <f t="shared" si="31"/>
        <v>Alto</v>
      </c>
      <c r="T143" s="242" t="str">
        <f t="shared" si="32"/>
        <v>Reducir</v>
      </c>
      <c r="U143" s="248" t="str">
        <f>+'5 - Diseño y Valoración Control'!H143</f>
        <v>C 55.2</v>
      </c>
      <c r="V143" s="212" t="str">
        <f>+'5 - Diseño y Valoración Control'!I143</f>
        <v>EQUIPO DE GESTIÓN DOCUMENTAL DE LA SUBDIRECCIÓN ADMINISTRATIVA Y FINANCIERA</v>
      </c>
      <c r="W143" s="212" t="str">
        <f>+'5 - Diseño y Valoración Control'!J143</f>
        <v>Equipo de gestión documental de la Subdirección Administrativa y Financiera revisa inmediatamente a través de la forma ADMBS-F-029-Forma PRÉSTAMO Y DEVOLUCIÓN DE DOCUMENTOS que los documentos devueltos por la dependencia correspondan al inventario inicial entregado, esta devolución puede ser parcial o total y debe cumplir con la calidad del documento en su entrega</v>
      </c>
      <c r="X143" s="213" t="str">
        <f>+'5 - Diseño y Valoración Control'!K143</f>
        <v>Detectivo</v>
      </c>
      <c r="Y143" s="99" t="str">
        <f t="shared" si="26"/>
        <v>Impacto</v>
      </c>
      <c r="Z143" s="213" t="str">
        <f>+'5 - Diseño y Valoración Control'!M143</f>
        <v>Manual</v>
      </c>
      <c r="AA143" s="99" t="str">
        <f t="shared" si="27"/>
        <v>30%</v>
      </c>
      <c r="AB143" s="213" t="str">
        <f>+'5 - Diseño y Valoración Control'!O143</f>
        <v>Documentado</v>
      </c>
      <c r="AC143" s="213" t="s">
        <v>1349</v>
      </c>
      <c r="AD143" s="213" t="str">
        <f>+'5 - Diseño y Valoración Control'!Q143</f>
        <v>Con registro</v>
      </c>
      <c r="AE143" s="203">
        <f>+'5 - Diseño y Valoración Control'!R143</f>
        <v>0.6</v>
      </c>
      <c r="AF143" s="186" t="str">
        <f>+'5 - Diseño y Valoración Control'!S143</f>
        <v>Media</v>
      </c>
      <c r="AG143" s="203">
        <f>+'5 - Diseño y Valoración Control'!T143</f>
        <v>0.42</v>
      </c>
      <c r="AH143" s="186" t="str">
        <f>+'5 - Diseño y Valoración Control'!U143</f>
        <v>Moderado</v>
      </c>
      <c r="AI143" s="186" t="str">
        <f>+'5 - Diseño y Valoración Control'!V143</f>
        <v>Moderado</v>
      </c>
      <c r="AJ143" s="186" t="str">
        <f>+'5 - Diseño y Valoración Control'!W143</f>
        <v>Reducir</v>
      </c>
      <c r="AK143" s="248" t="str">
        <f>+'6 - Plan de Acciones Preventiva'!F141</f>
        <v>P 55.2</v>
      </c>
      <c r="AL143" s="212" t="str">
        <f>+'6 - Plan de Acciones Preventiva'!G141</f>
        <v>CREACIÓN DEL ACTA DE para la revisión y búsqueda</v>
      </c>
      <c r="AM143" s="212" t="str">
        <f>+'6 - Plan de Acciones Preventiva'!H141</f>
        <v>SUBDIRECCIÓN ADMINISTRATIVA Y FINANCIERA - EQUIPO DE GESTIÓN DOCUMENTAL</v>
      </c>
      <c r="AN143" s="212" t="str">
        <f>+'6 - Plan de Acciones Preventiva'!I141</f>
        <v>FORMA ACTA DE para la revisión y búsqueda</v>
      </c>
      <c r="AO143" s="213">
        <f>+'6 - Plan de Acciones Preventiva'!J141</f>
        <v>1</v>
      </c>
      <c r="AP143" s="213">
        <f>+'6 - Plan de Acciones Preventiva'!AI141</f>
        <v>0</v>
      </c>
      <c r="AQ143" s="239">
        <f>+'6 - Plan de Acciones Preventiva'!AJ141</f>
        <v>0</v>
      </c>
      <c r="AR143" s="213" t="str">
        <f>+'6 - Plan de Acciones Preventiva'!AK141</f>
        <v>En curso</v>
      </c>
      <c r="AS143" s="244">
        <f>+'6 - Plan de Acciones Preventiva'!AL141</f>
        <v>0</v>
      </c>
      <c r="AT143" s="244">
        <f>+'6 - Plan de Acciones Preventiva'!AM141</f>
        <v>0</v>
      </c>
      <c r="AU143" s="213">
        <f>+'7 - Materialización del Riesgo'!G143</f>
        <v>0</v>
      </c>
      <c r="AV143" s="213">
        <f>+'7 - Materialización del Riesgo'!H143</f>
        <v>0</v>
      </c>
      <c r="AW143" s="213">
        <f>+'7 - Materialización del Riesgo'!I143</f>
        <v>0</v>
      </c>
      <c r="AX143" s="213" t="e">
        <f>+'7 - Materialización del Riesgo'!J143</f>
        <v>#DIV/0!</v>
      </c>
      <c r="AY143" s="213" t="e">
        <f>+'7 - Materialización del Riesgo'!K143</f>
        <v>#DIV/0!</v>
      </c>
      <c r="AZ143" s="213">
        <f>+'7 - Materialización del Riesgo'!L143</f>
        <v>0</v>
      </c>
      <c r="BA143" s="213">
        <f>+'7 - Materialización del Riesgo'!M143</f>
        <v>0</v>
      </c>
      <c r="BB143" s="213">
        <f>+'7 - Materialización del Riesgo'!N143</f>
        <v>0</v>
      </c>
      <c r="BC143" s="213">
        <f>+'7 - Materialización del Riesgo'!O143</f>
        <v>0</v>
      </c>
      <c r="BD143" s="213" t="e">
        <f>+'7 - Materialización del Riesgo'!P143</f>
        <v>#DIV/0!</v>
      </c>
      <c r="BE143" s="239">
        <f>+'7 - Materialización del Riesgo'!Q143</f>
        <v>1</v>
      </c>
    </row>
    <row r="144" spans="2:57" s="115" customFormat="1" ht="60" x14ac:dyDescent="0.25">
      <c r="B144" s="212" t="str">
        <f>+'3 - Identificación del Riesgo'!B143</f>
        <v>ADMINISTRACIÓN DE BIENES Y SERVICIOS</v>
      </c>
      <c r="C144" s="212" t="str">
        <f>+'3 - Identificación del Riesgo'!C143</f>
        <v>Gestionar la Administración y mantenimiento de bienes y servicios necesarios para la ejecución de los procesos de la
entidad</v>
      </c>
      <c r="D144" s="212" t="str">
        <f>+'3 - Identificación del Riesgo'!D143</f>
        <v xml:space="preserve">Desde la recepción de los bienes y servicios, hasta la disposición final de los bienes y el recibido a satisfacción de los servicios
</v>
      </c>
      <c r="E144" s="213" t="str">
        <f>+'3 - Identificación del Riesgo'!F143</f>
        <v xml:space="preserve">SUBDIRECCIÓN ADMINISTRATIVA Y FINANCIERA
</v>
      </c>
      <c r="F144" s="248" t="str">
        <f>+'3 - Identificación del Riesgo'!G143</f>
        <v>R 55</v>
      </c>
      <c r="G144" s="213" t="str">
        <f>+'3 - Identificación del Riesgo'!H143</f>
        <v>Pérdida o daño en la documentación de la Agencia</v>
      </c>
      <c r="H144" s="213" t="str">
        <f>+'3 - Identificación del Riesgo'!I143</f>
        <v>Pérdida Reputacional</v>
      </c>
      <c r="I144" s="212" t="str">
        <f>+'3 - Identificación del Riesgo'!J143</f>
        <v>Posibilidad de pérdida reputacional en la imagen institucional ante los grupos de interés debido a la falta de control para los lineamientos de manejo y de conservación en documentos</v>
      </c>
      <c r="J144" s="216">
        <f>+'3 - Identificación del Riesgo'!O143</f>
        <v>44701</v>
      </c>
      <c r="K144" s="216" t="str">
        <f>+'3 - Identificación del Riesgo'!K143</f>
        <v>OPERATIVOS</v>
      </c>
      <c r="L144" s="215" t="str">
        <f>+'3 - Identificación del Riesgo'!N143</f>
        <v>Ejecución y administración de procesos</v>
      </c>
      <c r="M144" s="214">
        <v>8155</v>
      </c>
      <c r="N144" s="242" t="str">
        <f t="shared" si="28"/>
        <v>Muy Alta</v>
      </c>
      <c r="O144" s="243">
        <f t="shared" si="29"/>
        <v>1</v>
      </c>
      <c r="P144" s="214" t="s">
        <v>393</v>
      </c>
      <c r="Q144" s="242" t="str">
        <f>IF(OR(P144=[1]Datos!$A$23,P144=[1]Datos!$B$23),"Leve",IF(OR(P144=[1]Datos!$A$24,P144=[1]Datos!$B$24),"Menor",IF(OR(P144=[1]Datos!$A$25,P144=[1]Datos!$B$25),"Moderado",IF(OR(P144=[1]Datos!$A$26,P144=[1]Datos!$B$26),"Mayor",IF(OR(P144=[1]Datos!$A$27,P144=[1]Datos!$B$27),"Catastrófico","")))))</f>
        <v>Moderado</v>
      </c>
      <c r="R144" s="243">
        <f t="shared" si="30"/>
        <v>0.6</v>
      </c>
      <c r="S144" s="242" t="str">
        <f t="shared" si="31"/>
        <v>Alto</v>
      </c>
      <c r="T144" s="242" t="str">
        <f t="shared" si="32"/>
        <v>Reducir</v>
      </c>
      <c r="U144" s="248" t="str">
        <f>+'5 - Diseño y Valoración Control'!H144</f>
        <v>C 55.3</v>
      </c>
      <c r="V144" s="212" t="str">
        <f>+'5 - Diseño y Valoración Control'!I144</f>
        <v>EQUIPO DE GESTIÓN DOCUMENTAL DE LA SUBDIRECCIÓN ADMINISTRATIVA Y FINANCIERA</v>
      </c>
      <c r="W144" s="212" t="str">
        <f>+'5 - Diseño y Valoración Control'!J144</f>
        <v>Equipo de gestión documental de la Subdirección Administrativa y Financiera crea la alerta de perdida o daño del documento a través de un acta para la revisión y búsqueda en las bases de datos de préstamos y la búsqueda física en los depósitos de archivo de Américas y CAN, generando un Informe sobre la novedad y en caso dado la solicitud de una denuncia</v>
      </c>
      <c r="X144" s="213" t="str">
        <f>+'5 - Diseño y Valoración Control'!K144</f>
        <v>Correctivo</v>
      </c>
      <c r="Y144" s="99" t="str">
        <f t="shared" si="26"/>
        <v>Impacto</v>
      </c>
      <c r="Z144" s="213" t="str">
        <f>+'5 - Diseño y Valoración Control'!M144</f>
        <v>Manual</v>
      </c>
      <c r="AA144" s="99" t="str">
        <f t="shared" si="27"/>
        <v>25%</v>
      </c>
      <c r="AB144" s="213" t="str">
        <f>+'5 - Diseño y Valoración Control'!O144</f>
        <v>Sin documentar</v>
      </c>
      <c r="AC144" s="213" t="s">
        <v>1349</v>
      </c>
      <c r="AD144" s="213" t="str">
        <f>+'5 - Diseño y Valoración Control'!Q144</f>
        <v>Con registro</v>
      </c>
      <c r="AE144" s="203">
        <f>+'5 - Diseño y Valoración Control'!R144</f>
        <v>0</v>
      </c>
      <c r="AF144" s="186" t="str">
        <f>+'5 - Diseño y Valoración Control'!S144</f>
        <v/>
      </c>
      <c r="AG144" s="203">
        <f>+'5 - Diseño y Valoración Control'!T144</f>
        <v>0</v>
      </c>
      <c r="AH144" s="186" t="str">
        <f>+'5 - Diseño y Valoración Control'!U144</f>
        <v/>
      </c>
      <c r="AI144" s="186" t="str">
        <f>+'5 - Diseño y Valoración Control'!V144</f>
        <v/>
      </c>
      <c r="AJ144" s="186"/>
      <c r="AK144" s="248" t="str">
        <f>+'6 - Plan de Acciones Preventiva'!F142</f>
        <v>P 55.3</v>
      </c>
      <c r="AL144" s="212" t="str">
        <f>+'6 - Plan de Acciones Preventiva'!G142</f>
        <v>Adquirir el servicio de saneamiento ambiental del Sistema Integrado de Conservación</v>
      </c>
      <c r="AM144" s="212" t="str">
        <f>+'6 - Plan de Acciones Preventiva'!H142</f>
        <v>SUBDIRECCIÓN ADMINISTRATIVA Y FINANCIERA - EQUIPO DE GESTIÓN DOCUMENTAL</v>
      </c>
      <c r="AN144" s="212" t="str">
        <f>+'6 - Plan de Acciones Preventiva'!I142</f>
        <v>Contrato suscrito</v>
      </c>
      <c r="AO144" s="213">
        <f>+'6 - Plan de Acciones Preventiva'!J142</f>
        <v>1</v>
      </c>
      <c r="AP144" s="213">
        <f>+'6 - Plan de Acciones Preventiva'!AI142</f>
        <v>0</v>
      </c>
      <c r="AQ144" s="239">
        <f>+'6 - Plan de Acciones Preventiva'!AJ142</f>
        <v>0</v>
      </c>
      <c r="AR144" s="213" t="str">
        <f>+'6 - Plan de Acciones Preventiva'!AK142</f>
        <v>En curso</v>
      </c>
      <c r="AS144" s="244">
        <f>+'6 - Plan de Acciones Preventiva'!AL142</f>
        <v>0</v>
      </c>
      <c r="AT144" s="244">
        <f>+'6 - Plan de Acciones Preventiva'!AM142</f>
        <v>0</v>
      </c>
      <c r="AU144" s="213">
        <f>+'7 - Materialización del Riesgo'!G144</f>
        <v>0</v>
      </c>
      <c r="AV144" s="213">
        <f>+'7 - Materialización del Riesgo'!H144</f>
        <v>0</v>
      </c>
      <c r="AW144" s="213">
        <f>+'7 - Materialización del Riesgo'!I144</f>
        <v>0</v>
      </c>
      <c r="AX144" s="213" t="e">
        <f>+'7 - Materialización del Riesgo'!J144</f>
        <v>#DIV/0!</v>
      </c>
      <c r="AY144" s="213" t="e">
        <f>+'7 - Materialización del Riesgo'!K144</f>
        <v>#DIV/0!</v>
      </c>
      <c r="AZ144" s="213">
        <f>+'7 - Materialización del Riesgo'!L144</f>
        <v>0</v>
      </c>
      <c r="BA144" s="213">
        <f>+'7 - Materialización del Riesgo'!M144</f>
        <v>0</v>
      </c>
      <c r="BB144" s="213">
        <f>+'7 - Materialización del Riesgo'!N144</f>
        <v>0</v>
      </c>
      <c r="BC144" s="213">
        <f>+'7 - Materialización del Riesgo'!O144</f>
        <v>0</v>
      </c>
      <c r="BD144" s="213" t="e">
        <f>+'7 - Materialización del Riesgo'!P144</f>
        <v>#DIV/0!</v>
      </c>
      <c r="BE144" s="239">
        <f>+'7 - Materialización del Riesgo'!Q144</f>
        <v>1</v>
      </c>
    </row>
    <row r="145" spans="2:57" s="115" customFormat="1" ht="60" x14ac:dyDescent="0.25">
      <c r="B145" s="212" t="str">
        <f>+'3 - Identificación del Riesgo'!B144</f>
        <v>ADMINISTRACIÓN DE BIENES Y SERVICIOS</v>
      </c>
      <c r="C145" s="212" t="str">
        <f>+'3 - Identificación del Riesgo'!C144</f>
        <v>Gestionar la Administración y mantenimiento de bienes y servicios necesarios para la ejecución de los procesos de la
entidad</v>
      </c>
      <c r="D145" s="212" t="str">
        <f>+'3 - Identificación del Riesgo'!D144</f>
        <v xml:space="preserve">Desde la recepción de los bienes y servicios, hasta la disposición final de los bienes y el recibido a satisfacción de los servicios
</v>
      </c>
      <c r="E145" s="213" t="str">
        <f>+'3 - Identificación del Riesgo'!F144</f>
        <v xml:space="preserve">SUBDIRECCIÓN ADMINISTRATIVA Y FINANCIERA
</v>
      </c>
      <c r="F145" s="248" t="str">
        <f>+'3 - Identificación del Riesgo'!G144</f>
        <v>R 55</v>
      </c>
      <c r="G145" s="213" t="str">
        <f>+'3 - Identificación del Riesgo'!H144</f>
        <v>Pérdida o daño en la documentación de la Agencia</v>
      </c>
      <c r="H145" s="213" t="str">
        <f>+'3 - Identificación del Riesgo'!I144</f>
        <v>Pérdida Reputacional</v>
      </c>
      <c r="I145" s="212" t="str">
        <f>+'3 - Identificación del Riesgo'!J144</f>
        <v>Posibilidad de pérdida reputacional en la imagen institucional ante los grupos de interés debido a la falta de control para los lineamientos de manejo y de conservación en documentos</v>
      </c>
      <c r="J145" s="216">
        <f>+'3 - Identificación del Riesgo'!O144</f>
        <v>44701</v>
      </c>
      <c r="K145" s="216" t="str">
        <f>+'3 - Identificación del Riesgo'!K144</f>
        <v>OPERATIVOS</v>
      </c>
      <c r="L145" s="215" t="str">
        <f>+'3 - Identificación del Riesgo'!N144</f>
        <v>Ejecución y administración de procesos</v>
      </c>
      <c r="M145" s="214">
        <v>8155</v>
      </c>
      <c r="N145" s="242" t="str">
        <f t="shared" si="28"/>
        <v>Muy Alta</v>
      </c>
      <c r="O145" s="243">
        <f t="shared" si="29"/>
        <v>1</v>
      </c>
      <c r="P145" s="214" t="s">
        <v>393</v>
      </c>
      <c r="Q145" s="242" t="str">
        <f>IF(OR(P145=[1]Datos!$A$23,P145=[1]Datos!$B$23),"Leve",IF(OR(P145=[1]Datos!$A$24,P145=[1]Datos!$B$24),"Menor",IF(OR(P145=[1]Datos!$A$25,P145=[1]Datos!$B$25),"Moderado",IF(OR(P145=[1]Datos!$A$26,P145=[1]Datos!$B$26),"Mayor",IF(OR(P145=[1]Datos!$A$27,P145=[1]Datos!$B$27),"Catastrófico","")))))</f>
        <v>Moderado</v>
      </c>
      <c r="R145" s="243">
        <f t="shared" si="30"/>
        <v>0.6</v>
      </c>
      <c r="S145" s="242" t="str">
        <f t="shared" si="31"/>
        <v>Alto</v>
      </c>
      <c r="T145" s="242" t="str">
        <f t="shared" si="32"/>
        <v>Reducir</v>
      </c>
      <c r="U145" s="248" t="str">
        <f>+'5 - Diseño y Valoración Control'!H145</f>
        <v>C 55.4</v>
      </c>
      <c r="V145" s="212"/>
      <c r="W145" s="212"/>
      <c r="X145" s="213"/>
      <c r="Y145" s="99" t="str">
        <f t="shared" si="26"/>
        <v/>
      </c>
      <c r="Z145" s="213"/>
      <c r="AA145" s="99" t="str">
        <f t="shared" si="27"/>
        <v/>
      </c>
      <c r="AB145" s="213"/>
      <c r="AC145" s="213"/>
      <c r="AD145" s="213"/>
      <c r="AE145" s="203" t="str">
        <f>+'5 - Diseño y Valoración Control'!R145</f>
        <v/>
      </c>
      <c r="AF145" s="186" t="str">
        <f>+'5 - Diseño y Valoración Control'!S145</f>
        <v/>
      </c>
      <c r="AG145" s="203" t="str">
        <f>+'5 - Diseño y Valoración Control'!T145</f>
        <v/>
      </c>
      <c r="AH145" s="186" t="str">
        <f>+'5 - Diseño y Valoración Control'!U145</f>
        <v/>
      </c>
      <c r="AI145" s="186" t="str">
        <f>+'5 - Diseño y Valoración Control'!V145</f>
        <v/>
      </c>
      <c r="AJ145" s="186"/>
      <c r="AK145" s="248" t="str">
        <f>+'6 - Plan de Acciones Preventiva'!F143</f>
        <v>P 55.4</v>
      </c>
      <c r="AL145" s="212" t="str">
        <f>+'6 - Plan de Acciones Preventiva'!G143</f>
        <v>Seguimiento a la ejecución del contrato de servicio de saneamiento ambiental del Sistema Integrado de Conservación</v>
      </c>
      <c r="AM145" s="212" t="str">
        <f>+'6 - Plan de Acciones Preventiva'!H143</f>
        <v>SUBDIRECCIÓN ADMINISTRATIVA Y FINANCIERA - EQUIPO DE GESTIÓN DOCUMENTAL</v>
      </c>
      <c r="AN145" s="212" t="str">
        <f>+'6 - Plan de Acciones Preventiva'!I143</f>
        <v>Informe de seguimiento a la ejecución del contrato de servicio de saneamiento ambiental del Sistema Integrado de Conservación</v>
      </c>
      <c r="AO145" s="213">
        <f>+'6 - Plan de Acciones Preventiva'!J143</f>
        <v>1</v>
      </c>
      <c r="AP145" s="213">
        <f>+'6 - Plan de Acciones Preventiva'!AI143</f>
        <v>0</v>
      </c>
      <c r="AQ145" s="239">
        <f>+'6 - Plan de Acciones Preventiva'!AJ143</f>
        <v>0</v>
      </c>
      <c r="AR145" s="213" t="str">
        <f>+'6 - Plan de Acciones Preventiva'!AK143</f>
        <v>En curso</v>
      </c>
      <c r="AS145" s="244">
        <f>+'6 - Plan de Acciones Preventiva'!AL143</f>
        <v>0</v>
      </c>
      <c r="AT145" s="244">
        <f>+'6 - Plan de Acciones Preventiva'!AM143</f>
        <v>0</v>
      </c>
      <c r="AU145" s="213">
        <f>+'7 - Materialización del Riesgo'!G145</f>
        <v>0</v>
      </c>
      <c r="AV145" s="213">
        <f>+'7 - Materialización del Riesgo'!H145</f>
        <v>0</v>
      </c>
      <c r="AW145" s="213">
        <f>+'7 - Materialización del Riesgo'!I145</f>
        <v>0</v>
      </c>
      <c r="AX145" s="213" t="e">
        <f>+'7 - Materialización del Riesgo'!J145</f>
        <v>#DIV/0!</v>
      </c>
      <c r="AY145" s="213" t="e">
        <f>+'7 - Materialización del Riesgo'!K145</f>
        <v>#DIV/0!</v>
      </c>
      <c r="AZ145" s="213">
        <f>+'7 - Materialización del Riesgo'!L145</f>
        <v>0</v>
      </c>
      <c r="BA145" s="213">
        <f>+'7 - Materialización del Riesgo'!M145</f>
        <v>0</v>
      </c>
      <c r="BB145" s="213">
        <f>+'7 - Materialización del Riesgo'!N145</f>
        <v>0</v>
      </c>
      <c r="BC145" s="213">
        <f>+'7 - Materialización del Riesgo'!O145</f>
        <v>0</v>
      </c>
      <c r="BD145" s="213" t="e">
        <f>+'7 - Materialización del Riesgo'!P145</f>
        <v>#DIV/0!</v>
      </c>
      <c r="BE145" s="239">
        <f>+'7 - Materialización del Riesgo'!Q145</f>
        <v>1</v>
      </c>
    </row>
    <row r="146" spans="2:57" s="115" customFormat="1" ht="60" x14ac:dyDescent="0.25">
      <c r="B146" s="212" t="str">
        <f>+'3 - Identificación del Riesgo'!B145</f>
        <v>ADMINISTRACIÓN DE BIENES Y SERVICIOS</v>
      </c>
      <c r="C146" s="212" t="str">
        <f>+'3 - Identificación del Riesgo'!C145</f>
        <v>Gestionar la Administración y mantenimiento de bienes y servicios necesarios para la ejecución de los procesos de la
entidad</v>
      </c>
      <c r="D146" s="212" t="str">
        <f>+'3 - Identificación del Riesgo'!D145</f>
        <v xml:space="preserve">Desde la recepción de los bienes y servicios, hasta la disposición final de los bienes y el recibido a satisfacción de los servicios
</v>
      </c>
      <c r="E146" s="213" t="str">
        <f>+'3 - Identificación del Riesgo'!F145</f>
        <v xml:space="preserve">SUBDIRECCIÓN ADMINISTRATIVA Y FINANCIERA
</v>
      </c>
      <c r="F146" s="248" t="str">
        <f>+'3 - Identificación del Riesgo'!G145</f>
        <v>R 56</v>
      </c>
      <c r="G146" s="213" t="str">
        <f>+'3 - Identificación del Riesgo'!H145</f>
        <v xml:space="preserve">Asignación incorrecta de comunicaciones oficiales recibidas (documentos) en el momento de la radicación. </v>
      </c>
      <c r="H146" s="213" t="str">
        <f>+'3 - Identificación del Riesgo'!I145</f>
        <v>Pérdida Reputacional</v>
      </c>
      <c r="I146" s="212" t="str">
        <f>+'3 - Identificación del Riesgo'!J145</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6" s="216">
        <f>+'3 - Identificación del Riesgo'!O145</f>
        <v>44701</v>
      </c>
      <c r="K146" s="216" t="str">
        <f>+'3 - Identificación del Riesgo'!K145</f>
        <v>OPERATIVOS</v>
      </c>
      <c r="L146" s="215" t="str">
        <f>+'3 - Identificación del Riesgo'!N145</f>
        <v>Usuarios, productos y prácticas</v>
      </c>
      <c r="M146" s="214">
        <v>154477</v>
      </c>
      <c r="N146" s="242" t="str">
        <f t="shared" si="28"/>
        <v>Muy Alta</v>
      </c>
      <c r="O146" s="243">
        <f t="shared" si="29"/>
        <v>1</v>
      </c>
      <c r="P146" s="214" t="s">
        <v>393</v>
      </c>
      <c r="Q146" s="242" t="str">
        <f>IF(OR(P146=[1]Datos!$A$23,P146=[1]Datos!$B$23),"Leve",IF(OR(P146=[1]Datos!$A$24,P146=[1]Datos!$B$24),"Menor",IF(OR(P146=[1]Datos!$A$25,P146=[1]Datos!$B$25),"Moderado",IF(OR(P146=[1]Datos!$A$26,P146=[1]Datos!$B$26),"Mayor",IF(OR(P146=[1]Datos!$A$27,P146=[1]Datos!$B$27),"Catastrófico","")))))</f>
        <v>Moderado</v>
      </c>
      <c r="R146" s="243">
        <f t="shared" si="30"/>
        <v>0.6</v>
      </c>
      <c r="S146" s="242" t="str">
        <f t="shared" si="31"/>
        <v>Alto</v>
      </c>
      <c r="T146" s="242" t="str">
        <f t="shared" si="32"/>
        <v>Reducir</v>
      </c>
      <c r="U146" s="248" t="str">
        <f>+'5 - Diseño y Valoración Control'!H146</f>
        <v>C 56.1</v>
      </c>
      <c r="V146" s="212" t="str">
        <f>+'5 - Diseño y Valoración Control'!I146</f>
        <v>EQUIPO DE GESTIÓN DOCUMENTAL DE LA SUBDIRECCIÓN ADMINISTRATIVA Y FINANCIERA</v>
      </c>
      <c r="W146" s="212" t="str">
        <f>+'5 - Diseño y Valoración Control'!J146</f>
        <v>Equipo de gestión documental de la Subdirección Administrativa y Financiera valida que los parámetros de clasificación a través del instructivo que permita identificar la asignación correcta de las comunicaciones oficiales recibidas, de acuerdo con las funciones de las dependencias de la Agencia</v>
      </c>
      <c r="X146" s="213" t="str">
        <f>+'5 - Diseño y Valoración Control'!K146</f>
        <v>Preventivo</v>
      </c>
      <c r="Y146" s="99" t="str">
        <f t="shared" si="26"/>
        <v>Probabilidad</v>
      </c>
      <c r="Z146" s="213" t="str">
        <f>+'5 - Diseño y Valoración Control'!M146</f>
        <v>Manual</v>
      </c>
      <c r="AA146" s="99" t="str">
        <f t="shared" si="27"/>
        <v>40%</v>
      </c>
      <c r="AB146" s="213" t="str">
        <f>+'5 - Diseño y Valoración Control'!O146</f>
        <v>Sin documentar</v>
      </c>
      <c r="AC146" s="213" t="s">
        <v>1349</v>
      </c>
      <c r="AD146" s="213" t="str">
        <f>+'5 - Diseño y Valoración Control'!Q146</f>
        <v>Con registro</v>
      </c>
      <c r="AE146" s="203">
        <f>+'5 - Diseño y Valoración Control'!R146</f>
        <v>0.6</v>
      </c>
      <c r="AF146" s="186" t="str">
        <f>+'5 - Diseño y Valoración Control'!S146</f>
        <v>Media</v>
      </c>
      <c r="AG146" s="203">
        <f>+'5 - Diseño y Valoración Control'!T146</f>
        <v>0.6</v>
      </c>
      <c r="AH146" s="186" t="str">
        <f>+'5 - Diseño y Valoración Control'!U146</f>
        <v>Moderado</v>
      </c>
      <c r="AI146" s="186" t="str">
        <f>+'5 - Diseño y Valoración Control'!V146</f>
        <v>Moderado</v>
      </c>
      <c r="AJ146" s="186" t="str">
        <f>+'5 - Diseño y Valoración Control'!W146</f>
        <v>Reducir</v>
      </c>
      <c r="AK146" s="248" t="str">
        <f>+'6 - Plan de Acciones Preventiva'!F144</f>
        <v>P 56.1</v>
      </c>
      <c r="AL146" s="212" t="str">
        <f>+'6 - Plan de Acciones Preventiva'!G144</f>
        <v>Realizar capacitaciones para fortalecer los conocimientos establecidos en el instructivo y dar claridad frente a las competencias y funciones asignadas a la Agencia y sus dependencias (Decreto 2363) y el Acuerdo 060 del 2001.</v>
      </c>
      <c r="AM146" s="212" t="str">
        <f>+'6 - Plan de Acciones Preventiva'!H144</f>
        <v>SUBDIRECCIÓN ADMINISTRATIVA Y FINANCIERA - EQUIPO DE GESTIÓN DOCUMENTAL</v>
      </c>
      <c r="AN146" s="212" t="str">
        <f>+'6 - Plan de Acciones Preventiva'!I144</f>
        <v>Listados de asistencia</v>
      </c>
      <c r="AO146" s="213">
        <f>+'6 - Plan de Acciones Preventiva'!J144</f>
        <v>3</v>
      </c>
      <c r="AP146" s="213">
        <f>+'6 - Plan de Acciones Preventiva'!AI144</f>
        <v>1</v>
      </c>
      <c r="AQ146" s="239">
        <f>+'6 - Plan de Acciones Preventiva'!AJ144</f>
        <v>0.33333333333333331</v>
      </c>
      <c r="AR146" s="213" t="str">
        <f>+'6 - Plan de Acciones Preventiva'!AK144</f>
        <v>En curso</v>
      </c>
      <c r="AS146" s="244" t="str">
        <f>+'6 - Plan de Acciones Preventiva'!AL144</f>
        <v>https://agenciadetierras.sharepoint.com/:f:/s/MapadeRiesgosdeGestionANT/Er4Kq3ATMPhFrTEt2QDUrewBuG7hmrPVsbnPkUy__K51wA?e=cu0qUA</v>
      </c>
      <c r="AT146" s="244">
        <f>+'6 - Plan de Acciones Preventiva'!AM144</f>
        <v>0</v>
      </c>
      <c r="AU146" s="213">
        <f>+'7 - Materialización del Riesgo'!G146</f>
        <v>0</v>
      </c>
      <c r="AV146" s="213">
        <f>+'7 - Materialización del Riesgo'!H146</f>
        <v>0</v>
      </c>
      <c r="AW146" s="213">
        <f>+'7 - Materialización del Riesgo'!I146</f>
        <v>0</v>
      </c>
      <c r="AX146" s="213" t="e">
        <f>+'7 - Materialización del Riesgo'!J146</f>
        <v>#DIV/0!</v>
      </c>
      <c r="AY146" s="213" t="e">
        <f>+'7 - Materialización del Riesgo'!K146</f>
        <v>#DIV/0!</v>
      </c>
      <c r="AZ146" s="213">
        <f>+'7 - Materialización del Riesgo'!L146</f>
        <v>0</v>
      </c>
      <c r="BA146" s="213">
        <f>+'7 - Materialización del Riesgo'!M146</f>
        <v>0</v>
      </c>
      <c r="BB146" s="213">
        <f>+'7 - Materialización del Riesgo'!N146</f>
        <v>0</v>
      </c>
      <c r="BC146" s="213">
        <f>+'7 - Materialización del Riesgo'!O146</f>
        <v>0</v>
      </c>
      <c r="BD146" s="213" t="e">
        <f>+'7 - Materialización del Riesgo'!P146</f>
        <v>#DIV/0!</v>
      </c>
      <c r="BE146" s="239">
        <f>+'7 - Materialización del Riesgo'!Q146</f>
        <v>1</v>
      </c>
    </row>
    <row r="147" spans="2:57" s="115" customFormat="1" ht="60" x14ac:dyDescent="0.25">
      <c r="B147" s="212" t="str">
        <f>+'3 - Identificación del Riesgo'!B146</f>
        <v>ADMINISTRACIÓN DE BIENES Y SERVICIOS</v>
      </c>
      <c r="C147" s="212" t="str">
        <f>+'3 - Identificación del Riesgo'!C146</f>
        <v>Gestionar la Administración y mantenimiento de bienes y servicios necesarios para la ejecución de los procesos de la
entidad</v>
      </c>
      <c r="D147" s="212" t="str">
        <f>+'3 - Identificación del Riesgo'!D146</f>
        <v xml:space="preserve">Desde la recepción de los bienes y servicios, hasta la disposición final de los bienes y el recibido a satisfacción de los servicios
</v>
      </c>
      <c r="E147" s="213" t="str">
        <f>+'3 - Identificación del Riesgo'!F146</f>
        <v xml:space="preserve">SUBDIRECCIÓN ADMINISTRATIVA Y FINANCIERA
</v>
      </c>
      <c r="F147" s="248" t="str">
        <f>+'3 - Identificación del Riesgo'!G146</f>
        <v>R 56</v>
      </c>
      <c r="G147" s="213" t="str">
        <f>+'3 - Identificación del Riesgo'!H146</f>
        <v xml:space="preserve">Asignación incorrecta de comunicaciones oficiales recibidas (documentos) en el momento de la radicación. </v>
      </c>
      <c r="H147" s="213" t="str">
        <f>+'3 - Identificación del Riesgo'!I146</f>
        <v>Pérdida Reputacional</v>
      </c>
      <c r="I147" s="212" t="str">
        <f>+'3 - Identificación del Riesgo'!J146</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7" s="216">
        <f>+'3 - Identificación del Riesgo'!O146</f>
        <v>44701</v>
      </c>
      <c r="K147" s="216" t="str">
        <f>+'3 - Identificación del Riesgo'!K146</f>
        <v>OPERATIVOS</v>
      </c>
      <c r="L147" s="215" t="str">
        <f>+'3 - Identificación del Riesgo'!N146</f>
        <v>Usuarios, productos y prácticas</v>
      </c>
      <c r="M147" s="214">
        <v>154477</v>
      </c>
      <c r="N147" s="242" t="str">
        <f t="shared" si="28"/>
        <v>Muy Alta</v>
      </c>
      <c r="O147" s="243">
        <f t="shared" si="29"/>
        <v>1</v>
      </c>
      <c r="P147" s="214" t="s">
        <v>393</v>
      </c>
      <c r="Q147" s="242" t="str">
        <f>IF(OR(P147=[1]Datos!$A$23,P147=[1]Datos!$B$23),"Leve",IF(OR(P147=[1]Datos!$A$24,P147=[1]Datos!$B$24),"Menor",IF(OR(P147=[1]Datos!$A$25,P147=[1]Datos!$B$25),"Moderado",IF(OR(P147=[1]Datos!$A$26,P147=[1]Datos!$B$26),"Mayor",IF(OR(P147=[1]Datos!$A$27,P147=[1]Datos!$B$27),"Catastrófico","")))))</f>
        <v>Moderado</v>
      </c>
      <c r="R147" s="243">
        <f t="shared" si="30"/>
        <v>0.6</v>
      </c>
      <c r="S147" s="242" t="str">
        <f t="shared" si="31"/>
        <v>Alto</v>
      </c>
      <c r="T147" s="242" t="str">
        <f t="shared" si="32"/>
        <v>Reducir</v>
      </c>
      <c r="U147" s="248" t="str">
        <f>+'5 - Diseño y Valoración Control'!H147</f>
        <v>C 56.2</v>
      </c>
      <c r="V147" s="212" t="str">
        <f>+'5 - Diseño y Valoración Control'!I147</f>
        <v>EQUIPO DE GESTIÓN DOCUMENTAL DE LA SUBDIRECCIÓN ADMINISTRATIVA Y FINANCIERA</v>
      </c>
      <c r="W147" s="212" t="str">
        <f>+'5 - Diseño y Valoración Control'!J147</f>
        <v>líder del Equipo de gestión documental de la Subdirección Administrativa y Financiera verifica la productividad y el margen de error a través del reporte del sistema ORFEO donde se evidencia la cantidad de comunicaciones oficiales asignadas a las dependencias por el personal de correspondencia</v>
      </c>
      <c r="X147" s="213" t="str">
        <f>+'5 - Diseño y Valoración Control'!K147</f>
        <v>Detectivo</v>
      </c>
      <c r="Y147" s="99" t="str">
        <f t="shared" si="26"/>
        <v>Impacto</v>
      </c>
      <c r="Z147" s="213" t="str">
        <f>+'5 - Diseño y Valoración Control'!M147</f>
        <v>Manual</v>
      </c>
      <c r="AA147" s="99" t="str">
        <f t="shared" si="27"/>
        <v>30%</v>
      </c>
      <c r="AB147" s="213" t="str">
        <f>+'5 - Diseño y Valoración Control'!O147</f>
        <v>Sin documentar</v>
      </c>
      <c r="AC147" s="213" t="s">
        <v>1349</v>
      </c>
      <c r="AD147" s="213" t="str">
        <f>+'5 - Diseño y Valoración Control'!Q147</f>
        <v>Con registro</v>
      </c>
      <c r="AE147" s="203">
        <f>+'5 - Diseño y Valoración Control'!R147</f>
        <v>0.6</v>
      </c>
      <c r="AF147" s="186" t="str">
        <f>+'5 - Diseño y Valoración Control'!S147</f>
        <v>Media</v>
      </c>
      <c r="AG147" s="203">
        <f>+'5 - Diseño y Valoración Control'!T147</f>
        <v>0.42</v>
      </c>
      <c r="AH147" s="186" t="str">
        <f>+'5 - Diseño y Valoración Control'!U147</f>
        <v>Moderado</v>
      </c>
      <c r="AI147" s="186" t="str">
        <f>+'5 - Diseño y Valoración Control'!V147</f>
        <v>Moderado</v>
      </c>
      <c r="AJ147" s="186" t="str">
        <f>+'5 - Diseño y Valoración Control'!W147</f>
        <v>Reducir</v>
      </c>
      <c r="AK147" s="248" t="str">
        <f>+'6 - Plan de Acciones Preventiva'!F145</f>
        <v>P 56.2</v>
      </c>
      <c r="AL147" s="212" t="str">
        <f>+'6 - Plan de Acciones Preventiva'!G145</f>
        <v>Elaborar el instructivo que establece los parámetros para la asignación de las comunicaciones oficiales recibidas de acuerdo con las funciones de las dependencias de la Agencia</v>
      </c>
      <c r="AM147" s="212" t="str">
        <f>+'6 - Plan de Acciones Preventiva'!H145</f>
        <v>SUBDIRECCIÓN ADMINISTRATIVA Y FINANCIERA - EQUIPO DE GESTIÓN DOCUMENTAL</v>
      </c>
      <c r="AN147" s="212" t="str">
        <f>+'6 - Plan de Acciones Preventiva'!I145</f>
        <v>Instructivo elaborado</v>
      </c>
      <c r="AO147" s="213">
        <f>+'6 - Plan de Acciones Preventiva'!J145</f>
        <v>1</v>
      </c>
      <c r="AP147" s="213">
        <f>+'6 - Plan de Acciones Preventiva'!AI145</f>
        <v>0</v>
      </c>
      <c r="AQ147" s="239">
        <f>+'6 - Plan de Acciones Preventiva'!AJ145</f>
        <v>0</v>
      </c>
      <c r="AR147" s="213" t="str">
        <f>+'6 - Plan de Acciones Preventiva'!AK145</f>
        <v>En curso</v>
      </c>
      <c r="AS147" s="244">
        <f>+'6 - Plan de Acciones Preventiva'!AL145</f>
        <v>0</v>
      </c>
      <c r="AT147" s="244">
        <f>+'6 - Plan de Acciones Preventiva'!AM145</f>
        <v>0</v>
      </c>
      <c r="AU147" s="213">
        <f>+'7 - Materialización del Riesgo'!G147</f>
        <v>0</v>
      </c>
      <c r="AV147" s="213">
        <f>+'7 - Materialización del Riesgo'!H147</f>
        <v>0</v>
      </c>
      <c r="AW147" s="213">
        <f>+'7 - Materialización del Riesgo'!I147</f>
        <v>0</v>
      </c>
      <c r="AX147" s="213" t="e">
        <f>+'7 - Materialización del Riesgo'!J147</f>
        <v>#DIV/0!</v>
      </c>
      <c r="AY147" s="213" t="e">
        <f>+'7 - Materialización del Riesgo'!K147</f>
        <v>#DIV/0!</v>
      </c>
      <c r="AZ147" s="213">
        <f>+'7 - Materialización del Riesgo'!L147</f>
        <v>0</v>
      </c>
      <c r="BA147" s="213">
        <f>+'7 - Materialización del Riesgo'!M147</f>
        <v>0</v>
      </c>
      <c r="BB147" s="213">
        <f>+'7 - Materialización del Riesgo'!N147</f>
        <v>0</v>
      </c>
      <c r="BC147" s="213">
        <f>+'7 - Materialización del Riesgo'!O147</f>
        <v>0</v>
      </c>
      <c r="BD147" s="213" t="e">
        <f>+'7 - Materialización del Riesgo'!P147</f>
        <v>#DIV/0!</v>
      </c>
      <c r="BE147" s="239">
        <f>+'7 - Materialización del Riesgo'!Q147</f>
        <v>1</v>
      </c>
    </row>
    <row r="148" spans="2:57" s="115" customFormat="1" ht="60" x14ac:dyDescent="0.25">
      <c r="B148" s="212" t="str">
        <f>+'3 - Identificación del Riesgo'!B147</f>
        <v>ADMINISTRACIÓN DE BIENES Y SERVICIOS</v>
      </c>
      <c r="C148" s="212" t="str">
        <f>+'3 - Identificación del Riesgo'!C147</f>
        <v>Gestionar la Administración y mantenimiento de bienes y servicios necesarios para la ejecución de los procesos de la
entidad</v>
      </c>
      <c r="D148" s="212" t="str">
        <f>+'3 - Identificación del Riesgo'!D147</f>
        <v xml:space="preserve">Desde la recepción de los bienes y servicios, hasta la disposición final de los bienes y el recibido a satisfacción de los servicios
</v>
      </c>
      <c r="E148" s="213" t="str">
        <f>+'3 - Identificación del Riesgo'!F147</f>
        <v xml:space="preserve">SUBDIRECCIÓN ADMINISTRATIVA Y FINANCIERA
</v>
      </c>
      <c r="F148" s="248" t="str">
        <f>+'3 - Identificación del Riesgo'!G147</f>
        <v>R 56</v>
      </c>
      <c r="G148" s="213" t="str">
        <f>+'3 - Identificación del Riesgo'!H147</f>
        <v xml:space="preserve">Asignación incorrecta de comunicaciones oficiales recibidas (documentos) en el momento de la radicación. </v>
      </c>
      <c r="H148" s="213" t="str">
        <f>+'3 - Identificación del Riesgo'!I147</f>
        <v>Pérdida Reputacional</v>
      </c>
      <c r="I148" s="212" t="str">
        <f>+'3 - Identificación del Riesgo'!J147</f>
        <v>Posibilidad de pérdida reputacional derivando en la acciones jurídicas en contra de la entidad debido a los vencimientos de términos por recibir información de entrada no cumple con las características que se requieren para ser clasificada y asignada correctamente y la constante rotación de personal en la Subdirección Administrativa y Financiera - Gestión Documental</v>
      </c>
      <c r="J148" s="216">
        <f>+'3 - Identificación del Riesgo'!O147</f>
        <v>44701</v>
      </c>
      <c r="K148" s="216" t="str">
        <f>+'3 - Identificación del Riesgo'!K147</f>
        <v>OPERATIVOS</v>
      </c>
      <c r="L148" s="215" t="str">
        <f>+'3 - Identificación del Riesgo'!N147</f>
        <v>Usuarios, productos y prácticas</v>
      </c>
      <c r="M148" s="214">
        <v>154477</v>
      </c>
      <c r="N148" s="242" t="str">
        <f t="shared" si="28"/>
        <v>Muy Alta</v>
      </c>
      <c r="O148" s="243">
        <f t="shared" si="29"/>
        <v>1</v>
      </c>
      <c r="P148" s="214" t="s">
        <v>393</v>
      </c>
      <c r="Q148" s="242" t="str">
        <f>IF(OR(P148=[1]Datos!$A$23,P148=[1]Datos!$B$23),"Leve",IF(OR(P148=[1]Datos!$A$24,P148=[1]Datos!$B$24),"Menor",IF(OR(P148=[1]Datos!$A$25,P148=[1]Datos!$B$25),"Moderado",IF(OR(P148=[1]Datos!$A$26,P148=[1]Datos!$B$26),"Mayor",IF(OR(P148=[1]Datos!$A$27,P148=[1]Datos!$B$27),"Catastrófico","")))))</f>
        <v>Moderado</v>
      </c>
      <c r="R148" s="243">
        <f t="shared" si="30"/>
        <v>0.6</v>
      </c>
      <c r="S148" s="242" t="str">
        <f t="shared" si="31"/>
        <v>Alto</v>
      </c>
      <c r="T148" s="242" t="str">
        <f t="shared" si="32"/>
        <v>Reducir</v>
      </c>
      <c r="U148" s="248" t="str">
        <f>+'5 - Diseño y Valoración Control'!H148</f>
        <v>C 56.3</v>
      </c>
      <c r="V148" s="212" t="str">
        <f>+'5 - Diseño y Valoración Control'!I148</f>
        <v>EQUIPO DE GESTIÓN DOCUMENTAL DE LA SUBDIRECCIÓN ADMINISTRATIVA Y FINANCIERA</v>
      </c>
      <c r="W148" s="212" t="str">
        <f>+'5 - Diseño y Valoración Control'!J148</f>
        <v>Equipo de gestión documental de la Subdirección Administrativa y Financiera actualiza la asignación de la comunicación oficial que presenta error de entrega (devolución) a través del reporte del sistema ORFEO donde se evidenció la asignación incorrecta y se envía a la nueva dependencia la comunicación oficial, garantizando la entrega de esta.</v>
      </c>
      <c r="X148" s="213" t="str">
        <f>+'5 - Diseño y Valoración Control'!K148</f>
        <v>Correctivo</v>
      </c>
      <c r="Y148" s="99" t="str">
        <f t="shared" si="26"/>
        <v>Impacto</v>
      </c>
      <c r="Z148" s="213" t="str">
        <f>+'5 - Diseño y Valoración Control'!M148</f>
        <v>Manual</v>
      </c>
      <c r="AA148" s="99" t="str">
        <f t="shared" si="27"/>
        <v>25%</v>
      </c>
      <c r="AB148" s="213" t="str">
        <f>+'5 - Diseño y Valoración Control'!O148</f>
        <v>Sin documentar</v>
      </c>
      <c r="AC148" s="213" t="s">
        <v>1349</v>
      </c>
      <c r="AD148" s="213" t="str">
        <f>+'5 - Diseño y Valoración Control'!Q148</f>
        <v>Con registro</v>
      </c>
      <c r="AE148" s="203">
        <f>+'5 - Diseño y Valoración Control'!R148</f>
        <v>0</v>
      </c>
      <c r="AF148" s="186" t="str">
        <f>+'5 - Diseño y Valoración Control'!S148</f>
        <v/>
      </c>
      <c r="AG148" s="203">
        <f>+'5 - Diseño y Valoración Control'!T148</f>
        <v>0</v>
      </c>
      <c r="AH148" s="186" t="str">
        <f>+'5 - Diseño y Valoración Control'!U148</f>
        <v/>
      </c>
      <c r="AI148" s="186" t="str">
        <f>+'5 - Diseño y Valoración Control'!V148</f>
        <v/>
      </c>
      <c r="AJ148" s="186"/>
      <c r="AK148" s="248" t="str">
        <f>+'6 - Plan de Acciones Preventiva'!F146</f>
        <v>P 56.3</v>
      </c>
      <c r="AL148" s="212" t="str">
        <f>+'6 - Plan de Acciones Preventiva'!G146</f>
        <v xml:space="preserve">Realizar informe de seguimiento a la productividad y el margen de error del personal de correspondencia </v>
      </c>
      <c r="AM148" s="212" t="str">
        <f>+'6 - Plan de Acciones Preventiva'!H146</f>
        <v>SUBDIRECCIÓN ADMINISTRATIVA Y FINANCIERA - EQUIPO DE GESTIÓN DOCUMENTAL</v>
      </c>
      <c r="AN148" s="212" t="str">
        <f>+'6 - Plan de Acciones Preventiva'!I146</f>
        <v>Informe de seguimiento a la productividad y el margen de error</v>
      </c>
      <c r="AO148" s="213">
        <f>+'6 - Plan de Acciones Preventiva'!J146</f>
        <v>2</v>
      </c>
      <c r="AP148" s="213">
        <f>+'6 - Plan de Acciones Preventiva'!AI146</f>
        <v>1</v>
      </c>
      <c r="AQ148" s="239">
        <f>+'6 - Plan de Acciones Preventiva'!AJ146</f>
        <v>0.5</v>
      </c>
      <c r="AR148" s="213" t="str">
        <f>+'6 - Plan de Acciones Preventiva'!AK146</f>
        <v>En curso</v>
      </c>
      <c r="AS148" s="244" t="str">
        <f>+'6 - Plan de Acciones Preventiva'!AL146</f>
        <v>https://agenciadetierras.sharepoint.com/:b:/s/MapadeRiesgosdeGestionANT/Eb5FBhbFtglEv7QxqXxsZRIB5f6Ge1VLtjWQREsb-pxjrg?e=ZgbZnP</v>
      </c>
      <c r="AT148" s="244">
        <f>+'6 - Plan de Acciones Preventiva'!AM146</f>
        <v>0</v>
      </c>
      <c r="AU148" s="213">
        <f>+'7 - Materialización del Riesgo'!G148</f>
        <v>0</v>
      </c>
      <c r="AV148" s="213">
        <f>+'7 - Materialización del Riesgo'!H148</f>
        <v>0</v>
      </c>
      <c r="AW148" s="213">
        <f>+'7 - Materialización del Riesgo'!I148</f>
        <v>0</v>
      </c>
      <c r="AX148" s="213" t="e">
        <f>+'7 - Materialización del Riesgo'!J148</f>
        <v>#DIV/0!</v>
      </c>
      <c r="AY148" s="213" t="e">
        <f>+'7 - Materialización del Riesgo'!K148</f>
        <v>#DIV/0!</v>
      </c>
      <c r="AZ148" s="213">
        <f>+'7 - Materialización del Riesgo'!L148</f>
        <v>0</v>
      </c>
      <c r="BA148" s="213">
        <f>+'7 - Materialización del Riesgo'!M148</f>
        <v>0</v>
      </c>
      <c r="BB148" s="213">
        <f>+'7 - Materialización del Riesgo'!N148</f>
        <v>0</v>
      </c>
      <c r="BC148" s="213">
        <f>+'7 - Materialización del Riesgo'!O148</f>
        <v>0</v>
      </c>
      <c r="BD148" s="213" t="e">
        <f>+'7 - Materialización del Riesgo'!P148</f>
        <v>#DIV/0!</v>
      </c>
      <c r="BE148" s="239">
        <f>+'7 - Materialización del Riesgo'!Q148</f>
        <v>1</v>
      </c>
    </row>
    <row r="149" spans="2:57" s="115" customFormat="1" ht="60" x14ac:dyDescent="0.25">
      <c r="B149" s="212" t="str">
        <f>+'3 - Identificación del Riesgo'!B148</f>
        <v>ADMINISTRACIÓN DE BIENES Y SERVICIOS</v>
      </c>
      <c r="C149" s="212" t="str">
        <f>+'3 - Identificación del Riesgo'!C148</f>
        <v>Gestionar la Administración y mantenimiento de bienes y servicios necesarios para la ejecución de los procesos de la
entidad</v>
      </c>
      <c r="D149" s="212" t="str">
        <f>+'3 - Identificación del Riesgo'!D148</f>
        <v xml:space="preserve">Desde la recepción de los bienes y servicios, hasta la disposición final de los bienes y el recibido a satisfacción de los servicios
</v>
      </c>
      <c r="E149" s="213" t="str">
        <f>+'3 - Identificación del Riesgo'!F148</f>
        <v xml:space="preserve">SUBDIRECCIÓN ADMINISTRATIVA Y FINANCIERA
</v>
      </c>
      <c r="F149" s="248" t="str">
        <f>+'3 - Identificación del Riesgo'!G148</f>
        <v>R 57</v>
      </c>
      <c r="G149" s="213" t="str">
        <f>+'3 - Identificación del Riesgo'!H148</f>
        <v>Demoras en la respuesta a solicitudes internas de documentos en atención de los requerimientos de expedientes por parte de las dependencias</v>
      </c>
      <c r="H149" s="213" t="str">
        <f>+'3 - Identificación del Riesgo'!I148</f>
        <v>Pérdida Reputacional</v>
      </c>
      <c r="I149" s="212" t="str">
        <f>+'3 - Identificación del Riesgo'!J148</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J149" s="216">
        <f>+'3 - Identificación del Riesgo'!O148</f>
        <v>44701</v>
      </c>
      <c r="K149" s="216" t="str">
        <f>+'3 - Identificación del Riesgo'!K148</f>
        <v>OPERATIVOS</v>
      </c>
      <c r="L149" s="215" t="str">
        <f>+'3 - Identificación del Riesgo'!N148</f>
        <v>Usuarios, productos y prácticas</v>
      </c>
      <c r="M149" s="214">
        <v>8715</v>
      </c>
      <c r="N149" s="242" t="str">
        <f t="shared" si="28"/>
        <v>Muy Alta</v>
      </c>
      <c r="O149" s="243">
        <f t="shared" si="29"/>
        <v>1</v>
      </c>
      <c r="P149" s="214" t="s">
        <v>393</v>
      </c>
      <c r="Q149" s="242" t="str">
        <f>IF(OR(P149=[1]Datos!$A$23,P149=[1]Datos!$B$23),"Leve",IF(OR(P149=[1]Datos!$A$24,P149=[1]Datos!$B$24),"Menor",IF(OR(P149=[1]Datos!$A$25,P149=[1]Datos!$B$25),"Moderado",IF(OR(P149=[1]Datos!$A$26,P149=[1]Datos!$B$26),"Mayor",IF(OR(P149=[1]Datos!$A$27,P149=[1]Datos!$B$27),"Catastrófico","")))))</f>
        <v>Moderado</v>
      </c>
      <c r="R149" s="243">
        <f t="shared" si="30"/>
        <v>0.6</v>
      </c>
      <c r="S149" s="242" t="str">
        <f t="shared" si="31"/>
        <v>Alto</v>
      </c>
      <c r="T149" s="242" t="str">
        <f t="shared" si="32"/>
        <v>Reducir</v>
      </c>
      <c r="U149" s="248" t="str">
        <f>+'5 - Diseño y Valoración Control'!H149</f>
        <v>C 57.1</v>
      </c>
      <c r="V149" s="212" t="str">
        <f>+'5 - Diseño y Valoración Control'!I149</f>
        <v>LÍDER DEL EQUIPO DE GESTIÓN DOCUMENTAL DE LA SUBDIRECCIÓN ADMINISTRATIVA Y FINANCIERA</v>
      </c>
      <c r="W149" s="212" t="str">
        <f>+'5 - Diseño y Valoración Control'!J149</f>
        <v>líder del Equipo de gestión documental de la Subdirección Administrativa y Financiera valida las solicitudes de información y/o expedientes a través del reporte generado por el aplicativo CAS donde se evidencia la cantidad de solicitudes recibidas o asignadas a gestión documental y las demoras en respuesta por parte de gestión documental</v>
      </c>
      <c r="X149" s="213" t="str">
        <f>+'5 - Diseño y Valoración Control'!K149</f>
        <v>Detectivo</v>
      </c>
      <c r="Y149" s="99" t="str">
        <f t="shared" si="26"/>
        <v>Impacto</v>
      </c>
      <c r="Z149" s="213" t="str">
        <f>+'5 - Diseño y Valoración Control'!M149</f>
        <v>Manual</v>
      </c>
      <c r="AA149" s="99" t="str">
        <f t="shared" si="27"/>
        <v>30%</v>
      </c>
      <c r="AB149" s="213" t="str">
        <f>+'5 - Diseño y Valoración Control'!O149</f>
        <v>Sin documentar</v>
      </c>
      <c r="AC149" s="213" t="s">
        <v>1349</v>
      </c>
      <c r="AD149" s="213" t="str">
        <f>+'5 - Diseño y Valoración Control'!Q149</f>
        <v>Con registro</v>
      </c>
      <c r="AE149" s="203">
        <f>+'5 - Diseño y Valoración Control'!R149</f>
        <v>1</v>
      </c>
      <c r="AF149" s="186" t="str">
        <f>+'5 - Diseño y Valoración Control'!S149</f>
        <v>Muy Alta</v>
      </c>
      <c r="AG149" s="203">
        <f>+'5 - Diseño y Valoración Control'!T149</f>
        <v>0.42</v>
      </c>
      <c r="AH149" s="186" t="str">
        <f>+'5 - Diseño y Valoración Control'!U149</f>
        <v>Moderado</v>
      </c>
      <c r="AI149" s="186" t="str">
        <f>+'5 - Diseño y Valoración Control'!V149</f>
        <v>Alto</v>
      </c>
      <c r="AJ149" s="186" t="str">
        <f>+'5 - Diseño y Valoración Control'!W149</f>
        <v>Reducir</v>
      </c>
      <c r="AK149" s="248" t="str">
        <f>+'6 - Plan de Acciones Preventiva'!F147</f>
        <v>P 57.1</v>
      </c>
      <c r="AL149" s="212" t="str">
        <f>+'6 - Plan de Acciones Preventiva'!G147</f>
        <v>Realizar informe a los tiempos de respuesta de las solicitudes presentadas por las dependencias en el aplicativo CAS</v>
      </c>
      <c r="AM149" s="212" t="str">
        <f>+'6 - Plan de Acciones Preventiva'!H147</f>
        <v>SUBDIRECCIÓN ADMINISTRATIVA Y FINANCIERA - EQUIPO DE GESTIÓN DOCUMENTAL</v>
      </c>
      <c r="AN149" s="212" t="str">
        <f>+'6 - Plan de Acciones Preventiva'!I147</f>
        <v>Informe de gestión a respuesta de solicitudes</v>
      </c>
      <c r="AO149" s="213">
        <f>+'6 - Plan de Acciones Preventiva'!J147</f>
        <v>2</v>
      </c>
      <c r="AP149" s="213">
        <f>+'6 - Plan de Acciones Preventiva'!AI147</f>
        <v>1</v>
      </c>
      <c r="AQ149" s="239">
        <f>+'6 - Plan de Acciones Preventiva'!AJ147</f>
        <v>0.5</v>
      </c>
      <c r="AR149" s="213" t="str">
        <f>+'6 - Plan de Acciones Preventiva'!AK147</f>
        <v>En curso</v>
      </c>
      <c r="AS149" s="244" t="str">
        <f>+'6 - Plan de Acciones Preventiva'!AL147</f>
        <v>https://agenciadetierras.sharepoint.com/:b:/s/MapadeRiesgosdeGestionANT/EZ98czJ8RthBvqQMwjERtFkBNU584qtIEZK62TJXm5GdJQ?e=HvJ4UJ</v>
      </c>
      <c r="AT149" s="244">
        <f>+'6 - Plan de Acciones Preventiva'!AM147</f>
        <v>0</v>
      </c>
      <c r="AU149" s="213">
        <f>+'7 - Materialización del Riesgo'!G149</f>
        <v>0</v>
      </c>
      <c r="AV149" s="213">
        <f>+'7 - Materialización del Riesgo'!H149</f>
        <v>0</v>
      </c>
      <c r="AW149" s="213">
        <f>+'7 - Materialización del Riesgo'!I149</f>
        <v>0</v>
      </c>
      <c r="AX149" s="213" t="e">
        <f>+'7 - Materialización del Riesgo'!J149</f>
        <v>#DIV/0!</v>
      </c>
      <c r="AY149" s="213" t="e">
        <f>+'7 - Materialización del Riesgo'!K149</f>
        <v>#DIV/0!</v>
      </c>
      <c r="AZ149" s="213">
        <f>+'7 - Materialización del Riesgo'!L149</f>
        <v>0</v>
      </c>
      <c r="BA149" s="213">
        <f>+'7 - Materialización del Riesgo'!M149</f>
        <v>0</v>
      </c>
      <c r="BB149" s="213">
        <f>+'7 - Materialización del Riesgo'!N149</f>
        <v>0</v>
      </c>
      <c r="BC149" s="213">
        <f>+'7 - Materialización del Riesgo'!O149</f>
        <v>0</v>
      </c>
      <c r="BD149" s="213" t="e">
        <f>+'7 - Materialización del Riesgo'!P149</f>
        <v>#DIV/0!</v>
      </c>
      <c r="BE149" s="239">
        <f>+'7 - Materialización del Riesgo'!Q149</f>
        <v>1</v>
      </c>
    </row>
    <row r="150" spans="2:57" s="115" customFormat="1" ht="60" x14ac:dyDescent="0.25">
      <c r="B150" s="212" t="str">
        <f>+'3 - Identificación del Riesgo'!B149</f>
        <v>ADMINISTRACIÓN DE BIENES Y SERVICIOS</v>
      </c>
      <c r="C150" s="212" t="str">
        <f>+'3 - Identificación del Riesgo'!C149</f>
        <v>Gestionar la Administración y mantenimiento de bienes y servicios necesarios para la ejecución de los procesos de la
entidad</v>
      </c>
      <c r="D150" s="212" t="str">
        <f>+'3 - Identificación del Riesgo'!D149</f>
        <v xml:space="preserve">Desde la recepción de los bienes y servicios, hasta la disposición final de los bienes y el recibido a satisfacción de los servicios
</v>
      </c>
      <c r="E150" s="213" t="str">
        <f>+'3 - Identificación del Riesgo'!F149</f>
        <v xml:space="preserve">SUBDIRECCIÓN ADMINISTRATIVA Y FINANCIERA
</v>
      </c>
      <c r="F150" s="248" t="str">
        <f>+'3 - Identificación del Riesgo'!G149</f>
        <v>R 57</v>
      </c>
      <c r="G150" s="213" t="str">
        <f>+'3 - Identificación del Riesgo'!H149</f>
        <v>Demoras en la respuesta a solicitudes internas de documentos en atención de los requerimientos de expedientes por parte de las dependencias</v>
      </c>
      <c r="H150" s="213" t="str">
        <f>+'3 - Identificación del Riesgo'!I149</f>
        <v>Pérdida Reputacional</v>
      </c>
      <c r="I150" s="212" t="str">
        <f>+'3 - Identificación del Riesgo'!J149</f>
        <v>Posibilidad de pérdida reputacional derivando en acciones jurídicas en contra de la entidad debido a los vencimientos de términos debido a personal insuficiente para atender la alta demanda y la inexactitud o complejidad de la solicitud del expediente o información por parte de la dependencia</v>
      </c>
      <c r="J150" s="216">
        <f>+'3 - Identificación del Riesgo'!O149</f>
        <v>44701</v>
      </c>
      <c r="K150" s="216" t="str">
        <f>+'3 - Identificación del Riesgo'!K149</f>
        <v>OPERATIVOS</v>
      </c>
      <c r="L150" s="215" t="str">
        <f>+'3 - Identificación del Riesgo'!N149</f>
        <v>Usuarios, productos y prácticas</v>
      </c>
      <c r="M150" s="214">
        <v>8715</v>
      </c>
      <c r="N150" s="242" t="str">
        <f t="shared" si="28"/>
        <v>Muy Alta</v>
      </c>
      <c r="O150" s="243">
        <f t="shared" si="29"/>
        <v>1</v>
      </c>
      <c r="P150" s="214" t="s">
        <v>393</v>
      </c>
      <c r="Q150" s="242" t="str">
        <f>IF(OR(P150=[1]Datos!$A$23,P150=[1]Datos!$B$23),"Leve",IF(OR(P150=[1]Datos!$A$24,P150=[1]Datos!$B$24),"Menor",IF(OR(P150=[1]Datos!$A$25,P150=[1]Datos!$B$25),"Moderado",IF(OR(P150=[1]Datos!$A$26,P150=[1]Datos!$B$26),"Mayor",IF(OR(P150=[1]Datos!$A$27,P150=[1]Datos!$B$27),"Catastrófico","")))))</f>
        <v>Moderado</v>
      </c>
      <c r="R150" s="243">
        <f t="shared" si="30"/>
        <v>0.6</v>
      </c>
      <c r="S150" s="242" t="str">
        <f t="shared" si="31"/>
        <v>Alto</v>
      </c>
      <c r="T150" s="242" t="str">
        <f t="shared" si="32"/>
        <v>Reducir</v>
      </c>
      <c r="U150" s="248" t="str">
        <f>+'5 - Diseño y Valoración Control'!H150</f>
        <v>C 57.2</v>
      </c>
      <c r="V150" s="212" t="str">
        <f>+'5 - Diseño y Valoración Control'!I150</f>
        <v>EQUIPO DE GESTIÓN DOCUMENTAL DE LA SUBDIRECCIÓN ADMINISTRATIVA Y FINANCIERA</v>
      </c>
      <c r="W150" s="212" t="str">
        <f>+'5 - Diseño y Valoración Control'!J150</f>
        <v>Equipo de gestión documental de la Subdirección Administrativa y Financiera prioriza las solicitudes de información y/o expedientes con demoras a través de la visualización del cuadro de gestión en el aplicativo CAS donde se presentan las que están en rojo y realizan la gestión inmediata de la solicitud y se actualiza el reporte de gestión del aplicativo CAS</v>
      </c>
      <c r="X150" s="213" t="str">
        <f>+'5 - Diseño y Valoración Control'!K150</f>
        <v>Correctivo</v>
      </c>
      <c r="Y150" s="99" t="str">
        <f t="shared" si="26"/>
        <v>Impacto</v>
      </c>
      <c r="Z150" s="213" t="str">
        <f>+'5 - Diseño y Valoración Control'!M150</f>
        <v>Manual</v>
      </c>
      <c r="AA150" s="99" t="str">
        <f t="shared" si="27"/>
        <v>25%</v>
      </c>
      <c r="AB150" s="213" t="str">
        <f>+'5 - Diseño y Valoración Control'!O150</f>
        <v>Sin documentar</v>
      </c>
      <c r="AC150" s="213" t="s">
        <v>1349</v>
      </c>
      <c r="AD150" s="213" t="str">
        <f>+'5 - Diseño y Valoración Control'!Q150</f>
        <v>Con registro</v>
      </c>
      <c r="AE150" s="203">
        <f>+'5 - Diseño y Valoración Control'!R150</f>
        <v>0</v>
      </c>
      <c r="AF150" s="186" t="str">
        <f>+'5 - Diseño y Valoración Control'!S150</f>
        <v/>
      </c>
      <c r="AG150" s="203">
        <f>+'5 - Diseño y Valoración Control'!T150</f>
        <v>0</v>
      </c>
      <c r="AH150" s="186" t="str">
        <f>+'5 - Diseño y Valoración Control'!U150</f>
        <v/>
      </c>
      <c r="AI150" s="186" t="str">
        <f>+'5 - Diseño y Valoración Control'!V150</f>
        <v/>
      </c>
      <c r="AJ150" s="186"/>
      <c r="AK150" s="248" t="str">
        <f>+'6 - Plan de Acciones Preventiva'!F148</f>
        <v>P 57.2</v>
      </c>
      <c r="AL150" s="212">
        <f>+'6 - Plan de Acciones Preventiva'!G148</f>
        <v>0</v>
      </c>
      <c r="AM150" s="212" t="str">
        <f>+'6 - Plan de Acciones Preventiva'!H148</f>
        <v/>
      </c>
      <c r="AN150" s="212">
        <f>+'6 - Plan de Acciones Preventiva'!I148</f>
        <v>0</v>
      </c>
      <c r="AO150" s="213">
        <f>+'6 - Plan de Acciones Preventiva'!J148</f>
        <v>0</v>
      </c>
      <c r="AP150" s="213">
        <f>+'6 - Plan de Acciones Preventiva'!AI148</f>
        <v>0</v>
      </c>
      <c r="AQ150" s="239"/>
      <c r="AR150" s="213" t="str">
        <f>+'6 - Plan de Acciones Preventiva'!AK148</f>
        <v>En curso</v>
      </c>
      <c r="AS150" s="244">
        <f>+'6 - Plan de Acciones Preventiva'!AL148</f>
        <v>0</v>
      </c>
      <c r="AT150" s="244">
        <f>+'6 - Plan de Acciones Preventiva'!AM148</f>
        <v>0</v>
      </c>
      <c r="AU150" s="213">
        <f>+'7 - Materialización del Riesgo'!G150</f>
        <v>0</v>
      </c>
      <c r="AV150" s="213">
        <f>+'7 - Materialización del Riesgo'!H150</f>
        <v>0</v>
      </c>
      <c r="AW150" s="213">
        <f>+'7 - Materialización del Riesgo'!I150</f>
        <v>0</v>
      </c>
      <c r="AX150" s="213" t="e">
        <f>+'7 - Materialización del Riesgo'!J150</f>
        <v>#DIV/0!</v>
      </c>
      <c r="AY150" s="213" t="e">
        <f>+'7 - Materialización del Riesgo'!K150</f>
        <v>#DIV/0!</v>
      </c>
      <c r="AZ150" s="213">
        <f>+'7 - Materialización del Riesgo'!L150</f>
        <v>0</v>
      </c>
      <c r="BA150" s="213">
        <f>+'7 - Materialización del Riesgo'!M150</f>
        <v>0</v>
      </c>
      <c r="BB150" s="213">
        <f>+'7 - Materialización del Riesgo'!N150</f>
        <v>0</v>
      </c>
      <c r="BC150" s="213">
        <f>+'7 - Materialización del Riesgo'!O150</f>
        <v>0</v>
      </c>
      <c r="BD150" s="213" t="e">
        <f>+'7 - Materialización del Riesgo'!P150</f>
        <v>#DIV/0!</v>
      </c>
      <c r="BE150" s="239">
        <f>+'7 - Materialización del Riesgo'!Q150</f>
        <v>1</v>
      </c>
    </row>
    <row r="151" spans="2:57" s="115" customFormat="1" ht="60" x14ac:dyDescent="0.25">
      <c r="B151" s="212" t="str">
        <f>+'3 - Identificación del Riesgo'!B150</f>
        <v>ADMINISTRACIÓN DE BIENES Y SERVICIOS</v>
      </c>
      <c r="C151" s="212" t="str">
        <f>+'3 - Identificación del Riesgo'!C150</f>
        <v>Administrar los recursos e información financiera con base en las necesidades de las dependencias de la Agencia y organismos estatales requirentes, a través de mecanismos de dirección, registro, ejecución, control y seguimiento de los recursos</v>
      </c>
      <c r="D151" s="212" t="str">
        <f>+'3 - Identificación del Riesgo'!D150</f>
        <v>Desde la recepción de los bienes y servicios, hasta la disposición final de los bienes y el recibido a satisfacción de los servicios</v>
      </c>
      <c r="E151" s="213" t="str">
        <f>+'3 - Identificación del Riesgo'!F150</f>
        <v>SUBDIRECCIÓN ADMINISTRATIVA Y FINANCIERA</v>
      </c>
      <c r="F151" s="248" t="str">
        <f>+'3 - Identificación del Riesgo'!G150</f>
        <v>R 58</v>
      </c>
      <c r="G151" s="213" t="str">
        <f>+'3 - Identificación del Riesgo'!H150</f>
        <v>Incumplimiento del Plan de Gestión Integral de Residuos Peligrosos (PGIRESPEL)</v>
      </c>
      <c r="H151" s="213" t="str">
        <f>+'3 - Identificación del Riesgo'!I150</f>
        <v>Afectación Económica o presupuestal</v>
      </c>
      <c r="I151" s="212" t="str">
        <f>+'3 - Identificación del Riesgo'!J150</f>
        <v>Posibilidad de afectación económica por sanciones legales por entes de control debido al desconocimiento en la normatividad ambiental aplicable</v>
      </c>
      <c r="J151" s="216">
        <f>+'3 - Identificación del Riesgo'!O150</f>
        <v>44701</v>
      </c>
      <c r="K151" s="216" t="str">
        <f>+'3 - Identificación del Riesgo'!K150</f>
        <v>OPERATIVOS</v>
      </c>
      <c r="L151" s="215" t="str">
        <f>+'3 - Identificación del Riesgo'!N150</f>
        <v>Ejecución y administración de procesos</v>
      </c>
      <c r="M151" s="214">
        <v>1</v>
      </c>
      <c r="N151" s="242" t="str">
        <f t="shared" si="28"/>
        <v>Muy Baja</v>
      </c>
      <c r="O151" s="243">
        <f t="shared" si="29"/>
        <v>0.2</v>
      </c>
      <c r="P151" s="214" t="s">
        <v>954</v>
      </c>
      <c r="Q151" s="242" t="str">
        <f>IF(OR(P151=[1]Datos!$A$23,P151=[1]Datos!$B$23),"Leve",IF(OR(P151=[1]Datos!$A$24,P151=[1]Datos!$B$24),"Menor",IF(OR(P151=[1]Datos!$A$25,P151=[1]Datos!$B$25),"Moderado",IF(OR(P151=[1]Datos!$A$26,P151=[1]Datos!$B$26),"Mayor",IF(OR(P151=[1]Datos!$A$27,P151=[1]Datos!$B$27),"Catastrófico","")))))</f>
        <v>Menor</v>
      </c>
      <c r="R151" s="243">
        <f t="shared" si="30"/>
        <v>0.4</v>
      </c>
      <c r="S151" s="242" t="str">
        <f t="shared" si="31"/>
        <v>Bajo</v>
      </c>
      <c r="T151" s="242" t="str">
        <f t="shared" si="32"/>
        <v>Aceptar</v>
      </c>
      <c r="U151" s="248" t="str">
        <f>+'5 - Diseño y Valoración Control'!H151</f>
        <v>C 58.1</v>
      </c>
      <c r="V151" s="212" t="str">
        <f>+'5 - Diseño y Valoración Control'!I151</f>
        <v>SUBDIRECCIÓN ADMINISTRATIVA Y FINANCIERA (GESTIÓN AMBIENTAL)</v>
      </c>
      <c r="W151" s="212" t="str">
        <f>+'5 - Diseño y Valoración Control'!J151</f>
        <v>Subdirección administrativa y financiera (Gestión Ambiental) verifica el cumplimiento del Plan de Gestión Integral de Residuos peligrosos a través de las certificaciones de disposición final de los residuos entregadas por las empresas gestoras  donde se identifica si se esta cumpliendo con los lineamientos de implementación de la gestión en el PGIRESPEL</v>
      </c>
      <c r="X151" s="213" t="str">
        <f>+'5 - Diseño y Valoración Control'!K151</f>
        <v>Detectivo</v>
      </c>
      <c r="Y151" s="99" t="str">
        <f t="shared" si="26"/>
        <v>Impacto</v>
      </c>
      <c r="Z151" s="213" t="str">
        <f>+'5 - Diseño y Valoración Control'!M151</f>
        <v>Manual</v>
      </c>
      <c r="AA151" s="99" t="str">
        <f t="shared" si="27"/>
        <v>30%</v>
      </c>
      <c r="AB151" s="213" t="str">
        <f>+'5 - Diseño y Valoración Control'!O151</f>
        <v>Documentado</v>
      </c>
      <c r="AC151" s="213" t="s">
        <v>421</v>
      </c>
      <c r="AD151" s="213" t="str">
        <f>+'5 - Diseño y Valoración Control'!Q151</f>
        <v>Con registro</v>
      </c>
      <c r="AE151" s="203">
        <f>+'5 - Diseño y Valoración Control'!R151</f>
        <v>0.2</v>
      </c>
      <c r="AF151" s="186" t="str">
        <f>+'5 - Diseño y Valoración Control'!S151</f>
        <v>Muy Baja</v>
      </c>
      <c r="AG151" s="203">
        <f>+'5 - Diseño y Valoración Control'!T151</f>
        <v>0.28000000000000003</v>
      </c>
      <c r="AH151" s="186" t="str">
        <f>+'5 - Diseño y Valoración Control'!U151</f>
        <v>Menor</v>
      </c>
      <c r="AI151" s="186" t="str">
        <f>+'5 - Diseño y Valoración Control'!V151</f>
        <v>Bajo</v>
      </c>
      <c r="AJ151" s="186" t="str">
        <f>+'5 - Diseño y Valoración Control'!W151</f>
        <v>Aceptar</v>
      </c>
      <c r="AK151" s="248" t="str">
        <f>+'6 - Plan de Acciones Preventiva'!F149</f>
        <v>P 58.1</v>
      </c>
      <c r="AL151" s="212" t="str">
        <f>+'6 - Plan de Acciones Preventiva'!G149</f>
        <v xml:space="preserve">Realizar seguimiento a la generación de residuos peligrosos al interior de la entidad </v>
      </c>
      <c r="AM151" s="212" t="str">
        <f>+'6 - Plan de Acciones Preventiva'!H149</f>
        <v>SUBDIRECCIÓN ADMINISTRATIVA Y FINANCIERA (GESTIÓN AMBIENTAL)</v>
      </c>
      <c r="AN151" s="212" t="str">
        <f>+'6 - Plan de Acciones Preventiva'!I149</f>
        <v>Bitácora de generación de residuos</v>
      </c>
      <c r="AO151" s="213">
        <f>+'6 - Plan de Acciones Preventiva'!J149</f>
        <v>2</v>
      </c>
      <c r="AP151" s="213">
        <f>+'6 - Plan de Acciones Preventiva'!AI149</f>
        <v>1</v>
      </c>
      <c r="AQ151" s="239">
        <f>+'6 - Plan de Acciones Preventiva'!AJ149</f>
        <v>0.5</v>
      </c>
      <c r="AR151" s="213" t="str">
        <f>+'6 - Plan de Acciones Preventiva'!AK149</f>
        <v>En curso</v>
      </c>
      <c r="AS151" s="244" t="str">
        <f>+'6 - Plan de Acciones Preventiva'!AL149</f>
        <v>https://agenciadetierras.sharepoint.com/:f:/s/MapadeRiesgosdeGestionANT/EmLdOkewTe5Nmegd-8KpBIcBMN7x0i4yQyUmOcVcQNUfZg?e=ODG5m8</v>
      </c>
      <c r="AT151" s="244">
        <f>+'6 - Plan de Acciones Preventiva'!AM149</f>
        <v>0</v>
      </c>
      <c r="AU151" s="213">
        <f>+'7 - Materialización del Riesgo'!G151</f>
        <v>0</v>
      </c>
      <c r="AV151" s="213">
        <f>+'7 - Materialización del Riesgo'!H151</f>
        <v>0</v>
      </c>
      <c r="AW151" s="213">
        <f>+'7 - Materialización del Riesgo'!I151</f>
        <v>0</v>
      </c>
      <c r="AX151" s="213" t="e">
        <f>+'7 - Materialización del Riesgo'!J151</f>
        <v>#DIV/0!</v>
      </c>
      <c r="AY151" s="213" t="e">
        <f>+'7 - Materialización del Riesgo'!K151</f>
        <v>#DIV/0!</v>
      </c>
      <c r="AZ151" s="213">
        <f>+'7 - Materialización del Riesgo'!L151</f>
        <v>0</v>
      </c>
      <c r="BA151" s="213">
        <f>+'7 - Materialización del Riesgo'!M151</f>
        <v>0</v>
      </c>
      <c r="BB151" s="213">
        <f>+'7 - Materialización del Riesgo'!N151</f>
        <v>0</v>
      </c>
      <c r="BC151" s="213">
        <f>+'7 - Materialización del Riesgo'!O151</f>
        <v>0</v>
      </c>
      <c r="BD151" s="213" t="e">
        <f>+'7 - Materialización del Riesgo'!P151</f>
        <v>#DIV/0!</v>
      </c>
      <c r="BE151" s="239">
        <f>+'7 - Materialización del Riesgo'!Q151</f>
        <v>1</v>
      </c>
    </row>
    <row r="152" spans="2:57" s="115" customFormat="1" ht="60" x14ac:dyDescent="0.25">
      <c r="B152" s="212" t="str">
        <f>+'3 - Identificación del Riesgo'!B151</f>
        <v>ADMINISTRACIÓN DE BIENES Y SERVICIOS</v>
      </c>
      <c r="C152" s="212" t="str">
        <f>+'3 - Identificación del Riesgo'!C151</f>
        <v>Administrar los recursos e información financiera con base en las necesidades de las dependencias de la Agencia y organismos estatales requirentes, a través de mecanismos de dirección, registro, ejecución, control y seguimiento de los recursos</v>
      </c>
      <c r="D152" s="212" t="str">
        <f>+'3 - Identificación del Riesgo'!D151</f>
        <v>Desde la recepción de los bienes y servicios, hasta la disposición final de los bienes y el recibido a satisfacción de los servicios</v>
      </c>
      <c r="E152" s="213" t="str">
        <f>+'3 - Identificación del Riesgo'!F151</f>
        <v>SUBDIRECCIÓN ADMINISTRATIVA Y FINANCIERA</v>
      </c>
      <c r="F152" s="248" t="str">
        <f>+'3 - Identificación del Riesgo'!G151</f>
        <v>R 58</v>
      </c>
      <c r="G152" s="213" t="str">
        <f>+'3 - Identificación del Riesgo'!H151</f>
        <v>Incumplimiento del Plan de Gestión Integral de Residuos Peligrosos (PGIRESPEL)</v>
      </c>
      <c r="H152" s="213" t="str">
        <f>+'3 - Identificación del Riesgo'!I151</f>
        <v>Afectación Económica o presupuestal</v>
      </c>
      <c r="I152" s="212" t="str">
        <f>+'3 - Identificación del Riesgo'!J151</f>
        <v>Posibilidad de afectación económica por sanciones legales por entes de control debido al desconocimiento en la normatividad ambiental aplicable</v>
      </c>
      <c r="J152" s="216">
        <f>+'3 - Identificación del Riesgo'!O151</f>
        <v>44701</v>
      </c>
      <c r="K152" s="216" t="str">
        <f>+'3 - Identificación del Riesgo'!K151</f>
        <v>OPERATIVOS</v>
      </c>
      <c r="L152" s="215" t="str">
        <f>+'3 - Identificación del Riesgo'!N151</f>
        <v>Ejecución y administración de procesos</v>
      </c>
      <c r="M152" s="214">
        <v>1</v>
      </c>
      <c r="N152" s="242" t="str">
        <f t="shared" si="28"/>
        <v>Muy Baja</v>
      </c>
      <c r="O152" s="243">
        <f t="shared" si="29"/>
        <v>0.2</v>
      </c>
      <c r="P152" s="214" t="s">
        <v>954</v>
      </c>
      <c r="Q152" s="242" t="str">
        <f>IF(OR(P152=[1]Datos!$A$23,P152=[1]Datos!$B$23),"Leve",IF(OR(P152=[1]Datos!$A$24,P152=[1]Datos!$B$24),"Menor",IF(OR(P152=[1]Datos!$A$25,P152=[1]Datos!$B$25),"Moderado",IF(OR(P152=[1]Datos!$A$26,P152=[1]Datos!$B$26),"Mayor",IF(OR(P152=[1]Datos!$A$27,P152=[1]Datos!$B$27),"Catastrófico","")))))</f>
        <v>Menor</v>
      </c>
      <c r="R152" s="243">
        <f t="shared" si="30"/>
        <v>0.4</v>
      </c>
      <c r="S152" s="242" t="str">
        <f t="shared" si="31"/>
        <v>Bajo</v>
      </c>
      <c r="T152" s="242" t="str">
        <f t="shared" si="32"/>
        <v>Aceptar</v>
      </c>
      <c r="U152" s="248" t="str">
        <f>+'5 - Diseño y Valoración Control'!H152</f>
        <v>C 58.2</v>
      </c>
      <c r="V152" s="212" t="str">
        <f>+'5 - Diseño y Valoración Control'!I152</f>
        <v>SUBDIRECCIÓN ADMINISTRATIVA Y FINANCIERA (GESTIÓN AMBIENTAL)</v>
      </c>
      <c r="W152" s="212" t="str">
        <f>+'5 - Diseño y Valoración Control'!J152</f>
        <v>Subdirección administrativa y financiera (Gestión Ambiental) actualiza el documento para la implementación a través del nuevo Plan de Gestión Integral de Residuos donde se reformula el plan con base a las novedades, observaciones y/u oportunidades de mejora</v>
      </c>
      <c r="X152" s="213" t="str">
        <f>+'5 - Diseño y Valoración Control'!K152</f>
        <v>Correctivo</v>
      </c>
      <c r="Y152" s="99" t="str">
        <f t="shared" si="26"/>
        <v>Impacto</v>
      </c>
      <c r="Z152" s="213" t="str">
        <f>+'5 - Diseño y Valoración Control'!M152</f>
        <v>Manual</v>
      </c>
      <c r="AA152" s="99" t="str">
        <f t="shared" si="27"/>
        <v>25%</v>
      </c>
      <c r="AB152" s="213" t="str">
        <f>+'5 - Diseño y Valoración Control'!O152</f>
        <v>Documentado</v>
      </c>
      <c r="AC152" s="213" t="s">
        <v>421</v>
      </c>
      <c r="AD152" s="213" t="str">
        <f>+'5 - Diseño y Valoración Control'!Q152</f>
        <v>Con registro</v>
      </c>
      <c r="AE152" s="203">
        <f>+'5 - Diseño y Valoración Control'!R152</f>
        <v>0</v>
      </c>
      <c r="AF152" s="186" t="str">
        <f>+'5 - Diseño y Valoración Control'!S152</f>
        <v/>
      </c>
      <c r="AG152" s="203">
        <f>+'5 - Diseño y Valoración Control'!T152</f>
        <v>0</v>
      </c>
      <c r="AH152" s="186" t="str">
        <f>+'5 - Diseño y Valoración Control'!U152</f>
        <v/>
      </c>
      <c r="AI152" s="186" t="str">
        <f>+'5 - Diseño y Valoración Control'!V152</f>
        <v/>
      </c>
      <c r="AJ152" s="186"/>
      <c r="AK152" s="248" t="str">
        <f>+'6 - Plan de Acciones Preventiva'!F150</f>
        <v>P 58.2</v>
      </c>
      <c r="AL152" s="212" t="str">
        <f>+'6 - Plan de Acciones Preventiva'!G150</f>
        <v>Realizar sensibilizaciones sobre el manejo de residuos peligrosos a los colaboradores de la ANT</v>
      </c>
      <c r="AM152" s="212" t="str">
        <f>+'6 - Plan de Acciones Preventiva'!H150</f>
        <v>SUBDIRECCIÓN ADMINISTRATIVA Y FINANCIERA (GESTIÓN AMBIENTAL)</v>
      </c>
      <c r="AN152" s="212" t="str">
        <f>+'6 - Plan de Acciones Preventiva'!I150</f>
        <v>Listado de asistencia a capacitación (sensibilización)</v>
      </c>
      <c r="AO152" s="213">
        <f>+'6 - Plan de Acciones Preventiva'!J150</f>
        <v>1</v>
      </c>
      <c r="AP152" s="213">
        <f>+'6 - Plan de Acciones Preventiva'!AI150</f>
        <v>1</v>
      </c>
      <c r="AQ152" s="239">
        <f>+'6 - Plan de Acciones Preventiva'!AJ150</f>
        <v>1</v>
      </c>
      <c r="AR152" s="213" t="str">
        <f>+'6 - Plan de Acciones Preventiva'!AK150</f>
        <v>En curso</v>
      </c>
      <c r="AS152" s="244" t="str">
        <f>+'6 - Plan de Acciones Preventiva'!AL150</f>
        <v xml:space="preserve">https://agenciadetierras.sharepoint.com/:p:/s/MapadeRiesgosdeGestionANT/ES83apgsTuVHuGfubqmHUM4BQhXSRH10QZGuv_6hflR4mA?e=KGBBJO
</v>
      </c>
      <c r="AT152" s="244">
        <f>+'6 - Plan de Acciones Preventiva'!AM150</f>
        <v>0</v>
      </c>
      <c r="AU152" s="213">
        <f>+'7 - Materialización del Riesgo'!G152</f>
        <v>0</v>
      </c>
      <c r="AV152" s="213">
        <f>+'7 - Materialización del Riesgo'!H152</f>
        <v>0</v>
      </c>
      <c r="AW152" s="213">
        <f>+'7 - Materialización del Riesgo'!I152</f>
        <v>0</v>
      </c>
      <c r="AX152" s="213" t="e">
        <f>+'7 - Materialización del Riesgo'!J152</f>
        <v>#DIV/0!</v>
      </c>
      <c r="AY152" s="213" t="e">
        <f>+'7 - Materialización del Riesgo'!K152</f>
        <v>#DIV/0!</v>
      </c>
      <c r="AZ152" s="213">
        <f>+'7 - Materialización del Riesgo'!L152</f>
        <v>0</v>
      </c>
      <c r="BA152" s="213">
        <f>+'7 - Materialización del Riesgo'!M152</f>
        <v>0</v>
      </c>
      <c r="BB152" s="213">
        <f>+'7 - Materialización del Riesgo'!N152</f>
        <v>0</v>
      </c>
      <c r="BC152" s="213">
        <f>+'7 - Materialización del Riesgo'!O152</f>
        <v>0</v>
      </c>
      <c r="BD152" s="213" t="e">
        <f>+'7 - Materialización del Riesgo'!P152</f>
        <v>#DIV/0!</v>
      </c>
      <c r="BE152" s="239">
        <f>+'7 - Materialización del Riesgo'!Q152</f>
        <v>1</v>
      </c>
    </row>
    <row r="153" spans="2:57" s="115" customFormat="1" ht="60" x14ac:dyDescent="0.25">
      <c r="B153" s="212" t="str">
        <f>+'3 - Identificación del Riesgo'!B152</f>
        <v>ADMINISTRACIÓN DE BIENES Y SERVICIOS</v>
      </c>
      <c r="C153" s="212" t="str">
        <f>+'3 - Identificación del Riesgo'!C152</f>
        <v>Administrar los recursos e información financiera con base en las necesidades de las dependencias de la Agencia y organismos estatales requirentes, a través de mecanismos de dirección, registro, ejecución, control y seguimiento de los recursos</v>
      </c>
      <c r="D153" s="212" t="str">
        <f>+'3 - Identificación del Riesgo'!D152</f>
        <v>Desde la recepción de los bienes y servicios, hasta la disposición final de los bienes y el recibido a satisfacción de los servicios</v>
      </c>
      <c r="E153" s="213" t="str">
        <f>+'3 - Identificación del Riesgo'!F152</f>
        <v>SUBDIRECCIÓN ADMINISTRATIVA Y FINANCIERA</v>
      </c>
      <c r="F153" s="248" t="str">
        <f>+'3 - Identificación del Riesgo'!G152</f>
        <v>R 59</v>
      </c>
      <c r="G153" s="213" t="str">
        <f>+'3 - Identificación del Riesgo'!H152</f>
        <v>Incumplimiento de requisitos y trámites legales ambientales en la adquisición de bienes y servicios</v>
      </c>
      <c r="H153" s="213" t="str">
        <f>+'3 - Identificación del Riesgo'!I152</f>
        <v>Afectación Económica o presupuestal</v>
      </c>
      <c r="I153" s="212" t="str">
        <f>+'3 - Identificación del Riesgo'!J152</f>
        <v>Posibilidad de afectación económica por sanciones legales por entes de control debido al desconocimiento e incumplimiento de la normatividad ambiental aplicable</v>
      </c>
      <c r="J153" s="216">
        <f>+'3 - Identificación del Riesgo'!O152</f>
        <v>44701</v>
      </c>
      <c r="K153" s="216" t="str">
        <f>+'3 - Identificación del Riesgo'!K152</f>
        <v>DE CUMPLIMIENTO</v>
      </c>
      <c r="L153" s="215" t="str">
        <f>+'3 - Identificación del Riesgo'!N152</f>
        <v>Ejecución y administración de procesos</v>
      </c>
      <c r="M153" s="214">
        <v>260</v>
      </c>
      <c r="N153" s="242" t="str">
        <f t="shared" si="28"/>
        <v>Media</v>
      </c>
      <c r="O153" s="243">
        <f t="shared" si="29"/>
        <v>0.6</v>
      </c>
      <c r="P153" s="214" t="s">
        <v>956</v>
      </c>
      <c r="Q153" s="242" t="str">
        <f>IF(OR(P153=[1]Datos!$A$23,P153=[1]Datos!$B$23),"Leve",IF(OR(P153=[1]Datos!$A$24,P153=[1]Datos!$B$24),"Menor",IF(OR(P153=[1]Datos!$A$25,P153=[1]Datos!$B$25),"Moderado",IF(OR(P153=[1]Datos!$A$26,P153=[1]Datos!$B$26),"Mayor",IF(OR(P153=[1]Datos!$A$27,P153=[1]Datos!$B$27),"Catastrófico","")))))</f>
        <v>Mayor</v>
      </c>
      <c r="R153" s="243">
        <f t="shared" si="30"/>
        <v>0.8</v>
      </c>
      <c r="S153" s="242" t="str">
        <f t="shared" si="31"/>
        <v>Alto</v>
      </c>
      <c r="T153" s="242" t="str">
        <f t="shared" si="32"/>
        <v>Reducir</v>
      </c>
      <c r="U153" s="248" t="str">
        <f>+'5 - Diseño y Valoración Control'!H153</f>
        <v>C 59.1</v>
      </c>
      <c r="V153" s="212" t="str">
        <f>+'5 - Diseño y Valoración Control'!I153</f>
        <v>SUBDIRECCIÓN ADMINISTRATIVA Y FINANCIERA (GESTIÓN AMBIENTAL)</v>
      </c>
      <c r="W153" s="212" t="str">
        <f>+'5 - Diseño y Valoración Control'!J153</f>
        <v>Subdirección administrativa y financiera (Gestión Ambiental) verifica la fase precontractual de los criterios ambientales acogidos  a través de los permisos de disposición que entregan los proveedores de acuerdo a los lineamientos e instructivos impartidos en la plataforma de Colombia Compra Eficiente.</v>
      </c>
      <c r="X153" s="213" t="str">
        <f>+'5 - Diseño y Valoración Control'!K153</f>
        <v>Preventivo</v>
      </c>
      <c r="Y153" s="99" t="str">
        <f t="shared" si="26"/>
        <v>Probabilidad</v>
      </c>
      <c r="Z153" s="213" t="str">
        <f>+'5 - Diseño y Valoración Control'!M153</f>
        <v>Manual</v>
      </c>
      <c r="AA153" s="99" t="str">
        <f t="shared" si="27"/>
        <v>40%</v>
      </c>
      <c r="AB153" s="213" t="str">
        <f>+'5 - Diseño y Valoración Control'!O153</f>
        <v>Sin documentar</v>
      </c>
      <c r="AC153" s="213" t="s">
        <v>421</v>
      </c>
      <c r="AD153" s="213" t="str">
        <f>+'5 - Diseño y Valoración Control'!Q153</f>
        <v>Sin registro</v>
      </c>
      <c r="AE153" s="203">
        <f>+'5 - Diseño y Valoración Control'!R153</f>
        <v>0.36</v>
      </c>
      <c r="AF153" s="186" t="str">
        <f>+'5 - Diseño y Valoración Control'!S153</f>
        <v>Baja</v>
      </c>
      <c r="AG153" s="203">
        <f>+'5 - Diseño y Valoración Control'!T153</f>
        <v>0.8</v>
      </c>
      <c r="AH153" s="186" t="str">
        <f>+'5 - Diseño y Valoración Control'!U153</f>
        <v>Mayor</v>
      </c>
      <c r="AI153" s="186" t="str">
        <f>+'5 - Diseño y Valoración Control'!V153</f>
        <v>Alto</v>
      </c>
      <c r="AJ153" s="186" t="str">
        <f>+'5 - Diseño y Valoración Control'!W153</f>
        <v>Reducir</v>
      </c>
      <c r="AK153" s="248" t="str">
        <f>+'6 - Plan de Acciones Preventiva'!F151</f>
        <v>P 59.1</v>
      </c>
      <c r="AL153" s="212" t="str">
        <f>+'6 - Plan de Acciones Preventiva'!G151</f>
        <v>Formular y formalizar lineamientos internos ambientales para la contratación de bienes y servicios</v>
      </c>
      <c r="AM153" s="212" t="str">
        <f>+'6 - Plan de Acciones Preventiva'!H151</f>
        <v>SUBDIRECCIÓN ADMINISTRATIVA Y FINANCIERA (GESTIÓN AMBIENTAL)</v>
      </c>
      <c r="AN153" s="212" t="str">
        <f>+'6 - Plan de Acciones Preventiva'!I151</f>
        <v>Publicación del lineamiento ambiental aprobado</v>
      </c>
      <c r="AO153" s="213">
        <f>+'6 - Plan de Acciones Preventiva'!J151</f>
        <v>1</v>
      </c>
      <c r="AP153" s="213">
        <f>+'6 - Plan de Acciones Preventiva'!AI151</f>
        <v>0</v>
      </c>
      <c r="AQ153" s="239">
        <f>+'6 - Plan de Acciones Preventiva'!AJ151</f>
        <v>0</v>
      </c>
      <c r="AR153" s="213" t="str">
        <f>+'6 - Plan de Acciones Preventiva'!AK151</f>
        <v>En curso</v>
      </c>
      <c r="AS153" s="244">
        <f>+'6 - Plan de Acciones Preventiva'!AL151</f>
        <v>0</v>
      </c>
      <c r="AT153" s="244">
        <f>+'6 - Plan de Acciones Preventiva'!AM151</f>
        <v>0</v>
      </c>
      <c r="AU153" s="213">
        <f>+'7 - Materialización del Riesgo'!G153</f>
        <v>0</v>
      </c>
      <c r="AV153" s="213">
        <f>+'7 - Materialización del Riesgo'!H153</f>
        <v>0</v>
      </c>
      <c r="AW153" s="213">
        <f>+'7 - Materialización del Riesgo'!I153</f>
        <v>0</v>
      </c>
      <c r="AX153" s="213" t="e">
        <f>+'7 - Materialización del Riesgo'!J153</f>
        <v>#DIV/0!</v>
      </c>
      <c r="AY153" s="213" t="e">
        <f>+'7 - Materialización del Riesgo'!K153</f>
        <v>#DIV/0!</v>
      </c>
      <c r="AZ153" s="213">
        <f>+'7 - Materialización del Riesgo'!L153</f>
        <v>0</v>
      </c>
      <c r="BA153" s="213">
        <f>+'7 - Materialización del Riesgo'!M153</f>
        <v>0</v>
      </c>
      <c r="BB153" s="213">
        <f>+'7 - Materialización del Riesgo'!N153</f>
        <v>0</v>
      </c>
      <c r="BC153" s="213">
        <f>+'7 - Materialización del Riesgo'!O153</f>
        <v>0</v>
      </c>
      <c r="BD153" s="213" t="e">
        <f>+'7 - Materialización del Riesgo'!P153</f>
        <v>#DIV/0!</v>
      </c>
      <c r="BE153" s="239">
        <f>+'7 - Materialización del Riesgo'!Q153</f>
        <v>1</v>
      </c>
    </row>
    <row r="154" spans="2:57" s="115" customFormat="1" ht="60" x14ac:dyDescent="0.25">
      <c r="B154" s="212" t="str">
        <f>+'3 - Identificación del Riesgo'!B153</f>
        <v>ADMINISTRACIÓN DE BIENES Y SERVICIOS</v>
      </c>
      <c r="C154" s="212" t="str">
        <f>+'3 - Identificación del Riesgo'!C153</f>
        <v>Administrar los recursos e información financiera con base en las necesidades de las dependencias de la Agencia y organismos estatales requirentes, a través de mecanismos de dirección, registro, ejecución, control y seguimiento de los recursos</v>
      </c>
      <c r="D154" s="212" t="str">
        <f>+'3 - Identificación del Riesgo'!D153</f>
        <v>Desde la recepción de los bienes y servicios, hasta la disposición final de los bienes y el recibido a satisfacción de los servicios</v>
      </c>
      <c r="E154" s="213" t="str">
        <f>+'3 - Identificación del Riesgo'!F153</f>
        <v>SUBDIRECCIÓN ADMINISTRATIVA Y FINANCIERA</v>
      </c>
      <c r="F154" s="248" t="str">
        <f>+'3 - Identificación del Riesgo'!G153</f>
        <v>R 59</v>
      </c>
      <c r="G154" s="213" t="str">
        <f>+'3 - Identificación del Riesgo'!H153</f>
        <v>Incumplimiento de requisitos y trámites legales ambientales en la adquisición de bienes y servicios</v>
      </c>
      <c r="H154" s="213" t="str">
        <f>+'3 - Identificación del Riesgo'!I153</f>
        <v>Afectación Económica o presupuestal</v>
      </c>
      <c r="I154" s="212" t="str">
        <f>+'3 - Identificación del Riesgo'!J153</f>
        <v>Posibilidad de afectación económica por sanciones legales por entes de control debido al desconocimiento e incumplimiento de la normatividad ambiental aplicable</v>
      </c>
      <c r="J154" s="216">
        <f>+'3 - Identificación del Riesgo'!O153</f>
        <v>44701</v>
      </c>
      <c r="K154" s="216" t="str">
        <f>+'3 - Identificación del Riesgo'!K153</f>
        <v>DE CUMPLIMIENTO</v>
      </c>
      <c r="L154" s="215" t="str">
        <f>+'3 - Identificación del Riesgo'!N153</f>
        <v>Ejecución y administración de procesos</v>
      </c>
      <c r="M154" s="214">
        <v>260</v>
      </c>
      <c r="N154" s="242" t="str">
        <f t="shared" si="28"/>
        <v>Media</v>
      </c>
      <c r="O154" s="243">
        <f t="shared" si="29"/>
        <v>0.6</v>
      </c>
      <c r="P154" s="214" t="s">
        <v>956</v>
      </c>
      <c r="Q154" s="242" t="str">
        <f>IF(OR(P154=[1]Datos!$A$23,P154=[1]Datos!$B$23),"Leve",IF(OR(P154=[1]Datos!$A$24,P154=[1]Datos!$B$24),"Menor",IF(OR(P154=[1]Datos!$A$25,P154=[1]Datos!$B$25),"Moderado",IF(OR(P154=[1]Datos!$A$26,P154=[1]Datos!$B$26),"Mayor",IF(OR(P154=[1]Datos!$A$27,P154=[1]Datos!$B$27),"Catastrófico","")))))</f>
        <v>Mayor</v>
      </c>
      <c r="R154" s="243">
        <f t="shared" si="30"/>
        <v>0.8</v>
      </c>
      <c r="S154" s="242" t="str">
        <f t="shared" si="31"/>
        <v>Alto</v>
      </c>
      <c r="T154" s="242" t="str">
        <f t="shared" si="32"/>
        <v>Reducir</v>
      </c>
      <c r="U154" s="248" t="str">
        <f>+'5 - Diseño y Valoración Control'!H154</f>
        <v>C 59.2</v>
      </c>
      <c r="V154" s="212" t="str">
        <f>+'5 - Diseño y Valoración Control'!I154</f>
        <v>SUBDIRECCIÓN ADMINISTRATIVA Y FINANCIERA (GESTIÓN AMBIENTAL)</v>
      </c>
      <c r="W154" s="212" t="str">
        <f>+'5 - Diseño y Valoración Control'!J154</f>
        <v>Subdirección administrativa y financiera (Gestión Ambiental) solicita al proveedor los permisos de disposición a través de un memorando donde se le exige el envío inmediato de los permisos y/o certificados para continuar la prestación del servicio o en caso dado del incumplimiento, solicita la cancelación del contrato</v>
      </c>
      <c r="X154" s="213" t="str">
        <f>+'5 - Diseño y Valoración Control'!K154</f>
        <v>Correctivo</v>
      </c>
      <c r="Y154" s="99" t="str">
        <f t="shared" si="26"/>
        <v>Impacto</v>
      </c>
      <c r="Z154" s="213" t="str">
        <f>+'5 - Diseño y Valoración Control'!M154</f>
        <v>Manual</v>
      </c>
      <c r="AA154" s="99" t="str">
        <f t="shared" si="27"/>
        <v>25%</v>
      </c>
      <c r="AB154" s="213" t="str">
        <f>+'5 - Diseño y Valoración Control'!O154</f>
        <v>Sin documentar</v>
      </c>
      <c r="AC154" s="213" t="s">
        <v>421</v>
      </c>
      <c r="AD154" s="213" t="str">
        <f>+'5 - Diseño y Valoración Control'!Q154</f>
        <v>Con registro</v>
      </c>
      <c r="AE154" s="203">
        <f>+'5 - Diseño y Valoración Control'!R154</f>
        <v>0</v>
      </c>
      <c r="AF154" s="186" t="str">
        <f>+'5 - Diseño y Valoración Control'!S154</f>
        <v/>
      </c>
      <c r="AG154" s="203">
        <f>+'5 - Diseño y Valoración Control'!T154</f>
        <v>0</v>
      </c>
      <c r="AH154" s="186" t="str">
        <f>+'5 - Diseño y Valoración Control'!U154</f>
        <v/>
      </c>
      <c r="AI154" s="186" t="str">
        <f>+'5 - Diseño y Valoración Control'!V154</f>
        <v/>
      </c>
      <c r="AJ154" s="186"/>
      <c r="AK154" s="248" t="str">
        <f>+'6 - Plan de Acciones Preventiva'!F152</f>
        <v>P 59.2</v>
      </c>
      <c r="AL154" s="212" t="str">
        <f>+'6 - Plan de Acciones Preventiva'!G152</f>
        <v>Realizar sensibilizaciones sobre los lineamientos internos ambientales a los colaboradores de la ANT</v>
      </c>
      <c r="AM154" s="212" t="str">
        <f>+'6 - Plan de Acciones Preventiva'!H152</f>
        <v>SUBDIRECCIÓN ADMINISTRATIVA Y FINANCIERA (GESTIÓN AMBIENTAL)</v>
      </c>
      <c r="AN154" s="212" t="str">
        <f>+'6 - Plan de Acciones Preventiva'!I152</f>
        <v>Listado de asistencia a capacitación (sensibilización)</v>
      </c>
      <c r="AO154" s="213">
        <f>+'6 - Plan de Acciones Preventiva'!J152</f>
        <v>1</v>
      </c>
      <c r="AP154" s="213">
        <f>+'6 - Plan de Acciones Preventiva'!AI152</f>
        <v>0</v>
      </c>
      <c r="AQ154" s="239">
        <f>+'6 - Plan de Acciones Preventiva'!AJ152</f>
        <v>0</v>
      </c>
      <c r="AR154" s="213" t="str">
        <f>+'6 - Plan de Acciones Preventiva'!AK152</f>
        <v>En curso</v>
      </c>
      <c r="AS154" s="244">
        <f>+'6 - Plan de Acciones Preventiva'!AL152</f>
        <v>0</v>
      </c>
      <c r="AT154" s="244">
        <f>+'6 - Plan de Acciones Preventiva'!AM152</f>
        <v>0</v>
      </c>
      <c r="AU154" s="213">
        <f>+'7 - Materialización del Riesgo'!G154</f>
        <v>0</v>
      </c>
      <c r="AV154" s="213">
        <f>+'7 - Materialización del Riesgo'!H154</f>
        <v>0</v>
      </c>
      <c r="AW154" s="213">
        <f>+'7 - Materialización del Riesgo'!I154</f>
        <v>0</v>
      </c>
      <c r="AX154" s="213" t="e">
        <f>+'7 - Materialización del Riesgo'!J154</f>
        <v>#DIV/0!</v>
      </c>
      <c r="AY154" s="213" t="e">
        <f>+'7 - Materialización del Riesgo'!K154</f>
        <v>#DIV/0!</v>
      </c>
      <c r="AZ154" s="213">
        <f>+'7 - Materialización del Riesgo'!L154</f>
        <v>0</v>
      </c>
      <c r="BA154" s="213">
        <f>+'7 - Materialización del Riesgo'!M154</f>
        <v>0</v>
      </c>
      <c r="BB154" s="213">
        <f>+'7 - Materialización del Riesgo'!N154</f>
        <v>0</v>
      </c>
      <c r="BC154" s="213">
        <f>+'7 - Materialización del Riesgo'!O154</f>
        <v>0</v>
      </c>
      <c r="BD154" s="213" t="e">
        <f>+'7 - Materialización del Riesgo'!P154</f>
        <v>#DIV/0!</v>
      </c>
      <c r="BE154" s="239">
        <f>+'7 - Materialización del Riesgo'!Q154</f>
        <v>1</v>
      </c>
    </row>
    <row r="155" spans="2:57" s="115" customFormat="1" ht="60" x14ac:dyDescent="0.25">
      <c r="B155" s="212" t="str">
        <f>+'3 - Identificación del Riesgo'!B154</f>
        <v>ADMINISTRACIÓN DE BIENES Y SERVICIOS</v>
      </c>
      <c r="C155" s="212" t="str">
        <f>+'3 - Identificación del Riesgo'!C154</f>
        <v>Administrar los recursos e información financiera con base en las necesidades de las dependencias de la Agencia y organismos estatales requirentes, a través de mecanismos de dirección, registro, ejecución, control y seguimiento de los recursos</v>
      </c>
      <c r="D155" s="212" t="str">
        <f>+'3 - Identificación del Riesgo'!D154</f>
        <v>Desde la recepción de los bienes y servicios, hasta la disposición final de los bienes y el recibido a satisfacción de los servicios</v>
      </c>
      <c r="E155" s="213" t="str">
        <f>+'3 - Identificación del Riesgo'!F154</f>
        <v>SUBDIRECCIÓN ADMINISTRATIVA Y FINANCIERA</v>
      </c>
      <c r="F155" s="248" t="str">
        <f>+'3 - Identificación del Riesgo'!G154</f>
        <v>R 60</v>
      </c>
      <c r="G155" s="213" t="str">
        <f>+'3 - Identificación del Riesgo'!H154</f>
        <v>Desactualización del Sistema de Gestión Ambiental con requisitos legales ambientales</v>
      </c>
      <c r="H155" s="213" t="str">
        <f>+'3 - Identificación del Riesgo'!I154</f>
        <v>Afectación Económica o presupuestal</v>
      </c>
      <c r="I155" s="212" t="str">
        <f>+'3 - Identificación del Riesgo'!J154</f>
        <v>Posibilidad de afectación económica por sanciones legales por entes de control debido al desconocimiento de la normatividad ambiental y la insuficiencia de recursos físicos, financieros y de talento humanos</v>
      </c>
      <c r="J155" s="216">
        <f>+'3 - Identificación del Riesgo'!O154</f>
        <v>44701</v>
      </c>
      <c r="K155" s="216" t="str">
        <f>+'3 - Identificación del Riesgo'!K154</f>
        <v>DE CUMPLIMIENTO</v>
      </c>
      <c r="L155" s="215" t="str">
        <f>+'3 - Identificación del Riesgo'!N154</f>
        <v>Ejecución y administración de procesos</v>
      </c>
      <c r="M155" s="214">
        <v>1</v>
      </c>
      <c r="N155" s="242" t="str">
        <f t="shared" si="28"/>
        <v>Muy Baja</v>
      </c>
      <c r="O155" s="243">
        <f t="shared" si="29"/>
        <v>0.2</v>
      </c>
      <c r="P155" s="214" t="s">
        <v>954</v>
      </c>
      <c r="Q155" s="242" t="str">
        <f>IF(OR(P155=[1]Datos!$A$23,P155=[1]Datos!$B$23),"Leve",IF(OR(P155=[1]Datos!$A$24,P155=[1]Datos!$B$24),"Menor",IF(OR(P155=[1]Datos!$A$25,P155=[1]Datos!$B$25),"Moderado",IF(OR(P155=[1]Datos!$A$26,P155=[1]Datos!$B$26),"Mayor",IF(OR(P155=[1]Datos!$A$27,P155=[1]Datos!$B$27),"Catastrófico","")))))</f>
        <v>Menor</v>
      </c>
      <c r="R155" s="243">
        <f t="shared" si="30"/>
        <v>0.4</v>
      </c>
      <c r="S155" s="242" t="str">
        <f t="shared" si="31"/>
        <v>Bajo</v>
      </c>
      <c r="T155" s="242" t="str">
        <f t="shared" si="32"/>
        <v>Aceptar</v>
      </c>
      <c r="U155" s="248" t="str">
        <f>+'5 - Diseño y Valoración Control'!H155</f>
        <v>C 60.1</v>
      </c>
      <c r="V155" s="212" t="str">
        <f>+'5 - Diseño y Valoración Control'!I155</f>
        <v>PERSONA ENCARGADA DE LA GESTIÓN AMBIENTAL</v>
      </c>
      <c r="W155" s="212" t="str">
        <f>+'5 - Diseño y Valoración Control'!J155</f>
        <v>Persona encargada de la Gestión Ambiental verifica y realiza el seguimiento del cumplimiento de los requisitos ambientales  a través de la Matriz de requisitos legales ambientales  establecida por la ANT</v>
      </c>
      <c r="X155" s="213" t="str">
        <f>+'5 - Diseño y Valoración Control'!K155</f>
        <v>Detectivo</v>
      </c>
      <c r="Y155" s="99" t="str">
        <f t="shared" si="26"/>
        <v>Impacto</v>
      </c>
      <c r="Z155" s="213" t="str">
        <f>+'5 - Diseño y Valoración Control'!M155</f>
        <v>Manual</v>
      </c>
      <c r="AA155" s="99" t="str">
        <f t="shared" si="27"/>
        <v>30%</v>
      </c>
      <c r="AB155" s="213" t="str">
        <f>+'5 - Diseño y Valoración Control'!O155</f>
        <v>Documentado</v>
      </c>
      <c r="AC155" s="213" t="s">
        <v>421</v>
      </c>
      <c r="AD155" s="213" t="str">
        <f>+'5 - Diseño y Valoración Control'!Q155</f>
        <v>Con registro</v>
      </c>
      <c r="AE155" s="203">
        <f>+'5 - Diseño y Valoración Control'!R155</f>
        <v>0.2</v>
      </c>
      <c r="AF155" s="186" t="str">
        <f>+'5 - Diseño y Valoración Control'!S155</f>
        <v>Muy Baja</v>
      </c>
      <c r="AG155" s="203">
        <f>+'5 - Diseño y Valoración Control'!T155</f>
        <v>0.28000000000000003</v>
      </c>
      <c r="AH155" s="186" t="str">
        <f>+'5 - Diseño y Valoración Control'!U155</f>
        <v>Menor</v>
      </c>
      <c r="AI155" s="186" t="str">
        <f>+'5 - Diseño y Valoración Control'!V155</f>
        <v>Bajo</v>
      </c>
      <c r="AJ155" s="186" t="str">
        <f>+'5 - Diseño y Valoración Control'!W155</f>
        <v>Aceptar</v>
      </c>
      <c r="AK155" s="248" t="str">
        <f>+'6 - Plan de Acciones Preventiva'!F153</f>
        <v>P 60.1</v>
      </c>
      <c r="AL155" s="212" t="str">
        <f>+'6 - Plan de Acciones Preventiva'!G153</f>
        <v>Actualizar los programas ambientales para la Agencia</v>
      </c>
      <c r="AM155" s="212" t="str">
        <f>+'6 - Plan de Acciones Preventiva'!H153</f>
        <v>SUBDIRECCIÓN ADMINISTRATIVA Y FINANCIERA (GESTIÓN AMBIENTAL)</v>
      </c>
      <c r="AN155" s="212" t="str">
        <f>+'6 - Plan de Acciones Preventiva'!I153</f>
        <v xml:space="preserve">Programa Ambiental actualizado </v>
      </c>
      <c r="AO155" s="213">
        <f>+'6 - Plan de Acciones Preventiva'!J153</f>
        <v>1</v>
      </c>
      <c r="AP155" s="213">
        <f>+'6 - Plan de Acciones Preventiva'!AI153</f>
        <v>0</v>
      </c>
      <c r="AQ155" s="239">
        <f>+'6 - Plan de Acciones Preventiva'!AJ153</f>
        <v>0</v>
      </c>
      <c r="AR155" s="213" t="str">
        <f>+'6 - Plan de Acciones Preventiva'!AK153</f>
        <v>En curso</v>
      </c>
      <c r="AS155" s="244">
        <f>+'6 - Plan de Acciones Preventiva'!AL153</f>
        <v>0</v>
      </c>
      <c r="AT155" s="244">
        <f>+'6 - Plan de Acciones Preventiva'!AM153</f>
        <v>0</v>
      </c>
      <c r="AU155" s="213">
        <f>+'7 - Materialización del Riesgo'!G155</f>
        <v>0</v>
      </c>
      <c r="AV155" s="213">
        <f>+'7 - Materialización del Riesgo'!H155</f>
        <v>0</v>
      </c>
      <c r="AW155" s="213">
        <f>+'7 - Materialización del Riesgo'!I155</f>
        <v>0</v>
      </c>
      <c r="AX155" s="213" t="e">
        <f>+'7 - Materialización del Riesgo'!J155</f>
        <v>#DIV/0!</v>
      </c>
      <c r="AY155" s="213" t="e">
        <f>+'7 - Materialización del Riesgo'!K155</f>
        <v>#DIV/0!</v>
      </c>
      <c r="AZ155" s="213">
        <f>+'7 - Materialización del Riesgo'!L155</f>
        <v>0</v>
      </c>
      <c r="BA155" s="213">
        <f>+'7 - Materialización del Riesgo'!M155</f>
        <v>0</v>
      </c>
      <c r="BB155" s="213">
        <f>+'7 - Materialización del Riesgo'!N155</f>
        <v>0</v>
      </c>
      <c r="BC155" s="213">
        <f>+'7 - Materialización del Riesgo'!O155</f>
        <v>0</v>
      </c>
      <c r="BD155" s="213" t="e">
        <f>+'7 - Materialización del Riesgo'!P155</f>
        <v>#DIV/0!</v>
      </c>
      <c r="BE155" s="239">
        <f>+'7 - Materialización del Riesgo'!Q155</f>
        <v>1</v>
      </c>
    </row>
    <row r="156" spans="2:57" s="115" customFormat="1" ht="60" x14ac:dyDescent="0.25">
      <c r="B156" s="212" t="str">
        <f>+'3 - Identificación del Riesgo'!B155</f>
        <v>ADMINISTRACIÓN DE BIENES Y SERVICIOS</v>
      </c>
      <c r="C156" s="212" t="str">
        <f>+'3 - Identificación del Riesgo'!C155</f>
        <v>Administrar los recursos e información financiera con base en las necesidades de las dependencias de la Agencia y organismos estatales requirentes, a través de mecanismos de dirección, registro, ejecución, control y seguimiento de los recursos</v>
      </c>
      <c r="D156" s="212" t="str">
        <f>+'3 - Identificación del Riesgo'!D155</f>
        <v>Desde la recepción de los bienes y servicios, hasta la disposición final de los bienes y el recibido a satisfacción de los servicios</v>
      </c>
      <c r="E156" s="213" t="str">
        <f>+'3 - Identificación del Riesgo'!F155</f>
        <v>SUBDIRECCIÓN ADMINISTRATIVA Y FINANCIERA</v>
      </c>
      <c r="F156" s="248" t="str">
        <f>+'3 - Identificación del Riesgo'!G155</f>
        <v>R 60</v>
      </c>
      <c r="G156" s="213" t="str">
        <f>+'3 - Identificación del Riesgo'!H155</f>
        <v>Desactualización del Sistema de Gestión Ambiental con requisitos legales ambientales</v>
      </c>
      <c r="H156" s="213" t="str">
        <f>+'3 - Identificación del Riesgo'!I155</f>
        <v>Afectación Económica o presupuestal</v>
      </c>
      <c r="I156" s="212" t="str">
        <f>+'3 - Identificación del Riesgo'!J155</f>
        <v>Posibilidad de afectación económica por sanciones legales por entes de control debido al desconocimiento de la normatividad ambiental y la insuficiencia de recursos físicos, financieros y de talento humanos</v>
      </c>
      <c r="J156" s="216">
        <f>+'3 - Identificación del Riesgo'!O155</f>
        <v>44701</v>
      </c>
      <c r="K156" s="216" t="str">
        <f>+'3 - Identificación del Riesgo'!K155</f>
        <v>DE CUMPLIMIENTO</v>
      </c>
      <c r="L156" s="215" t="str">
        <f>+'3 - Identificación del Riesgo'!N155</f>
        <v>Ejecución y administración de procesos</v>
      </c>
      <c r="M156" s="214">
        <v>1</v>
      </c>
      <c r="N156" s="242" t="str">
        <f t="shared" si="28"/>
        <v>Muy Baja</v>
      </c>
      <c r="O156" s="243">
        <f t="shared" si="29"/>
        <v>0.2</v>
      </c>
      <c r="P156" s="214" t="s">
        <v>954</v>
      </c>
      <c r="Q156" s="242" t="str">
        <f>IF(OR(P156=[1]Datos!$A$23,P156=[1]Datos!$B$23),"Leve",IF(OR(P156=[1]Datos!$A$24,P156=[1]Datos!$B$24),"Menor",IF(OR(P156=[1]Datos!$A$25,P156=[1]Datos!$B$25),"Moderado",IF(OR(P156=[1]Datos!$A$26,P156=[1]Datos!$B$26),"Mayor",IF(OR(P156=[1]Datos!$A$27,P156=[1]Datos!$B$27),"Catastrófico","")))))</f>
        <v>Menor</v>
      </c>
      <c r="R156" s="243">
        <f t="shared" si="30"/>
        <v>0.4</v>
      </c>
      <c r="S156" s="242" t="str">
        <f t="shared" si="31"/>
        <v>Bajo</v>
      </c>
      <c r="T156" s="242" t="str">
        <f t="shared" si="32"/>
        <v>Aceptar</v>
      </c>
      <c r="U156" s="248" t="str">
        <f>+'5 - Diseño y Valoración Control'!H156</f>
        <v>C 60.2</v>
      </c>
      <c r="V156" s="212" t="str">
        <f>+'5 - Diseño y Valoración Control'!I156</f>
        <v>PERSONA ENCARGADA DE LA GESTIÓN AMBIENTAL</v>
      </c>
      <c r="W156" s="212" t="str">
        <f>+'5 - Diseño y Valoración Control'!J156</f>
        <v>Persona encargada de la Gestión Ambiental actualiza Plan Institucional de Gestión Ambiental a través del documento y la Matriz de requisitos legales ambientales  donde se modifica los parámetros que presentan desactualización de normativa y plan de ejecución</v>
      </c>
      <c r="X156" s="213" t="str">
        <f>+'5 - Diseño y Valoración Control'!K156</f>
        <v>Correctivo</v>
      </c>
      <c r="Y156" s="99" t="str">
        <f t="shared" si="26"/>
        <v>Impacto</v>
      </c>
      <c r="Z156" s="213" t="str">
        <f>+'5 - Diseño y Valoración Control'!M156</f>
        <v>Manual</v>
      </c>
      <c r="AA156" s="99" t="str">
        <f t="shared" si="27"/>
        <v>25%</v>
      </c>
      <c r="AB156" s="213" t="str">
        <f>+'5 - Diseño y Valoración Control'!O156</f>
        <v>Documentado</v>
      </c>
      <c r="AC156" s="213" t="s">
        <v>421</v>
      </c>
      <c r="AD156" s="213" t="str">
        <f>+'5 - Diseño y Valoración Control'!Q156</f>
        <v>Con registro</v>
      </c>
      <c r="AE156" s="203">
        <f>+'5 - Diseño y Valoración Control'!R156</f>
        <v>0</v>
      </c>
      <c r="AF156" s="186" t="str">
        <f>+'5 - Diseño y Valoración Control'!S156</f>
        <v/>
      </c>
      <c r="AG156" s="203">
        <f>+'5 - Diseño y Valoración Control'!T156</f>
        <v>0</v>
      </c>
      <c r="AH156" s="186" t="str">
        <f>+'5 - Diseño y Valoración Control'!U156</f>
        <v/>
      </c>
      <c r="AI156" s="186" t="str">
        <f>+'5 - Diseño y Valoración Control'!V156</f>
        <v/>
      </c>
      <c r="AJ156" s="186"/>
      <c r="AK156" s="248" t="str">
        <f>+'6 - Plan de Acciones Preventiva'!F154</f>
        <v>P 60.2</v>
      </c>
      <c r="AL156" s="212" t="str">
        <f>+'6 - Plan de Acciones Preventiva'!G154</f>
        <v>Realizar sensibilizaciones sobre programas ambientales a los colaboradores de la ANT</v>
      </c>
      <c r="AM156" s="212" t="str">
        <f>+'6 - Plan de Acciones Preventiva'!H154</f>
        <v>SUBDIRECCIÓN ADMINISTRATIVA Y FINANCIERA (GESTIÓN AMBIENTAL)</v>
      </c>
      <c r="AN156" s="212" t="str">
        <f>+'6 - Plan de Acciones Preventiva'!I154</f>
        <v>Listado de asistencia a capacitación (sensibilización)</v>
      </c>
      <c r="AO156" s="213">
        <f>+'6 - Plan de Acciones Preventiva'!J154</f>
        <v>1</v>
      </c>
      <c r="AP156" s="213">
        <f>+'6 - Plan de Acciones Preventiva'!AI154</f>
        <v>1</v>
      </c>
      <c r="AQ156" s="239">
        <f>+'6 - Plan de Acciones Preventiva'!AJ154</f>
        <v>1</v>
      </c>
      <c r="AR156" s="213" t="str">
        <f>+'6 - Plan de Acciones Preventiva'!AK154</f>
        <v>En curso</v>
      </c>
      <c r="AS156" s="244" t="str">
        <f>+'6 - Plan de Acciones Preventiva'!AL154</f>
        <v xml:space="preserve">https://agenciadetierras.sharepoint.com/:p:/s/MapadeRiesgosdeGestionANT/EVq9nx61bT9NqcW5DKTmW08BL_f06yKetbIwpFaFRdCM1g?e=tHgIVe
</v>
      </c>
      <c r="AT156" s="244">
        <f>+'6 - Plan de Acciones Preventiva'!AM154</f>
        <v>0</v>
      </c>
      <c r="AU156" s="213">
        <f>+'7 - Materialización del Riesgo'!G156</f>
        <v>0</v>
      </c>
      <c r="AV156" s="213">
        <f>+'7 - Materialización del Riesgo'!H156</f>
        <v>0</v>
      </c>
      <c r="AW156" s="213">
        <f>+'7 - Materialización del Riesgo'!I156</f>
        <v>0</v>
      </c>
      <c r="AX156" s="213" t="e">
        <f>+'7 - Materialización del Riesgo'!J156</f>
        <v>#DIV/0!</v>
      </c>
      <c r="AY156" s="213" t="e">
        <f>+'7 - Materialización del Riesgo'!K156</f>
        <v>#DIV/0!</v>
      </c>
      <c r="AZ156" s="213">
        <f>+'7 - Materialización del Riesgo'!L156</f>
        <v>0</v>
      </c>
      <c r="BA156" s="213">
        <f>+'7 - Materialización del Riesgo'!M156</f>
        <v>0</v>
      </c>
      <c r="BB156" s="213">
        <f>+'7 - Materialización del Riesgo'!N156</f>
        <v>0</v>
      </c>
      <c r="BC156" s="213">
        <f>+'7 - Materialización del Riesgo'!O156</f>
        <v>0</v>
      </c>
      <c r="BD156" s="213" t="e">
        <f>+'7 - Materialización del Riesgo'!P156</f>
        <v>#DIV/0!</v>
      </c>
      <c r="BE156" s="239">
        <f>+'7 - Materialización del Riesgo'!Q156</f>
        <v>1</v>
      </c>
    </row>
    <row r="157" spans="2:57" s="115" customFormat="1" ht="60" x14ac:dyDescent="0.25">
      <c r="B157" s="212" t="str">
        <f>+'3 - Identificación del Riesgo'!B156</f>
        <v>ADMINISTRACIÓN DE BIENES Y SERVICIOS</v>
      </c>
      <c r="C157" s="212" t="str">
        <f>+'3 - Identificación del Riesgo'!C156</f>
        <v>Administrar los recursos e información financiera con base en las necesidades de las dependencias de la Agencia y organismos estatales requirentes, a través de mecanismos de dirección, registro, ejecución, control y seguimiento de los recursos</v>
      </c>
      <c r="D157" s="212" t="str">
        <f>+'3 - Identificación del Riesgo'!D156</f>
        <v>Desde la recepción de los bienes y servicios, hasta la disposición final de los bienes y el recibido a satisfacción de los servicios</v>
      </c>
      <c r="E157" s="213" t="str">
        <f>+'3 - Identificación del Riesgo'!F156</f>
        <v>SUBDIRECCIÓN ADMINISTRATIVA Y FINANCIERA</v>
      </c>
      <c r="F157" s="248" t="str">
        <f>+'3 - Identificación del Riesgo'!G156</f>
        <v>R 61</v>
      </c>
      <c r="G157" s="213" t="str">
        <f>+'3 - Identificación del Riesgo'!H156</f>
        <v>Disposición de residuos ordinarios sin cumplir las prácticas establecidas en la entidad</v>
      </c>
      <c r="H157" s="213" t="str">
        <f>+'3 - Identificación del Riesgo'!I156</f>
        <v>Afectación Económica o presupuestal</v>
      </c>
      <c r="I157" s="212" t="str">
        <f>+'3 - Identificación del Riesgo'!J156</f>
        <v>Posibilidad de afectación económica por sanciones legales por entes de control debido a la disposición incorrecta para los residuos ordinarios de acuerdo con las prácticas establecidas en la entidad</v>
      </c>
      <c r="J157" s="216">
        <f>+'3 - Identificación del Riesgo'!O156</f>
        <v>44701</v>
      </c>
      <c r="K157" s="216" t="str">
        <f>+'3 - Identificación del Riesgo'!K156</f>
        <v>OPERATIVOS</v>
      </c>
      <c r="L157" s="215" t="str">
        <f>+'3 - Identificación del Riesgo'!N156</f>
        <v>Ejecución y administración de procesos</v>
      </c>
      <c r="M157" s="214">
        <v>365</v>
      </c>
      <c r="N157" s="242" t="str">
        <f t="shared" si="28"/>
        <v>Media</v>
      </c>
      <c r="O157" s="243">
        <f t="shared" si="29"/>
        <v>0.6</v>
      </c>
      <c r="P157" s="214" t="s">
        <v>954</v>
      </c>
      <c r="Q157" s="242" t="str">
        <f>IF(OR(P157=[1]Datos!$A$23,P157=[1]Datos!$B$23),"Leve",IF(OR(P157=[1]Datos!$A$24,P157=[1]Datos!$B$24),"Menor",IF(OR(P157=[1]Datos!$A$25,P157=[1]Datos!$B$25),"Moderado",IF(OR(P157=[1]Datos!$A$26,P157=[1]Datos!$B$26),"Mayor",IF(OR(P157=[1]Datos!$A$27,P157=[1]Datos!$B$27),"Catastrófico","")))))</f>
        <v>Menor</v>
      </c>
      <c r="R157" s="243">
        <f t="shared" si="30"/>
        <v>0.4</v>
      </c>
      <c r="S157" s="242" t="str">
        <f t="shared" si="31"/>
        <v>Moderado</v>
      </c>
      <c r="T157" s="242" t="str">
        <f t="shared" si="32"/>
        <v>Reducir</v>
      </c>
      <c r="U157" s="248" t="str">
        <f>+'5 - Diseño y Valoración Control'!H157</f>
        <v>C 61.1</v>
      </c>
      <c r="V157" s="212" t="str">
        <f>+'5 - Diseño y Valoración Control'!I157</f>
        <v>PERSONA ENCARGADA DE LA GESTIÓN AMBIENTAL</v>
      </c>
      <c r="W157" s="212" t="str">
        <f>+'5 - Diseño y Valoración Control'!J157</f>
        <v>Persona encargada de la Gestión Ambiental verifica el manejo de los residuos que ingresan al cuarto de acopio a través de la observación donde se evidencia la correcta separación de residuos</v>
      </c>
      <c r="X157" s="213" t="str">
        <f>+'5 - Diseño y Valoración Control'!K157</f>
        <v>Detectivo</v>
      </c>
      <c r="Y157" s="99" t="str">
        <f t="shared" si="26"/>
        <v>Impacto</v>
      </c>
      <c r="Z157" s="213" t="str">
        <f>+'5 - Diseño y Valoración Control'!M157</f>
        <v>Manual</v>
      </c>
      <c r="AA157" s="99" t="str">
        <f t="shared" si="27"/>
        <v>30%</v>
      </c>
      <c r="AB157" s="213" t="str">
        <f>+'5 - Diseño y Valoración Control'!O157</f>
        <v>Sin documentar</v>
      </c>
      <c r="AC157" s="213" t="s">
        <v>421</v>
      </c>
      <c r="AD157" s="213" t="str">
        <f>+'5 - Diseño y Valoración Control'!Q157</f>
        <v>Sin registro</v>
      </c>
      <c r="AE157" s="203">
        <f>+'5 - Diseño y Valoración Control'!R157</f>
        <v>0.6</v>
      </c>
      <c r="AF157" s="186" t="str">
        <f>+'5 - Diseño y Valoración Control'!S157</f>
        <v>Media</v>
      </c>
      <c r="AG157" s="203">
        <f>+'5 - Diseño y Valoración Control'!T157</f>
        <v>0.28000000000000003</v>
      </c>
      <c r="AH157" s="186" t="str">
        <f>+'5 - Diseño y Valoración Control'!U157</f>
        <v>Menor</v>
      </c>
      <c r="AI157" s="186" t="str">
        <f>+'5 - Diseño y Valoración Control'!V157</f>
        <v>Moderado</v>
      </c>
      <c r="AJ157" s="186" t="str">
        <f>+'5 - Diseño y Valoración Control'!W157</f>
        <v>Reducir</v>
      </c>
      <c r="AK157" s="248" t="str">
        <f>+'6 - Plan de Acciones Preventiva'!F155</f>
        <v>P 61.1</v>
      </c>
      <c r="AL157" s="212" t="str">
        <f>+'6 - Plan de Acciones Preventiva'!G155</f>
        <v>Realizar sensibilizaciones sobre el cumplimiento en la disposición final de residuos a los colaboradores de la ANT</v>
      </c>
      <c r="AM157" s="212" t="str">
        <f>+'6 - Plan de Acciones Preventiva'!H155</f>
        <v>SUBDIRECCIÓN ADMINISTRATIVA Y FINANCIERA (GESTIÓN AMBIENTAL)</v>
      </c>
      <c r="AN157" s="212" t="str">
        <f>+'6 - Plan de Acciones Preventiva'!I155</f>
        <v>Listado de asistencia a capacitación (sensibilización)</v>
      </c>
      <c r="AO157" s="213">
        <f>+'6 - Plan de Acciones Preventiva'!J155</f>
        <v>1</v>
      </c>
      <c r="AP157" s="213">
        <f>+'6 - Plan de Acciones Preventiva'!AI155</f>
        <v>0</v>
      </c>
      <c r="AQ157" s="239">
        <f>+'6 - Plan de Acciones Preventiva'!AJ155</f>
        <v>0</v>
      </c>
      <c r="AR157" s="213" t="str">
        <f>+'6 - Plan de Acciones Preventiva'!AK155</f>
        <v>En curso</v>
      </c>
      <c r="AS157" s="244">
        <f>+'6 - Plan de Acciones Preventiva'!AL155</f>
        <v>0</v>
      </c>
      <c r="AT157" s="244">
        <f>+'6 - Plan de Acciones Preventiva'!AM155</f>
        <v>0</v>
      </c>
      <c r="AU157" s="213">
        <f>+'7 - Materialización del Riesgo'!G157</f>
        <v>0</v>
      </c>
      <c r="AV157" s="213">
        <f>+'7 - Materialización del Riesgo'!H157</f>
        <v>0</v>
      </c>
      <c r="AW157" s="213">
        <f>+'7 - Materialización del Riesgo'!I157</f>
        <v>0</v>
      </c>
      <c r="AX157" s="213" t="e">
        <f>+'7 - Materialización del Riesgo'!J157</f>
        <v>#DIV/0!</v>
      </c>
      <c r="AY157" s="213" t="e">
        <f>+'7 - Materialización del Riesgo'!K157</f>
        <v>#DIV/0!</v>
      </c>
      <c r="AZ157" s="213">
        <f>+'7 - Materialización del Riesgo'!L157</f>
        <v>0</v>
      </c>
      <c r="BA157" s="213">
        <f>+'7 - Materialización del Riesgo'!M157</f>
        <v>0</v>
      </c>
      <c r="BB157" s="213">
        <f>+'7 - Materialización del Riesgo'!N157</f>
        <v>0</v>
      </c>
      <c r="BC157" s="213">
        <f>+'7 - Materialización del Riesgo'!O157</f>
        <v>0</v>
      </c>
      <c r="BD157" s="213" t="e">
        <f>+'7 - Materialización del Riesgo'!P157</f>
        <v>#DIV/0!</v>
      </c>
      <c r="BE157" s="239">
        <f>+'7 - Materialización del Riesgo'!Q157</f>
        <v>1</v>
      </c>
    </row>
    <row r="158" spans="2:57" s="115" customFormat="1" ht="60" x14ac:dyDescent="0.25">
      <c r="B158" s="212" t="str">
        <f>+'3 - Identificación del Riesgo'!B157</f>
        <v>ADMINISTRACIÓN DE BIENES Y SERVICIOS</v>
      </c>
      <c r="C158" s="212" t="str">
        <f>+'3 - Identificación del Riesgo'!C157</f>
        <v>Administrar los recursos e información financiera con base en las necesidades de las dependencias de la Agencia y organismos estatales requirentes, a través de mecanismos de dirección, registro, ejecución, control y seguimiento de los recursos</v>
      </c>
      <c r="D158" s="212" t="str">
        <f>+'3 - Identificación del Riesgo'!D157</f>
        <v>Desde la recepción de los bienes y servicios, hasta la disposición final de los bienes y el recibido a satisfacción de los servicios</v>
      </c>
      <c r="E158" s="213" t="str">
        <f>+'3 - Identificación del Riesgo'!F157</f>
        <v>SUBDIRECCIÓN ADMINISTRATIVA Y FINANCIERA</v>
      </c>
      <c r="F158" s="248" t="str">
        <f>+'3 - Identificación del Riesgo'!G157</f>
        <v>R 61</v>
      </c>
      <c r="G158" s="213" t="str">
        <f>+'3 - Identificación del Riesgo'!H157</f>
        <v>Disposición de residuos ordinarios sin cumplir las prácticas establecidas en la entidad</v>
      </c>
      <c r="H158" s="213" t="str">
        <f>+'3 - Identificación del Riesgo'!I157</f>
        <v>Afectación Económica o presupuestal</v>
      </c>
      <c r="I158" s="212" t="str">
        <f>+'3 - Identificación del Riesgo'!J157</f>
        <v>Posibilidad de afectación económica por sanciones legales por entes de control debido a la disposición incorrecta para los residuos ordinarios de acuerdo con las prácticas establecidas en la entidad</v>
      </c>
      <c r="J158" s="216">
        <f>+'3 - Identificación del Riesgo'!O157</f>
        <v>44701</v>
      </c>
      <c r="K158" s="216" t="str">
        <f>+'3 - Identificación del Riesgo'!K157</f>
        <v>OPERATIVOS</v>
      </c>
      <c r="L158" s="215" t="str">
        <f>+'3 - Identificación del Riesgo'!N157</f>
        <v>Ejecución y administración de procesos</v>
      </c>
      <c r="M158" s="214">
        <v>365</v>
      </c>
      <c r="N158" s="242" t="str">
        <f t="shared" si="28"/>
        <v>Media</v>
      </c>
      <c r="O158" s="243">
        <f t="shared" si="29"/>
        <v>0.6</v>
      </c>
      <c r="P158" s="214" t="s">
        <v>954</v>
      </c>
      <c r="Q158" s="242" t="str">
        <f>IF(OR(P158=[1]Datos!$A$23,P158=[1]Datos!$B$23),"Leve",IF(OR(P158=[1]Datos!$A$24,P158=[1]Datos!$B$24),"Menor",IF(OR(P158=[1]Datos!$A$25,P158=[1]Datos!$B$25),"Moderado",IF(OR(P158=[1]Datos!$A$26,P158=[1]Datos!$B$26),"Mayor",IF(OR(P158=[1]Datos!$A$27,P158=[1]Datos!$B$27),"Catastrófico","")))))</f>
        <v>Menor</v>
      </c>
      <c r="R158" s="243">
        <f t="shared" si="30"/>
        <v>0.4</v>
      </c>
      <c r="S158" s="242" t="str">
        <f t="shared" si="31"/>
        <v>Moderado</v>
      </c>
      <c r="T158" s="242" t="str">
        <f t="shared" si="32"/>
        <v>Reducir</v>
      </c>
      <c r="U158" s="248" t="str">
        <f>+'5 - Diseño y Valoración Control'!H158</f>
        <v>C 61.1</v>
      </c>
      <c r="V158" s="212" t="str">
        <f>+'5 - Diseño y Valoración Control'!I158</f>
        <v>PERSONA ENCARGADA DE LA GESTIÓN AMBIENTAL</v>
      </c>
      <c r="W158" s="212" t="str">
        <f>+'5 - Diseño y Valoración Control'!J158</f>
        <v>Persona encargada de la Gestión Ambiental reasigna los residuos de acuerdo a su clasificación a través de una manipulación manual donde separa los residuos que han sido mal clasificados y organiza de manera correcta para su posterior recolección</v>
      </c>
      <c r="X158" s="213" t="str">
        <f>+'5 - Diseño y Valoración Control'!K158</f>
        <v>Correctivo</v>
      </c>
      <c r="Y158" s="99" t="str">
        <f t="shared" si="26"/>
        <v>Impacto</v>
      </c>
      <c r="Z158" s="213" t="str">
        <f>+'5 - Diseño y Valoración Control'!M158</f>
        <v>Manual</v>
      </c>
      <c r="AA158" s="99" t="str">
        <f t="shared" si="27"/>
        <v>25%</v>
      </c>
      <c r="AB158" s="213" t="str">
        <f>+'5 - Diseño y Valoración Control'!O158</f>
        <v>Sin documentar</v>
      </c>
      <c r="AC158" s="213" t="s">
        <v>421</v>
      </c>
      <c r="AD158" s="213" t="str">
        <f>+'5 - Diseño y Valoración Control'!Q158</f>
        <v>Sin registro</v>
      </c>
      <c r="AE158" s="203">
        <f>+'5 - Diseño y Valoración Control'!R158</f>
        <v>0</v>
      </c>
      <c r="AF158" s="186" t="str">
        <f>+'5 - Diseño y Valoración Control'!S158</f>
        <v/>
      </c>
      <c r="AG158" s="203">
        <f>+'5 - Diseño y Valoración Control'!T158</f>
        <v>0</v>
      </c>
      <c r="AH158" s="186" t="str">
        <f>+'5 - Diseño y Valoración Control'!U158</f>
        <v/>
      </c>
      <c r="AI158" s="186" t="str">
        <f>+'5 - Diseño y Valoración Control'!V158</f>
        <v/>
      </c>
      <c r="AJ158" s="186"/>
      <c r="AK158" s="248" t="str">
        <f>+'6 - Plan de Acciones Preventiva'!F156</f>
        <v>P 61.1</v>
      </c>
      <c r="AL158" s="212">
        <f>+'6 - Plan de Acciones Preventiva'!G156</f>
        <v>0</v>
      </c>
      <c r="AM158" s="212" t="str">
        <f>+'6 - Plan de Acciones Preventiva'!H156</f>
        <v/>
      </c>
      <c r="AN158" s="212">
        <f>+'6 - Plan de Acciones Preventiva'!I156</f>
        <v>0</v>
      </c>
      <c r="AO158" s="213">
        <f>+'6 - Plan de Acciones Preventiva'!J156</f>
        <v>0</v>
      </c>
      <c r="AP158" s="213">
        <f>+'6 - Plan de Acciones Preventiva'!AI156</f>
        <v>0</v>
      </c>
      <c r="AQ158" s="239"/>
      <c r="AR158" s="213" t="str">
        <f>+'6 - Plan de Acciones Preventiva'!AK156</f>
        <v>En curso</v>
      </c>
      <c r="AS158" s="244">
        <f>+'6 - Plan de Acciones Preventiva'!AL156</f>
        <v>0</v>
      </c>
      <c r="AT158" s="244">
        <f>+'6 - Plan de Acciones Preventiva'!AM156</f>
        <v>0</v>
      </c>
      <c r="AU158" s="213">
        <f>+'7 - Materialización del Riesgo'!G158</f>
        <v>0</v>
      </c>
      <c r="AV158" s="213">
        <f>+'7 - Materialización del Riesgo'!H158</f>
        <v>0</v>
      </c>
      <c r="AW158" s="213">
        <f>+'7 - Materialización del Riesgo'!I158</f>
        <v>0</v>
      </c>
      <c r="AX158" s="213" t="e">
        <f>+'7 - Materialización del Riesgo'!J158</f>
        <v>#DIV/0!</v>
      </c>
      <c r="AY158" s="213" t="e">
        <f>+'7 - Materialización del Riesgo'!K158</f>
        <v>#DIV/0!</v>
      </c>
      <c r="AZ158" s="213">
        <f>+'7 - Materialización del Riesgo'!L158</f>
        <v>0</v>
      </c>
      <c r="BA158" s="213">
        <f>+'7 - Materialización del Riesgo'!M158</f>
        <v>0</v>
      </c>
      <c r="BB158" s="213">
        <f>+'7 - Materialización del Riesgo'!N158</f>
        <v>0</v>
      </c>
      <c r="BC158" s="213">
        <f>+'7 - Materialización del Riesgo'!O158</f>
        <v>0</v>
      </c>
      <c r="BD158" s="213" t="e">
        <f>+'7 - Materialización del Riesgo'!P158</f>
        <v>#DIV/0!</v>
      </c>
      <c r="BE158" s="239">
        <f>+'7 - Materialización del Riesgo'!Q158</f>
        <v>1</v>
      </c>
    </row>
    <row r="159" spans="2:57" s="115" customFormat="1" ht="60" x14ac:dyDescent="0.25">
      <c r="B159" s="212" t="str">
        <f>+'3 - Identificación del Riesgo'!B158</f>
        <v>GESTIÓN FINANCIERA</v>
      </c>
      <c r="C159" s="212" t="str">
        <f>+'3 - Identificación del Riesgo'!C158</f>
        <v>Administrar los recursos e información financiera con base en las necesidades de las dependencias de la Agencia y organismos estatales requirentes, a través de mecanismos de dirección, registro, ejecución, control y seguimiento de los recursos</v>
      </c>
      <c r="D159" s="212" t="str">
        <f>+'3 - Identificación del Riesgo'!D158</f>
        <v>Desde la elaboración del anteproyecto de presupuesto de la ANT, hasta la presentación de los estados financieros</v>
      </c>
      <c r="E159" s="213" t="str">
        <f>+'3 - Identificación del Riesgo'!F158</f>
        <v>SUBDIRECCIÓN ADMINISTRATIVA Y FINANCIERA</v>
      </c>
      <c r="F159" s="248" t="str">
        <f>+'3 - Identificación del Riesgo'!G158</f>
        <v>R 62</v>
      </c>
      <c r="G159" s="213" t="str">
        <f>+'3 - Identificación del Riesgo'!H158</f>
        <v>Registro de gastos y pagos sin cumplimiento de requisitos legales</v>
      </c>
      <c r="H159" s="213" t="str">
        <f>+'3 - Identificación del Riesgo'!I158</f>
        <v>Afectación Económica o presupuestal</v>
      </c>
      <c r="I159" s="212" t="str">
        <f>+'3 - Identificación del Riesgo'!J158</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59" s="216">
        <f>+'3 - Identificación del Riesgo'!O158</f>
        <v>44701</v>
      </c>
      <c r="K159" s="216" t="str">
        <f>+'3 - Identificación del Riesgo'!K158</f>
        <v>FINANCIEROS</v>
      </c>
      <c r="L159" s="215" t="str">
        <f>+'3 - Identificación del Riesgo'!N158</f>
        <v>Ejecución y administración de procesos</v>
      </c>
      <c r="M159" s="214">
        <v>365</v>
      </c>
      <c r="N159" s="242" t="str">
        <f t="shared" si="28"/>
        <v>Media</v>
      </c>
      <c r="O159" s="243">
        <f t="shared" si="29"/>
        <v>0.6</v>
      </c>
      <c r="P159" s="214" t="s">
        <v>951</v>
      </c>
      <c r="Q159" s="242" t="str">
        <f>IF(OR(P159=[1]Datos!$A$23,P159=[1]Datos!$B$23),"Leve",IF(OR(P159=[1]Datos!$A$24,P159=[1]Datos!$B$24),"Menor",IF(OR(P159=[1]Datos!$A$25,P159=[1]Datos!$B$25),"Moderado",IF(OR(P159=[1]Datos!$A$26,P159=[1]Datos!$B$26),"Mayor",IF(OR(P159=[1]Datos!$A$27,P159=[1]Datos!$B$27),"Catastrófico","")))))</f>
        <v>Catastrófico</v>
      </c>
      <c r="R159" s="243">
        <f t="shared" si="30"/>
        <v>1</v>
      </c>
      <c r="S159" s="242" t="str">
        <f t="shared" si="31"/>
        <v>Extremo</v>
      </c>
      <c r="T159" s="242" t="str">
        <f t="shared" si="32"/>
        <v>Reducir</v>
      </c>
      <c r="U159" s="248" t="str">
        <f>+'5 - Diseño y Valoración Control'!H159</f>
        <v>C 62.1</v>
      </c>
      <c r="V159" s="212" t="str">
        <f>+'5 - Diseño y Valoración Control'!I159</f>
        <v>SUBDIRECCIÓN ADMINISTRATIVA Y FINANCIERA (TESORERÍA)</v>
      </c>
      <c r="W159" s="212" t="str">
        <f>+'5 - Diseño y Valoración Control'!J159</f>
        <v xml:space="preserve">Subdirección Administrativa y Financiera (Tesorería) verifica el cumplimiento de requisitos para el pago a través de las listas de chequeo actualizadas y publicadas en la Intranet donde valida la información para registrar el gasto y generar los pagos en la plataforma de SIIF-Nación </v>
      </c>
      <c r="X159" s="213" t="str">
        <f>+'5 - Diseño y Valoración Control'!K159</f>
        <v>Detectivo</v>
      </c>
      <c r="Y159" s="99" t="str">
        <f t="shared" si="26"/>
        <v>Impacto</v>
      </c>
      <c r="Z159" s="213" t="str">
        <f>+'5 - Diseño y Valoración Control'!M159</f>
        <v>Manual</v>
      </c>
      <c r="AA159" s="99" t="str">
        <f t="shared" si="27"/>
        <v>30%</v>
      </c>
      <c r="AB159" s="213" t="str">
        <f>+'5 - Diseño y Valoración Control'!O159</f>
        <v>Documentado</v>
      </c>
      <c r="AC159" s="213" t="s">
        <v>421</v>
      </c>
      <c r="AD159" s="213" t="str">
        <f>+'5 - Diseño y Valoración Control'!Q159</f>
        <v>Con registro</v>
      </c>
      <c r="AE159" s="203">
        <f>+'5 - Diseño y Valoración Control'!R159</f>
        <v>0.6</v>
      </c>
      <c r="AF159" s="186" t="str">
        <f>+'5 - Diseño y Valoración Control'!S159</f>
        <v>Media</v>
      </c>
      <c r="AG159" s="203">
        <f>+'5 - Diseño y Valoración Control'!T159</f>
        <v>0.7</v>
      </c>
      <c r="AH159" s="186" t="str">
        <f>+'5 - Diseño y Valoración Control'!U159</f>
        <v>Mayor</v>
      </c>
      <c r="AI159" s="186" t="str">
        <f>+'5 - Diseño y Valoración Control'!V159</f>
        <v>Alto</v>
      </c>
      <c r="AJ159" s="186" t="str">
        <f>+'5 - Diseño y Valoración Control'!W159</f>
        <v>Reducir</v>
      </c>
      <c r="AK159" s="248" t="str">
        <f>+'6 - Plan de Acciones Preventiva'!F157</f>
        <v>P 62.1</v>
      </c>
      <c r="AL159" s="212" t="str">
        <f>+'6 - Plan de Acciones Preventiva'!G157</f>
        <v>Realizar auditorias trimestrales a una muestra del uno (1%) por ciento de los pagos de contratos de prestación de servicios realizados en el periodo</v>
      </c>
      <c r="AM159" s="212" t="str">
        <f>+'6 - Plan de Acciones Preventiva'!H157</f>
        <v>SUBDIRECCIÓN ADMINISTRATIVA Y FINANCIERA (TESORERÍA)</v>
      </c>
      <c r="AN159" s="212" t="str">
        <f>+'6 - Plan de Acciones Preventiva'!I157</f>
        <v>Informe de auditoría</v>
      </c>
      <c r="AO159" s="213">
        <f>+'6 - Plan de Acciones Preventiva'!J157</f>
        <v>4</v>
      </c>
      <c r="AP159" s="213">
        <f>+'6 - Plan de Acciones Preventiva'!AI157</f>
        <v>2</v>
      </c>
      <c r="AQ159" s="239">
        <f>+'6 - Plan de Acciones Preventiva'!AJ157</f>
        <v>0.5</v>
      </c>
      <c r="AR159" s="213" t="str">
        <f>+'6 - Plan de Acciones Preventiva'!AK157</f>
        <v>En curso</v>
      </c>
      <c r="AS159" s="244" t="str">
        <f>+'6 - Plan de Acciones Preventiva'!AL157</f>
        <v xml:space="preserve">https://agenciadetierras.sharepoint.com/:f:/s/MapadeRiesgosdeGestionANT/Ehx3g8rxwqxOh5X3cuwzEP8BI1bpFMNhBK4xpkJeMfHNkQ?e=oGbnfC
</v>
      </c>
      <c r="AT159" s="244">
        <f>+'6 - Plan de Acciones Preventiva'!AM157</f>
        <v>0</v>
      </c>
      <c r="AU159" s="213">
        <f>+'7 - Materialización del Riesgo'!G159</f>
        <v>0</v>
      </c>
      <c r="AV159" s="213">
        <f>+'7 - Materialización del Riesgo'!H159</f>
        <v>0</v>
      </c>
      <c r="AW159" s="213">
        <f>+'7 - Materialización del Riesgo'!I159</f>
        <v>0</v>
      </c>
      <c r="AX159" s="213" t="e">
        <f>+'7 - Materialización del Riesgo'!J159</f>
        <v>#DIV/0!</v>
      </c>
      <c r="AY159" s="213" t="e">
        <f>+'7 - Materialización del Riesgo'!K159</f>
        <v>#DIV/0!</v>
      </c>
      <c r="AZ159" s="213">
        <f>+'7 - Materialización del Riesgo'!L159</f>
        <v>0</v>
      </c>
      <c r="BA159" s="213">
        <f>+'7 - Materialización del Riesgo'!M159</f>
        <v>0</v>
      </c>
      <c r="BB159" s="213">
        <f>+'7 - Materialización del Riesgo'!N159</f>
        <v>0</v>
      </c>
      <c r="BC159" s="213">
        <f>+'7 - Materialización del Riesgo'!O159</f>
        <v>0</v>
      </c>
      <c r="BD159" s="213" t="e">
        <f>+'7 - Materialización del Riesgo'!P159</f>
        <v>#DIV/0!</v>
      </c>
      <c r="BE159" s="239">
        <f>+'7 - Materialización del Riesgo'!Q159</f>
        <v>1</v>
      </c>
    </row>
    <row r="160" spans="2:57" s="115" customFormat="1" ht="60" x14ac:dyDescent="0.25">
      <c r="B160" s="212" t="str">
        <f>+'3 - Identificación del Riesgo'!B159</f>
        <v>GESTIÓN FINANCIERA</v>
      </c>
      <c r="C160" s="212" t="str">
        <f>+'3 - Identificación del Riesgo'!C159</f>
        <v>Administrar los recursos e información financiera con base en las necesidades de las dependencias de la Agencia y organismos estatales requirentes, a través de mecanismos de dirección, registro, ejecución, control y seguimiento de los recursos</v>
      </c>
      <c r="D160" s="212" t="str">
        <f>+'3 - Identificación del Riesgo'!D159</f>
        <v>Desde la elaboración del anteproyecto de presupuesto de la ANT, hasta la presentación de los estados financieros</v>
      </c>
      <c r="E160" s="213" t="str">
        <f>+'3 - Identificación del Riesgo'!F159</f>
        <v>SUBDIRECCIÓN ADMINISTRATIVA Y FINANCIERA</v>
      </c>
      <c r="F160" s="248" t="str">
        <f>+'3 - Identificación del Riesgo'!G159</f>
        <v>R 62</v>
      </c>
      <c r="G160" s="213" t="str">
        <f>+'3 - Identificación del Riesgo'!H159</f>
        <v>Registro de gastos y pagos sin cumplimiento de requisitos legales</v>
      </c>
      <c r="H160" s="213" t="str">
        <f>+'3 - Identificación del Riesgo'!I159</f>
        <v>Afectación Económica o presupuestal</v>
      </c>
      <c r="I160" s="212" t="str">
        <f>+'3 - Identificación del Riesgo'!J159</f>
        <v>Posibilidad de afectación económica por sanciones penales, disciplinarias, fiscales y administrativa debido a la falta de verificación en los requisitos de los supervisores y/o área técnica que solicita el trámite y/o deficiencia en la planeación para la ejecución frente a los tiempos requeridos en el trámite financiero por parte de las áreas ejecutoras</v>
      </c>
      <c r="J160" s="216">
        <f>+'3 - Identificación del Riesgo'!O159</f>
        <v>44701</v>
      </c>
      <c r="K160" s="216" t="str">
        <f>+'3 - Identificación del Riesgo'!K159</f>
        <v>FINANCIEROS</v>
      </c>
      <c r="L160" s="215" t="str">
        <f>+'3 - Identificación del Riesgo'!N159</f>
        <v>Ejecución y administración de procesos</v>
      </c>
      <c r="M160" s="214">
        <v>365</v>
      </c>
      <c r="N160" s="242" t="str">
        <f t="shared" si="28"/>
        <v>Media</v>
      </c>
      <c r="O160" s="243">
        <f t="shared" si="29"/>
        <v>0.6</v>
      </c>
      <c r="P160" s="214" t="s">
        <v>951</v>
      </c>
      <c r="Q160" s="242" t="str">
        <f>IF(OR(P160=[1]Datos!$A$23,P160=[1]Datos!$B$23),"Leve",IF(OR(P160=[1]Datos!$A$24,P160=[1]Datos!$B$24),"Menor",IF(OR(P160=[1]Datos!$A$25,P160=[1]Datos!$B$25),"Moderado",IF(OR(P160=[1]Datos!$A$26,P160=[1]Datos!$B$26),"Mayor",IF(OR(P160=[1]Datos!$A$27,P160=[1]Datos!$B$27),"Catastrófico","")))))</f>
        <v>Catastrófico</v>
      </c>
      <c r="R160" s="243">
        <f t="shared" si="30"/>
        <v>1</v>
      </c>
      <c r="S160" s="242" t="str">
        <f t="shared" si="31"/>
        <v>Extremo</v>
      </c>
      <c r="T160" s="242" t="str">
        <f t="shared" si="32"/>
        <v>Reducir</v>
      </c>
      <c r="U160" s="248" t="str">
        <f>+'5 - Diseño y Valoración Control'!H160</f>
        <v>C 62.2</v>
      </c>
      <c r="V160" s="212" t="str">
        <f>+'5 - Diseño y Valoración Control'!I160</f>
        <v>SUBDIRECCIÓN ADMINISTRATIVA Y FINANCIERA (TESORERÍA)</v>
      </c>
      <c r="W160" s="212" t="str">
        <f>+'5 - Diseño y Valoración Control'!J160</f>
        <v xml:space="preserve">Subdirección Administrativa y Financiera (Tesorería) devuelve el registro del pago a través de un correo electrónico a la dependencia que presenta la novedad donde se explica el porque de la observación y el rechazo de la plataforma de SIIF-Nación </v>
      </c>
      <c r="X160" s="213" t="str">
        <f>+'5 - Diseño y Valoración Control'!K160</f>
        <v>Correctivo</v>
      </c>
      <c r="Y160" s="99" t="str">
        <f t="shared" si="26"/>
        <v>Impacto</v>
      </c>
      <c r="Z160" s="213" t="str">
        <f>+'5 - Diseño y Valoración Control'!M160</f>
        <v>Manual</v>
      </c>
      <c r="AA160" s="99" t="str">
        <f t="shared" si="27"/>
        <v>25%</v>
      </c>
      <c r="AB160" s="213" t="str">
        <f>+'5 - Diseño y Valoración Control'!O160</f>
        <v>Documentado</v>
      </c>
      <c r="AC160" s="213" t="s">
        <v>421</v>
      </c>
      <c r="AD160" s="213" t="str">
        <f>+'5 - Diseño y Valoración Control'!Q160</f>
        <v>Con registro</v>
      </c>
      <c r="AE160" s="203">
        <f>+'5 - Diseño y Valoración Control'!R160</f>
        <v>0</v>
      </c>
      <c r="AF160" s="186" t="str">
        <f>+'5 - Diseño y Valoración Control'!S160</f>
        <v/>
      </c>
      <c r="AG160" s="203">
        <f>+'5 - Diseño y Valoración Control'!T160</f>
        <v>0</v>
      </c>
      <c r="AH160" s="186" t="str">
        <f>+'5 - Diseño y Valoración Control'!U160</f>
        <v/>
      </c>
      <c r="AI160" s="186" t="str">
        <f>+'5 - Diseño y Valoración Control'!V160</f>
        <v/>
      </c>
      <c r="AJ160" s="186"/>
      <c r="AK160" s="248" t="str">
        <f>+'6 - Plan de Acciones Preventiva'!F158</f>
        <v>P 62.2</v>
      </c>
      <c r="AL160" s="212" t="str">
        <f>+'6 - Plan de Acciones Preventiva'!G158</f>
        <v>Realizar capacitaciones sobre el procedimiento de pagos y las listas de chequeo asociadas al procedimiento a los colaboradores de la ANT</v>
      </c>
      <c r="AM160" s="212" t="str">
        <f>+'6 - Plan de Acciones Preventiva'!H158</f>
        <v>SUBDIRECCIÓN ADMINISTRATIVA Y FINANCIERA (TESORERÍA)</v>
      </c>
      <c r="AN160" s="212" t="str">
        <f>+'6 - Plan de Acciones Preventiva'!I158</f>
        <v>Listado de asistencia a capacitación</v>
      </c>
      <c r="AO160" s="213">
        <f>+'6 - Plan de Acciones Preventiva'!J158</f>
        <v>1</v>
      </c>
      <c r="AP160" s="213">
        <f>+'6 - Plan de Acciones Preventiva'!AI158</f>
        <v>0</v>
      </c>
      <c r="AQ160" s="239">
        <f>+'6 - Plan de Acciones Preventiva'!AJ158</f>
        <v>0</v>
      </c>
      <c r="AR160" s="213" t="str">
        <f>+'6 - Plan de Acciones Preventiva'!AK158</f>
        <v>En curso</v>
      </c>
      <c r="AS160" s="244">
        <f>+'6 - Plan de Acciones Preventiva'!AL158</f>
        <v>0</v>
      </c>
      <c r="AT160" s="244">
        <f>+'6 - Plan de Acciones Preventiva'!AM158</f>
        <v>0</v>
      </c>
      <c r="AU160" s="213">
        <f>+'7 - Materialización del Riesgo'!G160</f>
        <v>0</v>
      </c>
      <c r="AV160" s="213">
        <f>+'7 - Materialización del Riesgo'!H160</f>
        <v>0</v>
      </c>
      <c r="AW160" s="213">
        <f>+'7 - Materialización del Riesgo'!I160</f>
        <v>0</v>
      </c>
      <c r="AX160" s="213" t="e">
        <f>+'7 - Materialización del Riesgo'!J160</f>
        <v>#DIV/0!</v>
      </c>
      <c r="AY160" s="213" t="e">
        <f>+'7 - Materialización del Riesgo'!K160</f>
        <v>#DIV/0!</v>
      </c>
      <c r="AZ160" s="213">
        <f>+'7 - Materialización del Riesgo'!L160</f>
        <v>0</v>
      </c>
      <c r="BA160" s="213">
        <f>+'7 - Materialización del Riesgo'!M160</f>
        <v>0</v>
      </c>
      <c r="BB160" s="213">
        <f>+'7 - Materialización del Riesgo'!N160</f>
        <v>0</v>
      </c>
      <c r="BC160" s="213">
        <f>+'7 - Materialización del Riesgo'!O160</f>
        <v>0</v>
      </c>
      <c r="BD160" s="213" t="e">
        <f>+'7 - Materialización del Riesgo'!P160</f>
        <v>#DIV/0!</v>
      </c>
      <c r="BE160" s="239">
        <f>+'7 - Materialización del Riesgo'!Q160</f>
        <v>1</v>
      </c>
    </row>
    <row r="161" spans="2:57" s="115" customFormat="1" ht="60" x14ac:dyDescent="0.25">
      <c r="B161" s="212" t="str">
        <f>+'3 - Identificación del Riesgo'!B160</f>
        <v>GESTIÓN FINANCIERA</v>
      </c>
      <c r="C161" s="212" t="str">
        <f>+'3 - Identificación del Riesgo'!C160</f>
        <v>Administrar los recursos e información financiera con base en las necesidades de las dependencias de la Agencia y organismos estatales requirentes, a través de mecanismos de dirección, registro, ejecución, control y seguimiento de los recursos</v>
      </c>
      <c r="D161" s="212" t="str">
        <f>+'3 - Identificación del Riesgo'!D160</f>
        <v>Desde la elaboración del anteproyecto de presupuesto de la ANT, hasta la presentación de los estados financieros</v>
      </c>
      <c r="E161" s="213" t="str">
        <f>+'3 - Identificación del Riesgo'!F160</f>
        <v>SUBDIRECCIÓN ADMINISTRATIVA Y FINANCIERA</v>
      </c>
      <c r="F161" s="248" t="str">
        <f>+'3 - Identificación del Riesgo'!G160</f>
        <v>R 63</v>
      </c>
      <c r="G161" s="213" t="str">
        <f>+'3 - Identificación del Riesgo'!H160</f>
        <v>Programación del PAC que no corresponde a las necesidades reales</v>
      </c>
      <c r="H161" s="213" t="str">
        <f>+'3 - Identificación del Riesgo'!I160</f>
        <v>Afectación Económica o presupuestal</v>
      </c>
      <c r="I161" s="212" t="str">
        <f>+'3 - Identificación del Riesgo'!J160</f>
        <v>Posibilidad de afectación económica por sanción del Ministerio de Hacienda debido al  el envío inoportuno y/o inexacto de las solicitudes de pago a la Subdirección Administrativa y Financiera por parte de los supervisores de los contratos</v>
      </c>
      <c r="J161" s="216">
        <f>+'3 - Identificación del Riesgo'!O160</f>
        <v>44701</v>
      </c>
      <c r="K161" s="216" t="str">
        <f>+'3 - Identificación del Riesgo'!K160</f>
        <v>FINANCIEROS</v>
      </c>
      <c r="L161" s="215" t="str">
        <f>+'3 - Identificación del Riesgo'!N160</f>
        <v>Ejecución y administración de procesos</v>
      </c>
      <c r="M161" s="214">
        <v>1</v>
      </c>
      <c r="N161" s="242" t="str">
        <f t="shared" si="28"/>
        <v>Muy Baja</v>
      </c>
      <c r="O161" s="243">
        <f t="shared" si="29"/>
        <v>0.2</v>
      </c>
      <c r="P161" s="214" t="s">
        <v>951</v>
      </c>
      <c r="Q161" s="242" t="str">
        <f>IF(OR(P161=[1]Datos!$A$23,P161=[1]Datos!$B$23),"Leve",IF(OR(P161=[1]Datos!$A$24,P161=[1]Datos!$B$24),"Menor",IF(OR(P161=[1]Datos!$A$25,P161=[1]Datos!$B$25),"Moderado",IF(OR(P161=[1]Datos!$A$26,P161=[1]Datos!$B$26),"Mayor",IF(OR(P161=[1]Datos!$A$27,P161=[1]Datos!$B$27),"Catastrófico","")))))</f>
        <v>Catastrófico</v>
      </c>
      <c r="R161" s="243">
        <f t="shared" si="30"/>
        <v>1</v>
      </c>
      <c r="S161" s="242" t="str">
        <f t="shared" si="31"/>
        <v>Extremo</v>
      </c>
      <c r="T161" s="242" t="str">
        <f t="shared" si="32"/>
        <v>Reducir</v>
      </c>
      <c r="U161" s="248" t="str">
        <f>+'5 - Diseño y Valoración Control'!H161</f>
        <v>C 63.1</v>
      </c>
      <c r="V161" s="212" t="str">
        <f>+'5 - Diseño y Valoración Control'!I161</f>
        <v>SUBDIRECCIÓN ADMINISTRATIVA Y FINANCIERA (TESORERÍA)</v>
      </c>
      <c r="W161" s="212" t="str">
        <f>+'5 - Diseño y Valoración Control'!J161</f>
        <v xml:space="preserve">Subdirección Administrativa y Financiera (Tesorería) valida y consolida la programación del PAC generado por las dependencias a través de un acto administrativo para generar la aprobación ante el Ministerio de Hacienda y al inscripción en la plataforma de SIIF-Nación </v>
      </c>
      <c r="X161" s="213" t="str">
        <f>+'5 - Diseño y Valoración Control'!K161</f>
        <v>Preventivo</v>
      </c>
      <c r="Y161" s="99" t="str">
        <f t="shared" si="26"/>
        <v>Probabilidad</v>
      </c>
      <c r="Z161" s="213" t="str">
        <f>+'5 - Diseño y Valoración Control'!M161</f>
        <v>Manual</v>
      </c>
      <c r="AA161" s="99" t="str">
        <f t="shared" si="27"/>
        <v>40%</v>
      </c>
      <c r="AB161" s="213" t="str">
        <f>+'5 - Diseño y Valoración Control'!O161</f>
        <v>Documentado</v>
      </c>
      <c r="AC161" s="213" t="s">
        <v>421</v>
      </c>
      <c r="AD161" s="213" t="str">
        <f>+'5 - Diseño y Valoración Control'!Q161</f>
        <v>Con registro</v>
      </c>
      <c r="AE161" s="203">
        <f>+'5 - Diseño y Valoración Control'!R161</f>
        <v>0.12</v>
      </c>
      <c r="AF161" s="186" t="str">
        <f>+'5 - Diseño y Valoración Control'!S161</f>
        <v>Muy Baja</v>
      </c>
      <c r="AG161" s="203">
        <f>+'5 - Diseño y Valoración Control'!T161</f>
        <v>1</v>
      </c>
      <c r="AH161" s="186" t="str">
        <f>+'5 - Diseño y Valoración Control'!U161</f>
        <v>Catastrófico</v>
      </c>
      <c r="AI161" s="186" t="str">
        <f>+'5 - Diseño y Valoración Control'!V161</f>
        <v>Extremo</v>
      </c>
      <c r="AJ161" s="186" t="str">
        <f>+'5 - Diseño y Valoración Control'!W161</f>
        <v>Reducir</v>
      </c>
      <c r="AK161" s="248" t="str">
        <f>+'6 - Plan de Acciones Preventiva'!F159</f>
        <v>P 63.1</v>
      </c>
      <c r="AL161" s="212" t="str">
        <f>+'6 - Plan de Acciones Preventiva'!G159</f>
        <v>Realizar capacitaciones a las dependencias, sobre la solicitud correcta del PAC para programar</v>
      </c>
      <c r="AM161" s="212" t="str">
        <f>+'6 - Plan de Acciones Preventiva'!H159</f>
        <v>SUBDIRECCIÓN ADMINISTRATIVA Y FINANCIERA (TESORERÍA)</v>
      </c>
      <c r="AN161" s="212" t="str">
        <f>+'6 - Plan de Acciones Preventiva'!I159</f>
        <v>Listado de asistencia a capacitación</v>
      </c>
      <c r="AO161" s="213">
        <f>+'6 - Plan de Acciones Preventiva'!J159</f>
        <v>1</v>
      </c>
      <c r="AP161" s="213">
        <f>+'6 - Plan de Acciones Preventiva'!AI159</f>
        <v>1</v>
      </c>
      <c r="AQ161" s="239">
        <f>+'6 - Plan de Acciones Preventiva'!AJ159</f>
        <v>1</v>
      </c>
      <c r="AR161" s="213" t="str">
        <f>+'6 - Plan de Acciones Preventiva'!AK159</f>
        <v>En curso</v>
      </c>
      <c r="AS161" s="244" t="str">
        <f>+'6 - Plan de Acciones Preventiva'!AL159</f>
        <v>https://agenciadetierras.sharepoint.com/:p:/s/MapadeRiesgosdeGestionANT/EV1lRDlEdYBEstAX9jeCG18BIIjmyw02SO_KOUnejJrMqw?e=NVlw4A</v>
      </c>
      <c r="AT161" s="244">
        <f>+'6 - Plan de Acciones Preventiva'!AM159</f>
        <v>0</v>
      </c>
      <c r="AU161" s="213">
        <f>+'7 - Materialización del Riesgo'!G161</f>
        <v>0</v>
      </c>
      <c r="AV161" s="213">
        <f>+'7 - Materialización del Riesgo'!H161</f>
        <v>0</v>
      </c>
      <c r="AW161" s="213">
        <f>+'7 - Materialización del Riesgo'!I161</f>
        <v>0</v>
      </c>
      <c r="AX161" s="213" t="e">
        <f>+'7 - Materialización del Riesgo'!J161</f>
        <v>#DIV/0!</v>
      </c>
      <c r="AY161" s="213" t="e">
        <f>+'7 - Materialización del Riesgo'!K161</f>
        <v>#DIV/0!</v>
      </c>
      <c r="AZ161" s="213">
        <f>+'7 - Materialización del Riesgo'!L161</f>
        <v>0</v>
      </c>
      <c r="BA161" s="213">
        <f>+'7 - Materialización del Riesgo'!M161</f>
        <v>0</v>
      </c>
      <c r="BB161" s="213">
        <f>+'7 - Materialización del Riesgo'!N161</f>
        <v>0</v>
      </c>
      <c r="BC161" s="213">
        <f>+'7 - Materialización del Riesgo'!O161</f>
        <v>0</v>
      </c>
      <c r="BD161" s="213" t="e">
        <f>+'7 - Materialización del Riesgo'!P161</f>
        <v>#DIV/0!</v>
      </c>
      <c r="BE161" s="239">
        <f>+'7 - Materialización del Riesgo'!Q161</f>
        <v>1</v>
      </c>
    </row>
    <row r="162" spans="2:57" s="115" customFormat="1" ht="60" x14ac:dyDescent="0.25">
      <c r="B162" s="212" t="str">
        <f>+'3 - Identificación del Riesgo'!B161</f>
        <v>GESTIÓN FINANCIERA</v>
      </c>
      <c r="C162" s="212" t="str">
        <f>+'3 - Identificación del Riesgo'!C161</f>
        <v>Administrar los recursos e información financiera con base en las necesidades de las dependencias de la Agencia y organismos estatales requirentes, a través de mecanismos de dirección, registro, ejecución, control y seguimiento de los recursos</v>
      </c>
      <c r="D162" s="212" t="str">
        <f>+'3 - Identificación del Riesgo'!D161</f>
        <v>Desde la elaboración del anteproyecto de presupuesto de la ANT, hasta la presentación de los estados financieros</v>
      </c>
      <c r="E162" s="213" t="str">
        <f>+'3 - Identificación del Riesgo'!F161</f>
        <v>SUBDIRECCIÓN ADMINISTRATIVA Y FINANCIERA</v>
      </c>
      <c r="F162" s="248" t="str">
        <f>+'3 - Identificación del Riesgo'!G161</f>
        <v>R 63</v>
      </c>
      <c r="G162" s="213" t="str">
        <f>+'3 - Identificación del Riesgo'!H161</f>
        <v>Programación del PAC que no corresponde a las necesidades reales</v>
      </c>
      <c r="H162" s="213" t="str">
        <f>+'3 - Identificación del Riesgo'!I161</f>
        <v>Afectación Económica o presupuestal</v>
      </c>
      <c r="I162" s="212" t="str">
        <f>+'3 - Identificación del Riesgo'!J161</f>
        <v>Posibilidad de afectación económica por sanción del Ministerio de Hacienda debido al  el envío inoportuno y/o inexacto de las solicitudes de pago a la Subdirección Administrativa y Financiera por parte de los supervisores de los contratos</v>
      </c>
      <c r="J162" s="216">
        <f>+'3 - Identificación del Riesgo'!O161</f>
        <v>44701</v>
      </c>
      <c r="K162" s="216" t="str">
        <f>+'3 - Identificación del Riesgo'!K161</f>
        <v>FINANCIEROS</v>
      </c>
      <c r="L162" s="215" t="str">
        <f>+'3 - Identificación del Riesgo'!N161</f>
        <v>Ejecución y administración de procesos</v>
      </c>
      <c r="M162" s="214">
        <v>1</v>
      </c>
      <c r="N162" s="242" t="str">
        <f t="shared" si="28"/>
        <v>Muy Baja</v>
      </c>
      <c r="O162" s="243">
        <f t="shared" si="29"/>
        <v>0.2</v>
      </c>
      <c r="P162" s="214" t="s">
        <v>951</v>
      </c>
      <c r="Q162" s="242" t="str">
        <f>IF(OR(P162=[1]Datos!$A$23,P162=[1]Datos!$B$23),"Leve",IF(OR(P162=[1]Datos!$A$24,P162=[1]Datos!$B$24),"Menor",IF(OR(P162=[1]Datos!$A$25,P162=[1]Datos!$B$25),"Moderado",IF(OR(P162=[1]Datos!$A$26,P162=[1]Datos!$B$26),"Mayor",IF(OR(P162=[1]Datos!$A$27,P162=[1]Datos!$B$27),"Catastrófico","")))))</f>
        <v>Catastrófico</v>
      </c>
      <c r="R162" s="243">
        <f t="shared" si="30"/>
        <v>1</v>
      </c>
      <c r="S162" s="242" t="str">
        <f t="shared" si="31"/>
        <v>Extremo</v>
      </c>
      <c r="T162" s="242" t="str">
        <f t="shared" si="32"/>
        <v>Reducir</v>
      </c>
      <c r="U162" s="248" t="str">
        <f>+'5 - Diseño y Valoración Control'!H162</f>
        <v>C 63.2</v>
      </c>
      <c r="V162" s="212" t="str">
        <f>+'5 - Diseño y Valoración Control'!I162</f>
        <v>SUBDIRECCIÓN ADMINISTRATIVA Y FINANCIERA (TESORERÍA)</v>
      </c>
      <c r="W162" s="212" t="str">
        <f>+'5 - Diseño y Valoración Control'!J162</f>
        <v>Subdirección Administrativa y Financiera (Tesorería) ajusta la programación del PAC a través de un nuevo acto administrativo para generar la aprobación ante el Ministerio de Hacienda de acuerdo a las observaciones encontradas con el PAC original</v>
      </c>
      <c r="X162" s="213" t="str">
        <f>+'5 - Diseño y Valoración Control'!K162</f>
        <v>Correctivo</v>
      </c>
      <c r="Y162" s="99" t="str">
        <f t="shared" si="26"/>
        <v>Impacto</v>
      </c>
      <c r="Z162" s="213" t="str">
        <f>+'5 - Diseño y Valoración Control'!M162</f>
        <v>Manual</v>
      </c>
      <c r="AA162" s="99" t="str">
        <f t="shared" si="27"/>
        <v>25%</v>
      </c>
      <c r="AB162" s="213" t="str">
        <f>+'5 - Diseño y Valoración Control'!O162</f>
        <v>Documentado</v>
      </c>
      <c r="AC162" s="213" t="s">
        <v>421</v>
      </c>
      <c r="AD162" s="213" t="str">
        <f>+'5 - Diseño y Valoración Control'!Q162</f>
        <v>Con registro</v>
      </c>
      <c r="AE162" s="203">
        <f>+'5 - Diseño y Valoración Control'!R162</f>
        <v>0</v>
      </c>
      <c r="AF162" s="186" t="str">
        <f>+'5 - Diseño y Valoración Control'!S162</f>
        <v/>
      </c>
      <c r="AG162" s="203">
        <f>+'5 - Diseño y Valoración Control'!T162</f>
        <v>0</v>
      </c>
      <c r="AH162" s="186" t="str">
        <f>+'5 - Diseño y Valoración Control'!U162</f>
        <v/>
      </c>
      <c r="AI162" s="186" t="str">
        <f>+'5 - Diseño y Valoración Control'!V162</f>
        <v/>
      </c>
      <c r="AJ162" s="186"/>
      <c r="AK162" s="248" t="str">
        <f>+'6 - Plan de Acciones Preventiva'!F160</f>
        <v>P 63.2</v>
      </c>
      <c r="AL162" s="212">
        <f>+'6 - Plan de Acciones Preventiva'!G160</f>
        <v>0</v>
      </c>
      <c r="AM162" s="212" t="str">
        <f>+'6 - Plan de Acciones Preventiva'!H160</f>
        <v/>
      </c>
      <c r="AN162" s="212">
        <f>+'6 - Plan de Acciones Preventiva'!I160</f>
        <v>0</v>
      </c>
      <c r="AO162" s="213">
        <f>+'6 - Plan de Acciones Preventiva'!J160</f>
        <v>0</v>
      </c>
      <c r="AP162" s="213">
        <f>+'6 - Plan de Acciones Preventiva'!AI160</f>
        <v>0</v>
      </c>
      <c r="AQ162" s="239"/>
      <c r="AR162" s="213" t="str">
        <f>+'6 - Plan de Acciones Preventiva'!AK160</f>
        <v>En curso</v>
      </c>
      <c r="AS162" s="244">
        <f>+'6 - Plan de Acciones Preventiva'!AL160</f>
        <v>0</v>
      </c>
      <c r="AT162" s="244">
        <f>+'6 - Plan de Acciones Preventiva'!AM160</f>
        <v>0</v>
      </c>
      <c r="AU162" s="213">
        <f>+'7 - Materialización del Riesgo'!G162</f>
        <v>0</v>
      </c>
      <c r="AV162" s="213">
        <f>+'7 - Materialización del Riesgo'!H162</f>
        <v>0</v>
      </c>
      <c r="AW162" s="213">
        <f>+'7 - Materialización del Riesgo'!I162</f>
        <v>0</v>
      </c>
      <c r="AX162" s="213" t="e">
        <f>+'7 - Materialización del Riesgo'!J162</f>
        <v>#DIV/0!</v>
      </c>
      <c r="AY162" s="213" t="e">
        <f>+'7 - Materialización del Riesgo'!K162</f>
        <v>#DIV/0!</v>
      </c>
      <c r="AZ162" s="213">
        <f>+'7 - Materialización del Riesgo'!L162</f>
        <v>0</v>
      </c>
      <c r="BA162" s="213">
        <f>+'7 - Materialización del Riesgo'!M162</f>
        <v>0</v>
      </c>
      <c r="BB162" s="213">
        <f>+'7 - Materialización del Riesgo'!N162</f>
        <v>0</v>
      </c>
      <c r="BC162" s="213">
        <f>+'7 - Materialización del Riesgo'!O162</f>
        <v>0</v>
      </c>
      <c r="BD162" s="213" t="e">
        <f>+'7 - Materialización del Riesgo'!P162</f>
        <v>#DIV/0!</v>
      </c>
      <c r="BE162" s="239">
        <f>+'7 - Materialización del Riesgo'!Q162</f>
        <v>1</v>
      </c>
    </row>
    <row r="163" spans="2:57" s="115" customFormat="1" ht="60" x14ac:dyDescent="0.25">
      <c r="B163" s="212" t="str">
        <f>+'3 - Identificación del Riesgo'!B162</f>
        <v>GESTIÓN FINANCIERA</v>
      </c>
      <c r="C163" s="212" t="str">
        <f>+'3 - Identificación del Riesgo'!C162</f>
        <v>Administrar los recursos e información financiera con base en las necesidades de las dependencias de la Agencia y organismos estatales requirentes, a través de mecanismos de dirección, registro, ejecución, control y seguimiento de los recursos</v>
      </c>
      <c r="D163" s="212" t="str">
        <f>+'3 - Identificación del Riesgo'!D162</f>
        <v>Desde la elaboración del anteproyecto de presupuesto de la ANT, hasta la presentación de los estados financieros</v>
      </c>
      <c r="E163" s="213" t="str">
        <f>+'3 - Identificación del Riesgo'!F162</f>
        <v>SUBDIRECCIÓN ADMINISTRATIVA Y FINANCIERA</v>
      </c>
      <c r="F163" s="248" t="str">
        <f>+'3 - Identificación del Riesgo'!G162</f>
        <v>R 64</v>
      </c>
      <c r="G163" s="213" t="str">
        <f>+'3 - Identificación del Riesgo'!H162</f>
        <v xml:space="preserve">Generación de obligaciones con inconsistencias en la aplicación de las deducciones tributarias </v>
      </c>
      <c r="H163" s="213" t="str">
        <f>+'3 - Identificación del Riesgo'!I162</f>
        <v>Afectación Económica o presupuestal</v>
      </c>
      <c r="I163" s="212" t="str">
        <f>+'3 - Identificación del Riesgo'!J162</f>
        <v>Posibilidad de afectación económica por sanción del Ministerio de Hacienda debido al  el envío inoportuno y/o inexacto de las solicitudes de pago a la Subdirección Administrativa y Financiera por parte de los supervisores de los contratos</v>
      </c>
      <c r="J163" s="216">
        <f>+'3 - Identificación del Riesgo'!O162</f>
        <v>44701</v>
      </c>
      <c r="K163" s="216" t="str">
        <f>+'3 - Identificación del Riesgo'!K162</f>
        <v>FINANCIEROS</v>
      </c>
      <c r="L163" s="215" t="str">
        <f>+'3 - Identificación del Riesgo'!N162</f>
        <v>Ejecución y administración de procesos</v>
      </c>
      <c r="M163" s="214">
        <v>12</v>
      </c>
      <c r="N163" s="242" t="str">
        <f t="shared" si="28"/>
        <v>Baja</v>
      </c>
      <c r="O163" s="243">
        <f t="shared" si="29"/>
        <v>0.4</v>
      </c>
      <c r="P163" s="214" t="s">
        <v>956</v>
      </c>
      <c r="Q163" s="242" t="str">
        <f>IF(OR(P163=[1]Datos!$A$23,P163=[1]Datos!$B$23),"Leve",IF(OR(P163=[1]Datos!$A$24,P163=[1]Datos!$B$24),"Menor",IF(OR(P163=[1]Datos!$A$25,P163=[1]Datos!$B$25),"Moderado",IF(OR(P163=[1]Datos!$A$26,P163=[1]Datos!$B$26),"Mayor",IF(OR(P163=[1]Datos!$A$27,P163=[1]Datos!$B$27),"Catastrófico","")))))</f>
        <v>Mayor</v>
      </c>
      <c r="R163" s="243">
        <f t="shared" si="30"/>
        <v>0.8</v>
      </c>
      <c r="S163" s="242" t="str">
        <f t="shared" si="31"/>
        <v>Alto</v>
      </c>
      <c r="T163" s="242" t="str">
        <f t="shared" si="32"/>
        <v>Reducir</v>
      </c>
      <c r="U163" s="248" t="str">
        <f>+'5 - Diseño y Valoración Control'!H163</f>
        <v>C 64.1</v>
      </c>
      <c r="V163" s="212" t="str">
        <f>+'5 - Diseño y Valoración Control'!I163</f>
        <v>SUBDIRECCIÓN ADMINISTRATIVA Y FINANCIERA (CONTABILIDAD)</v>
      </c>
      <c r="W163" s="212" t="str">
        <f>+'5 - Diseño y Valoración Control'!J163</f>
        <v>Subdirección Administrativa y Financiera (Contabilidad) verifica con el seguimiento a través de las cuentas presentadas por los contratistas en la plataforma de SIIF-Nación  la identificación de las deducciones que se aplican y sean las correctas tributariamente</v>
      </c>
      <c r="X163" s="213" t="str">
        <f>+'5 - Diseño y Valoración Control'!K163</f>
        <v>Detectivo</v>
      </c>
      <c r="Y163" s="99" t="str">
        <f t="shared" si="26"/>
        <v>Impacto</v>
      </c>
      <c r="Z163" s="213" t="str">
        <f>+'5 - Diseño y Valoración Control'!M163</f>
        <v>Manual</v>
      </c>
      <c r="AA163" s="99" t="str">
        <f t="shared" si="27"/>
        <v>30%</v>
      </c>
      <c r="AB163" s="213" t="str">
        <f>+'5 - Diseño y Valoración Control'!O163</f>
        <v>Documentado</v>
      </c>
      <c r="AC163" s="213" t="s">
        <v>421</v>
      </c>
      <c r="AD163" s="213" t="str">
        <f>+'5 - Diseño y Valoración Control'!Q163</f>
        <v>Con registro</v>
      </c>
      <c r="AE163" s="203">
        <f>+'5 - Diseño y Valoración Control'!R163</f>
        <v>0.4</v>
      </c>
      <c r="AF163" s="186" t="str">
        <f>+'5 - Diseño y Valoración Control'!S163</f>
        <v>Baja</v>
      </c>
      <c r="AG163" s="203">
        <f>+'5 - Diseño y Valoración Control'!T163</f>
        <v>0.56000000000000005</v>
      </c>
      <c r="AH163" s="186" t="str">
        <f>+'5 - Diseño y Valoración Control'!U163</f>
        <v>Moderado</v>
      </c>
      <c r="AI163" s="186" t="str">
        <f>+'5 - Diseño y Valoración Control'!V163</f>
        <v>Moderado</v>
      </c>
      <c r="AJ163" s="186" t="str">
        <f>+'5 - Diseño y Valoración Control'!W163</f>
        <v>Reducir</v>
      </c>
      <c r="AK163" s="248" t="str">
        <f>+'6 - Plan de Acciones Preventiva'!F161</f>
        <v>P 64.1</v>
      </c>
      <c r="AL163" s="212" t="str">
        <f>+'6 - Plan de Acciones Preventiva'!G161</f>
        <v>Elaborar informe mensual de retención en la fuente</v>
      </c>
      <c r="AM163" s="212" t="str">
        <f>+'6 - Plan de Acciones Preventiva'!H161</f>
        <v>SUBDIRECCIÓN ADMINISTRATIVA Y FINANCIERA (CONTABILIDAD)</v>
      </c>
      <c r="AN163" s="212" t="str">
        <f>+'6 - Plan de Acciones Preventiva'!I161</f>
        <v>Informe mensual de retención en la fuente</v>
      </c>
      <c r="AO163" s="213">
        <f>+'6 - Plan de Acciones Preventiva'!J161</f>
        <v>11</v>
      </c>
      <c r="AP163" s="213">
        <f>+'6 - Plan de Acciones Preventiva'!AI161</f>
        <v>0</v>
      </c>
      <c r="AQ163" s="239">
        <f>+'6 - Plan de Acciones Preventiva'!AJ161</f>
        <v>0</v>
      </c>
      <c r="AR163" s="213" t="str">
        <f>+'6 - Plan de Acciones Preventiva'!AK161</f>
        <v>En curso</v>
      </c>
      <c r="AS163" s="244">
        <f>+'6 - Plan de Acciones Preventiva'!AL161</f>
        <v>0</v>
      </c>
      <c r="AT163" s="244">
        <f>+'6 - Plan de Acciones Preventiva'!AM161</f>
        <v>0</v>
      </c>
      <c r="AU163" s="213">
        <f>+'7 - Materialización del Riesgo'!G163</f>
        <v>0</v>
      </c>
      <c r="AV163" s="213">
        <f>+'7 - Materialización del Riesgo'!H163</f>
        <v>0</v>
      </c>
      <c r="AW163" s="213">
        <f>+'7 - Materialización del Riesgo'!I163</f>
        <v>0</v>
      </c>
      <c r="AX163" s="213" t="e">
        <f>+'7 - Materialización del Riesgo'!J163</f>
        <v>#DIV/0!</v>
      </c>
      <c r="AY163" s="213" t="e">
        <f>+'7 - Materialización del Riesgo'!K163</f>
        <v>#DIV/0!</v>
      </c>
      <c r="AZ163" s="213">
        <f>+'7 - Materialización del Riesgo'!L163</f>
        <v>0</v>
      </c>
      <c r="BA163" s="213">
        <f>+'7 - Materialización del Riesgo'!M163</f>
        <v>0</v>
      </c>
      <c r="BB163" s="213">
        <f>+'7 - Materialización del Riesgo'!N163</f>
        <v>0</v>
      </c>
      <c r="BC163" s="213">
        <f>+'7 - Materialización del Riesgo'!O163</f>
        <v>0</v>
      </c>
      <c r="BD163" s="213" t="e">
        <f>+'7 - Materialización del Riesgo'!P163</f>
        <v>#DIV/0!</v>
      </c>
      <c r="BE163" s="239">
        <f>+'7 - Materialización del Riesgo'!Q163</f>
        <v>1</v>
      </c>
    </row>
    <row r="164" spans="2:57" s="115" customFormat="1" ht="60" x14ac:dyDescent="0.25">
      <c r="B164" s="212" t="str">
        <f>+'3 - Identificación del Riesgo'!B163</f>
        <v>GESTIÓN FINANCIERA</v>
      </c>
      <c r="C164" s="212" t="str">
        <f>+'3 - Identificación del Riesgo'!C163</f>
        <v>Administrar los recursos e información financiera con base en las necesidades de las dependencias de la Agencia y organismos estatales requirentes, a través de mecanismos de dirección, registro, ejecución, control y seguimiento de los recursos</v>
      </c>
      <c r="D164" s="212" t="str">
        <f>+'3 - Identificación del Riesgo'!D163</f>
        <v>Desde la elaboración del anteproyecto de presupuesto de la ANT, hasta la presentación de los estados financieros</v>
      </c>
      <c r="E164" s="213" t="str">
        <f>+'3 - Identificación del Riesgo'!F163</f>
        <v>SUBDIRECCIÓN ADMINISTRATIVA Y FINANCIERA</v>
      </c>
      <c r="F164" s="248" t="str">
        <f>+'3 - Identificación del Riesgo'!G163</f>
        <v>R 64</v>
      </c>
      <c r="G164" s="213" t="str">
        <f>+'3 - Identificación del Riesgo'!H163</f>
        <v xml:space="preserve">Generación de obligaciones con inconsistencias en la aplicación de las deducciones tributarias </v>
      </c>
      <c r="H164" s="213" t="str">
        <f>+'3 - Identificación del Riesgo'!I163</f>
        <v>Afectación Económica o presupuestal</v>
      </c>
      <c r="I164" s="212" t="str">
        <f>+'3 - Identificación del Riesgo'!J163</f>
        <v>Posibilidad de afectación económica por sanción del Ministerio de Hacienda debido al  el envío inoportuno y/o inexacto de las solicitudes de pago a la Subdirección Administrativa y Financiera por parte de los supervisores de los contratos</v>
      </c>
      <c r="J164" s="216">
        <f>+'3 - Identificación del Riesgo'!O163</f>
        <v>44701</v>
      </c>
      <c r="K164" s="216" t="str">
        <f>+'3 - Identificación del Riesgo'!K163</f>
        <v>FINANCIEROS</v>
      </c>
      <c r="L164" s="215" t="str">
        <f>+'3 - Identificación del Riesgo'!N163</f>
        <v>Ejecución y administración de procesos</v>
      </c>
      <c r="M164" s="214">
        <v>12</v>
      </c>
      <c r="N164" s="242" t="str">
        <f t="shared" si="28"/>
        <v>Baja</v>
      </c>
      <c r="O164" s="243">
        <f t="shared" si="29"/>
        <v>0.4</v>
      </c>
      <c r="P164" s="214" t="s">
        <v>956</v>
      </c>
      <c r="Q164" s="242" t="str">
        <f>IF(OR(P164=[1]Datos!$A$23,P164=[1]Datos!$B$23),"Leve",IF(OR(P164=[1]Datos!$A$24,P164=[1]Datos!$B$24),"Menor",IF(OR(P164=[1]Datos!$A$25,P164=[1]Datos!$B$25),"Moderado",IF(OR(P164=[1]Datos!$A$26,P164=[1]Datos!$B$26),"Mayor",IF(OR(P164=[1]Datos!$A$27,P164=[1]Datos!$B$27),"Catastrófico","")))))</f>
        <v>Mayor</v>
      </c>
      <c r="R164" s="243">
        <f t="shared" si="30"/>
        <v>0.8</v>
      </c>
      <c r="S164" s="242" t="str">
        <f t="shared" si="31"/>
        <v>Alto</v>
      </c>
      <c r="T164" s="242" t="str">
        <f t="shared" si="32"/>
        <v>Reducir</v>
      </c>
      <c r="U164" s="248" t="str">
        <f>+'5 - Diseño y Valoración Control'!H164</f>
        <v>C 64.2</v>
      </c>
      <c r="V164" s="212" t="str">
        <f>+'5 - Diseño y Valoración Control'!I164</f>
        <v>SUBDIRECCIÓN ADMINISTRATIVA Y FINANCIERA (CONTABILIDAD)</v>
      </c>
      <c r="W164" s="212" t="str">
        <f>+'5 - Diseño y Valoración Control'!J164</f>
        <v xml:space="preserve">Subdirección Administrativa y Financiera (Contabilidad) actualiza las cuentas presentadas por los contratistas con observaciones a través del reporte de pago actualizado donde corrige las deducciones tributarias que se generan para la plataforma de SIIF-Nación </v>
      </c>
      <c r="X164" s="213" t="str">
        <f>+'5 - Diseño y Valoración Control'!K164</f>
        <v>Correctivo</v>
      </c>
      <c r="Y164" s="99" t="str">
        <f t="shared" si="26"/>
        <v>Impacto</v>
      </c>
      <c r="Z164" s="213" t="str">
        <f>+'5 - Diseño y Valoración Control'!M164</f>
        <v>Manual</v>
      </c>
      <c r="AA164" s="99" t="str">
        <f t="shared" si="27"/>
        <v>25%</v>
      </c>
      <c r="AB164" s="213" t="str">
        <f>+'5 - Diseño y Valoración Control'!O164</f>
        <v>Documentado</v>
      </c>
      <c r="AC164" s="213" t="s">
        <v>421</v>
      </c>
      <c r="AD164" s="213" t="str">
        <f>+'5 - Diseño y Valoración Control'!Q164</f>
        <v>Con registro</v>
      </c>
      <c r="AE164" s="203">
        <f>+'5 - Diseño y Valoración Control'!R164</f>
        <v>0</v>
      </c>
      <c r="AF164" s="186" t="str">
        <f>+'5 - Diseño y Valoración Control'!S164</f>
        <v/>
      </c>
      <c r="AG164" s="203">
        <f>+'5 - Diseño y Valoración Control'!T164</f>
        <v>0</v>
      </c>
      <c r="AH164" s="186" t="str">
        <f>+'5 - Diseño y Valoración Control'!U164</f>
        <v/>
      </c>
      <c r="AI164" s="186" t="str">
        <f>+'5 - Diseño y Valoración Control'!V164</f>
        <v/>
      </c>
      <c r="AJ164" s="186"/>
      <c r="AK164" s="248" t="str">
        <f>+'6 - Plan de Acciones Preventiva'!F162</f>
        <v>P 64.2</v>
      </c>
      <c r="AL164" s="212" t="str">
        <f>+'6 - Plan de Acciones Preventiva'!G162</f>
        <v>Realizar la socialización sobre la actualización tributaria enfocada en las personas encargadas de liquidar las cuentas</v>
      </c>
      <c r="AM164" s="212" t="str">
        <f>+'6 - Plan de Acciones Preventiva'!H162</f>
        <v>SUBDIRECCIÓN ADMINISTRATIVA Y FINANCIERA (CONTABILIDAD)</v>
      </c>
      <c r="AN164" s="212" t="str">
        <f>+'6 - Plan de Acciones Preventiva'!I162</f>
        <v>Acta de socialización sobre la actualización tributaria</v>
      </c>
      <c r="AO164" s="213">
        <f>+'6 - Plan de Acciones Preventiva'!J162</f>
        <v>1</v>
      </c>
      <c r="AP164" s="213">
        <f>+'6 - Plan de Acciones Preventiva'!AI162</f>
        <v>0</v>
      </c>
      <c r="AQ164" s="239">
        <f>+'6 - Plan de Acciones Preventiva'!AJ162</f>
        <v>0</v>
      </c>
      <c r="AR164" s="213" t="str">
        <f>+'6 - Plan de Acciones Preventiva'!AK162</f>
        <v>En curso</v>
      </c>
      <c r="AS164" s="244">
        <f>+'6 - Plan de Acciones Preventiva'!AL162</f>
        <v>0</v>
      </c>
      <c r="AT164" s="244">
        <f>+'6 - Plan de Acciones Preventiva'!AM162</f>
        <v>0</v>
      </c>
      <c r="AU164" s="213">
        <f>+'7 - Materialización del Riesgo'!G164</f>
        <v>0</v>
      </c>
      <c r="AV164" s="213">
        <f>+'7 - Materialización del Riesgo'!H164</f>
        <v>0</v>
      </c>
      <c r="AW164" s="213">
        <f>+'7 - Materialización del Riesgo'!I164</f>
        <v>0</v>
      </c>
      <c r="AX164" s="213" t="e">
        <f>+'7 - Materialización del Riesgo'!J164</f>
        <v>#DIV/0!</v>
      </c>
      <c r="AY164" s="213" t="e">
        <f>+'7 - Materialización del Riesgo'!K164</f>
        <v>#DIV/0!</v>
      </c>
      <c r="AZ164" s="213">
        <f>+'7 - Materialización del Riesgo'!L164</f>
        <v>0</v>
      </c>
      <c r="BA164" s="213">
        <f>+'7 - Materialización del Riesgo'!M164</f>
        <v>0</v>
      </c>
      <c r="BB164" s="213">
        <f>+'7 - Materialización del Riesgo'!N164</f>
        <v>0</v>
      </c>
      <c r="BC164" s="213">
        <f>+'7 - Materialización del Riesgo'!O164</f>
        <v>0</v>
      </c>
      <c r="BD164" s="213" t="e">
        <f>+'7 - Materialización del Riesgo'!P164</f>
        <v>#DIV/0!</v>
      </c>
      <c r="BE164" s="239">
        <f>+'7 - Materialización del Riesgo'!Q164</f>
        <v>1</v>
      </c>
    </row>
    <row r="165" spans="2:57" s="115" customFormat="1" ht="60" x14ac:dyDescent="0.25">
      <c r="B165" s="212" t="str">
        <f>+'3 - Identificación del Riesgo'!B164</f>
        <v>GESTIÓN FINANCIERA</v>
      </c>
      <c r="C165" s="212" t="str">
        <f>+'3 - Identificación del Riesgo'!C164</f>
        <v>Administrar los recursos e información financiera con base en las necesidades de las dependencias de la Agencia y organismos estatales requirentes, a través de mecanismos de dirección, registro, ejecución, control y seguimiento de los recursos</v>
      </c>
      <c r="D165" s="212" t="str">
        <f>+'3 - Identificación del Riesgo'!D164</f>
        <v>Desde la elaboración del anteproyecto de presupuesto de la ANT, hasta la presentación de los estados financieros</v>
      </c>
      <c r="E165" s="213" t="str">
        <f>+'3 - Identificación del Riesgo'!F164</f>
        <v>SUBDIRECCIÓN ADMINISTRATIVA Y FINANCIERA</v>
      </c>
      <c r="F165" s="248" t="str">
        <f>+'3 - Identificación del Riesgo'!G164</f>
        <v>R 64</v>
      </c>
      <c r="G165" s="213" t="str">
        <f>+'3 - Identificación del Riesgo'!H164</f>
        <v xml:space="preserve">Generación de obligaciones con inconsistencias en la aplicación de las deducciones tributarias </v>
      </c>
      <c r="H165" s="213" t="str">
        <f>+'3 - Identificación del Riesgo'!I164</f>
        <v>Afectación Económica o presupuestal</v>
      </c>
      <c r="I165" s="212" t="str">
        <f>+'3 - Identificación del Riesgo'!J164</f>
        <v>Posibilidad de afectación económica por sanción del Ministerio de Hacienda debido al  el envío inoportuno y/o inexacto de las solicitudes de pago a la Subdirección Administrativa y Financiera por parte de los supervisores de los contratos</v>
      </c>
      <c r="J165" s="216">
        <f>+'3 - Identificación del Riesgo'!O164</f>
        <v>44701</v>
      </c>
      <c r="K165" s="216" t="str">
        <f>+'3 - Identificación del Riesgo'!K164</f>
        <v>FINANCIEROS</v>
      </c>
      <c r="L165" s="215" t="str">
        <f>+'3 - Identificación del Riesgo'!N164</f>
        <v>Ejecución y administración de procesos</v>
      </c>
      <c r="M165" s="214">
        <v>12</v>
      </c>
      <c r="N165" s="242" t="str">
        <f t="shared" si="28"/>
        <v>Baja</v>
      </c>
      <c r="O165" s="243">
        <f t="shared" si="29"/>
        <v>0.4</v>
      </c>
      <c r="P165" s="214" t="s">
        <v>956</v>
      </c>
      <c r="Q165" s="242" t="str">
        <f>IF(OR(P165=[1]Datos!$A$23,P165=[1]Datos!$B$23),"Leve",IF(OR(P165=[1]Datos!$A$24,P165=[1]Datos!$B$24),"Menor",IF(OR(P165=[1]Datos!$A$25,P165=[1]Datos!$B$25),"Moderado",IF(OR(P165=[1]Datos!$A$26,P165=[1]Datos!$B$26),"Mayor",IF(OR(P165=[1]Datos!$A$27,P165=[1]Datos!$B$27),"Catastrófico","")))))</f>
        <v>Mayor</v>
      </c>
      <c r="R165" s="243">
        <f t="shared" si="30"/>
        <v>0.8</v>
      </c>
      <c r="S165" s="242" t="str">
        <f t="shared" si="31"/>
        <v>Alto</v>
      </c>
      <c r="T165" s="242" t="str">
        <f t="shared" si="32"/>
        <v>Reducir</v>
      </c>
      <c r="U165" s="248" t="str">
        <f>+'5 - Diseño y Valoración Control'!H165</f>
        <v>C 64.3</v>
      </c>
      <c r="V165" s="212"/>
      <c r="W165" s="212"/>
      <c r="X165" s="213"/>
      <c r="Y165" s="99" t="str">
        <f t="shared" si="26"/>
        <v/>
      </c>
      <c r="Z165" s="213"/>
      <c r="AA165" s="99" t="str">
        <f t="shared" si="27"/>
        <v/>
      </c>
      <c r="AB165" s="213"/>
      <c r="AC165" s="213"/>
      <c r="AD165" s="213"/>
      <c r="AE165" s="203" t="str">
        <f>+'5 - Diseño y Valoración Control'!R165</f>
        <v/>
      </c>
      <c r="AF165" s="186" t="str">
        <f>+'5 - Diseño y Valoración Control'!S165</f>
        <v/>
      </c>
      <c r="AG165" s="203" t="str">
        <f>+'5 - Diseño y Valoración Control'!T165</f>
        <v/>
      </c>
      <c r="AH165" s="186" t="str">
        <f>+'5 - Diseño y Valoración Control'!U165</f>
        <v/>
      </c>
      <c r="AI165" s="186" t="str">
        <f>+'5 - Diseño y Valoración Control'!V165</f>
        <v/>
      </c>
      <c r="AJ165" s="186"/>
      <c r="AK165" s="248" t="str">
        <f>+'6 - Plan de Acciones Preventiva'!F163</f>
        <v>P 64.3</v>
      </c>
      <c r="AL165" s="212" t="str">
        <f>+'6 - Plan de Acciones Preventiva'!G163</f>
        <v>Realizar la socialización del calendario tributario a los colaboradores de la Entidad</v>
      </c>
      <c r="AM165" s="212" t="str">
        <f>+'6 - Plan de Acciones Preventiva'!H163</f>
        <v>SUBDIRECCIÓN ADMINISTRATIVA Y FINANCIERA (CONTABILIDAD)</v>
      </c>
      <c r="AN165" s="212" t="str">
        <f>+'6 - Plan de Acciones Preventiva'!I163</f>
        <v>Listado de asistencia de la socialización</v>
      </c>
      <c r="AO165" s="213">
        <f>+'6 - Plan de Acciones Preventiva'!J163</f>
        <v>1</v>
      </c>
      <c r="AP165" s="213">
        <f>+'6 - Plan de Acciones Preventiva'!AI163</f>
        <v>0</v>
      </c>
      <c r="AQ165" s="239">
        <f>+'6 - Plan de Acciones Preventiva'!AJ163</f>
        <v>0</v>
      </c>
      <c r="AR165" s="213" t="str">
        <f>+'6 - Plan de Acciones Preventiva'!AK163</f>
        <v>En curso</v>
      </c>
      <c r="AS165" s="244">
        <f>+'6 - Plan de Acciones Preventiva'!AL163</f>
        <v>0</v>
      </c>
      <c r="AT165" s="244">
        <f>+'6 - Plan de Acciones Preventiva'!AM163</f>
        <v>0</v>
      </c>
      <c r="AU165" s="213">
        <f>+'7 - Materialización del Riesgo'!G165</f>
        <v>0</v>
      </c>
      <c r="AV165" s="213">
        <f>+'7 - Materialización del Riesgo'!H165</f>
        <v>0</v>
      </c>
      <c r="AW165" s="213">
        <f>+'7 - Materialización del Riesgo'!I165</f>
        <v>0</v>
      </c>
      <c r="AX165" s="213" t="e">
        <f>+'7 - Materialización del Riesgo'!J165</f>
        <v>#DIV/0!</v>
      </c>
      <c r="AY165" s="213" t="e">
        <f>+'7 - Materialización del Riesgo'!K165</f>
        <v>#DIV/0!</v>
      </c>
      <c r="AZ165" s="213">
        <f>+'7 - Materialización del Riesgo'!L165</f>
        <v>0</v>
      </c>
      <c r="BA165" s="213">
        <f>+'7 - Materialización del Riesgo'!M165</f>
        <v>0</v>
      </c>
      <c r="BB165" s="213">
        <f>+'7 - Materialización del Riesgo'!N165</f>
        <v>0</v>
      </c>
      <c r="BC165" s="213">
        <f>+'7 - Materialización del Riesgo'!O165</f>
        <v>0</v>
      </c>
      <c r="BD165" s="213" t="e">
        <f>+'7 - Materialización del Riesgo'!P165</f>
        <v>#DIV/0!</v>
      </c>
      <c r="BE165" s="239">
        <f>+'7 - Materialización del Riesgo'!Q165</f>
        <v>1</v>
      </c>
    </row>
    <row r="166" spans="2:57" s="115" customFormat="1" ht="75" x14ac:dyDescent="0.25">
      <c r="B166" s="212" t="str">
        <f>+'3 - Identificación del Riesgo'!B165</f>
        <v>GESTIÓN FINANCIERA</v>
      </c>
      <c r="C166" s="212" t="str">
        <f>+'3 - Identificación del Riesgo'!C165</f>
        <v>Administrar los recursos e información financiera con base en las necesidades de las dependencias de la Agencia y organismos estatales requirentes, a través de mecanismos de dirección, registro, ejecución, control y seguimiento de los recursos</v>
      </c>
      <c r="D166" s="212" t="str">
        <f>+'3 - Identificación del Riesgo'!D165</f>
        <v>Desde la elaboración del anteproyecto de presupuesto de la ANT, hasta la presentación de los estados financieros</v>
      </c>
      <c r="E166" s="213" t="str">
        <f>+'3 - Identificación del Riesgo'!F165</f>
        <v>SUBDIRECCIÓN ADMINISTRATIVA Y FINANCIERA</v>
      </c>
      <c r="F166" s="248" t="str">
        <f>+'3 - Identificación del Riesgo'!G165</f>
        <v>R 65</v>
      </c>
      <c r="G166" s="213" t="str">
        <f>+'3 - Identificación del Riesgo'!H165</f>
        <v>Generar Estados Financieros que no sean razonables</v>
      </c>
      <c r="H166" s="213" t="str">
        <f>+'3 - Identificación del Riesgo'!I165</f>
        <v>Pérdida Reputacional</v>
      </c>
      <c r="I166" s="212" t="str">
        <f>+'3 - Identificación del Riesgo'!J165</f>
        <v>Posibilidad de pérdida reputacional en la imagen institucional debido al reporte con insuficiencia en la información financiera de los saldos y movimientos al SIIF-Nación</v>
      </c>
      <c r="J166" s="216">
        <f>+'3 - Identificación del Riesgo'!O165</f>
        <v>44701</v>
      </c>
      <c r="K166" s="216" t="str">
        <f>+'3 - Identificación del Riesgo'!K165</f>
        <v>FINANCIEROS</v>
      </c>
      <c r="L166" s="215" t="str">
        <f>+'3 - Identificación del Riesgo'!N165</f>
        <v>Ejecución y administración de procesos</v>
      </c>
      <c r="M166" s="214">
        <v>12</v>
      </c>
      <c r="N166" s="242" t="str">
        <f t="shared" si="28"/>
        <v>Baja</v>
      </c>
      <c r="O166" s="243">
        <f t="shared" si="29"/>
        <v>0.4</v>
      </c>
      <c r="P166" s="214" t="s">
        <v>702</v>
      </c>
      <c r="Q166" s="242" t="str">
        <f>IF(OR(P166=[1]Datos!$A$23,P166=[1]Datos!$B$23),"Leve",IF(OR(P166=[1]Datos!$A$24,P166=[1]Datos!$B$24),"Menor",IF(OR(P166=[1]Datos!$A$25,P166=[1]Datos!$B$25),"Moderado",IF(OR(P166=[1]Datos!$A$26,P166=[1]Datos!$B$26),"Mayor",IF(OR(P166=[1]Datos!$A$27,P166=[1]Datos!$B$27),"Catastrófico","")))))</f>
        <v>Menor</v>
      </c>
      <c r="R166" s="243">
        <f t="shared" si="30"/>
        <v>0.4</v>
      </c>
      <c r="S166" s="242" t="str">
        <f t="shared" si="31"/>
        <v>Moderado</v>
      </c>
      <c r="T166" s="242" t="str">
        <f t="shared" si="32"/>
        <v>Reducir</v>
      </c>
      <c r="U166" s="248" t="str">
        <f>+'5 - Diseño y Valoración Control'!H166</f>
        <v>C 65.1</v>
      </c>
      <c r="V166" s="212" t="str">
        <f>+'5 - Diseño y Valoración Control'!I166</f>
        <v>CONTADOR(A) DE LA SUBDIRECCIÓN ADMINISTRATIVA Y FINANCIERA</v>
      </c>
      <c r="W166" s="212" t="str">
        <f>+'5 - Diseño y Valoración Control'!J166</f>
        <v>Contador(a) de la Subdirección Administrativa y Financiera verifica y concilia la razonabilidad de la información contable a través del reporte de la cuenta Consulta Saldos y Movimientos en la plataforma de SIIF-Nación donde se garantiza la correcta medición y cálculos contables en el momento de elaborar los Estados Financieros (Estado de Situación Financiera, Estado de resultado, Nota Financieras y Cambio en el Patrimonio).</v>
      </c>
      <c r="X166" s="213" t="str">
        <f>+'5 - Diseño y Valoración Control'!K166</f>
        <v>Detectivo</v>
      </c>
      <c r="Y166" s="99" t="str">
        <f t="shared" si="26"/>
        <v>Impacto</v>
      </c>
      <c r="Z166" s="213" t="str">
        <f>+'5 - Diseño y Valoración Control'!M166</f>
        <v>Manual</v>
      </c>
      <c r="AA166" s="99" t="str">
        <f t="shared" si="27"/>
        <v>30%</v>
      </c>
      <c r="AB166" s="213" t="str">
        <f>+'5 - Diseño y Valoración Control'!O166</f>
        <v>Documentado</v>
      </c>
      <c r="AC166" s="213" t="s">
        <v>421</v>
      </c>
      <c r="AD166" s="213" t="str">
        <f>+'5 - Diseño y Valoración Control'!Q166</f>
        <v>Con registro</v>
      </c>
      <c r="AE166" s="203">
        <f>+'5 - Diseño y Valoración Control'!R166</f>
        <v>0.4</v>
      </c>
      <c r="AF166" s="186" t="str">
        <f>+'5 - Diseño y Valoración Control'!S166</f>
        <v>Baja</v>
      </c>
      <c r="AG166" s="203">
        <f>+'5 - Diseño y Valoración Control'!T166</f>
        <v>0.28000000000000003</v>
      </c>
      <c r="AH166" s="186" t="str">
        <f>+'5 - Diseño y Valoración Control'!U166</f>
        <v>Menor</v>
      </c>
      <c r="AI166" s="186" t="str">
        <f>+'5 - Diseño y Valoración Control'!V166</f>
        <v>Moderado</v>
      </c>
      <c r="AJ166" s="186" t="str">
        <f>+'5 - Diseño y Valoración Control'!W166</f>
        <v>Reducir</v>
      </c>
      <c r="AK166" s="248" t="str">
        <f>+'6 - Plan de Acciones Preventiva'!F164</f>
        <v>P 65.1</v>
      </c>
      <c r="AL166" s="212" t="str">
        <f>+'6 - Plan de Acciones Preventiva'!G164</f>
        <v>Realizar memorando con las fechas de cierre establecidas para la oportuna entrega de la información, dirigido a las dependencias encargadas de proveerla y su respectivo seguimiento</v>
      </c>
      <c r="AM166" s="212" t="str">
        <f>+'6 - Plan de Acciones Preventiva'!H164</f>
        <v>EQUIPO DE CONTABILIDAD
(SUBDIRECCIÓN ADMINISTRATIVA Y FINANCIERA)</v>
      </c>
      <c r="AN166" s="212" t="str">
        <f>+'6 - Plan de Acciones Preventiva'!I164</f>
        <v>Banner publicado a través de la intranet de la Entidad</v>
      </c>
      <c r="AO166" s="213">
        <f>+'6 - Plan de Acciones Preventiva'!J164</f>
        <v>1</v>
      </c>
      <c r="AP166" s="213">
        <f>+'6 - Plan de Acciones Preventiva'!AI164</f>
        <v>0</v>
      </c>
      <c r="AQ166" s="239">
        <f>+'6 - Plan de Acciones Preventiva'!AJ164</f>
        <v>0</v>
      </c>
      <c r="AR166" s="213" t="str">
        <f>+'6 - Plan de Acciones Preventiva'!AK164</f>
        <v>En curso</v>
      </c>
      <c r="AS166" s="244">
        <f>+'6 - Plan de Acciones Preventiva'!AL164</f>
        <v>0</v>
      </c>
      <c r="AT166" s="244">
        <f>+'6 - Plan de Acciones Preventiva'!AM164</f>
        <v>0</v>
      </c>
      <c r="AU166" s="213">
        <f>+'7 - Materialización del Riesgo'!G166</f>
        <v>0</v>
      </c>
      <c r="AV166" s="213">
        <f>+'7 - Materialización del Riesgo'!H166</f>
        <v>0</v>
      </c>
      <c r="AW166" s="213">
        <f>+'7 - Materialización del Riesgo'!I166</f>
        <v>0</v>
      </c>
      <c r="AX166" s="213" t="e">
        <f>+'7 - Materialización del Riesgo'!J166</f>
        <v>#DIV/0!</v>
      </c>
      <c r="AY166" s="213" t="e">
        <f>+'7 - Materialización del Riesgo'!K166</f>
        <v>#DIV/0!</v>
      </c>
      <c r="AZ166" s="213">
        <f>+'7 - Materialización del Riesgo'!L166</f>
        <v>0</v>
      </c>
      <c r="BA166" s="213">
        <f>+'7 - Materialización del Riesgo'!M166</f>
        <v>0</v>
      </c>
      <c r="BB166" s="213">
        <f>+'7 - Materialización del Riesgo'!N166</f>
        <v>0</v>
      </c>
      <c r="BC166" s="213">
        <f>+'7 - Materialización del Riesgo'!O166</f>
        <v>0</v>
      </c>
      <c r="BD166" s="213" t="e">
        <f>+'7 - Materialización del Riesgo'!P166</f>
        <v>#DIV/0!</v>
      </c>
      <c r="BE166" s="239">
        <f>+'7 - Materialización del Riesgo'!Q166</f>
        <v>1</v>
      </c>
    </row>
    <row r="167" spans="2:57" s="115" customFormat="1" ht="75" x14ac:dyDescent="0.25">
      <c r="B167" s="212" t="str">
        <f>+'3 - Identificación del Riesgo'!B166</f>
        <v>GESTIÓN FINANCIERA</v>
      </c>
      <c r="C167" s="212" t="str">
        <f>+'3 - Identificación del Riesgo'!C166</f>
        <v>Administrar los recursos e información financiera con base en las necesidades de las dependencias de la Agencia y organismos estatales requirentes, a través de mecanismos de dirección, registro, ejecución, control y seguimiento de los recursos</v>
      </c>
      <c r="D167" s="212" t="str">
        <f>+'3 - Identificación del Riesgo'!D166</f>
        <v>Desde la elaboración del anteproyecto de presupuesto de la ANT, hasta la presentación de los estados financieros</v>
      </c>
      <c r="E167" s="213" t="str">
        <f>+'3 - Identificación del Riesgo'!F166</f>
        <v>SUBDIRECCIÓN ADMINISTRATIVA Y FINANCIERA</v>
      </c>
      <c r="F167" s="248" t="str">
        <f>+'3 - Identificación del Riesgo'!G166</f>
        <v>R 65</v>
      </c>
      <c r="G167" s="213" t="str">
        <f>+'3 - Identificación del Riesgo'!H166</f>
        <v>Generar Estados Financieros que no sean razonables</v>
      </c>
      <c r="H167" s="213" t="str">
        <f>+'3 - Identificación del Riesgo'!I166</f>
        <v>Pérdida Reputacional</v>
      </c>
      <c r="I167" s="212" t="str">
        <f>+'3 - Identificación del Riesgo'!J166</f>
        <v>Posibilidad de pérdida reputacional en la imagen institucional debido al reporte con insuficiencia en la información financiera de los saldos y movimientos al SIIF-Nación</v>
      </c>
      <c r="J167" s="216">
        <f>+'3 - Identificación del Riesgo'!O166</f>
        <v>44701</v>
      </c>
      <c r="K167" s="216" t="str">
        <f>+'3 - Identificación del Riesgo'!K166</f>
        <v>FINANCIEROS</v>
      </c>
      <c r="L167" s="215" t="str">
        <f>+'3 - Identificación del Riesgo'!N166</f>
        <v>Ejecución y administración de procesos</v>
      </c>
      <c r="M167" s="214">
        <v>12</v>
      </c>
      <c r="N167" s="242" t="str">
        <f t="shared" si="28"/>
        <v>Baja</v>
      </c>
      <c r="O167" s="243">
        <f t="shared" si="29"/>
        <v>0.4</v>
      </c>
      <c r="P167" s="214" t="s">
        <v>702</v>
      </c>
      <c r="Q167" s="242" t="str">
        <f>IF(OR(P167=[1]Datos!$A$23,P167=[1]Datos!$B$23),"Leve",IF(OR(P167=[1]Datos!$A$24,P167=[1]Datos!$B$24),"Menor",IF(OR(P167=[1]Datos!$A$25,P167=[1]Datos!$B$25),"Moderado",IF(OR(P167=[1]Datos!$A$26,P167=[1]Datos!$B$26),"Mayor",IF(OR(P167=[1]Datos!$A$27,P167=[1]Datos!$B$27),"Catastrófico","")))))</f>
        <v>Menor</v>
      </c>
      <c r="R167" s="243">
        <f t="shared" si="30"/>
        <v>0.4</v>
      </c>
      <c r="S167" s="242" t="str">
        <f t="shared" si="31"/>
        <v>Moderado</v>
      </c>
      <c r="T167" s="242" t="str">
        <f t="shared" si="32"/>
        <v>Reducir</v>
      </c>
      <c r="U167" s="248" t="str">
        <f>+'5 - Diseño y Valoración Control'!H167</f>
        <v>C 65.2</v>
      </c>
      <c r="V167" s="212" t="str">
        <f>+'5 - Diseño y Valoración Control'!I167</f>
        <v>CONTADOR(A) DE LA SUBDIRECCIÓN ADMINISTRATIVA Y FINANCIERA</v>
      </c>
      <c r="W167" s="212" t="str">
        <f>+'5 - Diseño y Valoración Control'!J167</f>
        <v>Contador(a) de la Subdirección Administrativa y Financiera verifica los Estados Financieros a través del documento elaborado (Estados Financieros) donde revisa la razonabilidad de la información en Estado de Situación Financiera, Estado de resultado, Nota Financieras y Cambio en el Patrimonio</v>
      </c>
      <c r="X167" s="213" t="str">
        <f>+'5 - Diseño y Valoración Control'!K167</f>
        <v>Detectivo</v>
      </c>
      <c r="Y167" s="99" t="str">
        <f t="shared" si="26"/>
        <v>Impacto</v>
      </c>
      <c r="Z167" s="213" t="str">
        <f>+'5 - Diseño y Valoración Control'!M167</f>
        <v>Manual</v>
      </c>
      <c r="AA167" s="99" t="str">
        <f t="shared" si="27"/>
        <v>30%</v>
      </c>
      <c r="AB167" s="213" t="str">
        <f>+'5 - Diseño y Valoración Control'!O167</f>
        <v>Documentado</v>
      </c>
      <c r="AC167" s="213" t="s">
        <v>421</v>
      </c>
      <c r="AD167" s="213" t="str">
        <f>+'5 - Diseño y Valoración Control'!Q167</f>
        <v>Con registro</v>
      </c>
      <c r="AE167" s="203">
        <f>+'5 - Diseño y Valoración Control'!R167</f>
        <v>0.4</v>
      </c>
      <c r="AF167" s="186" t="str">
        <f>+'5 - Diseño y Valoración Control'!S167</f>
        <v>Baja</v>
      </c>
      <c r="AG167" s="203">
        <f>+'5 - Diseño y Valoración Control'!T167</f>
        <v>0.19600000000000001</v>
      </c>
      <c r="AH167" s="186" t="str">
        <f>+'5 - Diseño y Valoración Control'!U167</f>
        <v>Leve</v>
      </c>
      <c r="AI167" s="186" t="str">
        <f>+'5 - Diseño y Valoración Control'!V167</f>
        <v>Bajo</v>
      </c>
      <c r="AJ167" s="186" t="str">
        <f>+'5 - Diseño y Valoración Control'!W167</f>
        <v>Aceptar</v>
      </c>
      <c r="AK167" s="248" t="str">
        <f>+'6 - Plan de Acciones Preventiva'!F165</f>
        <v>P 65.2</v>
      </c>
      <c r="AL167" s="212" t="str">
        <f>+'6 - Plan de Acciones Preventiva'!G165</f>
        <v>Realizar solicitud del estado de los convenios ejecutados en la Entidad</v>
      </c>
      <c r="AM167" s="212" t="str">
        <f>+'6 - Plan de Acciones Preventiva'!H165</f>
        <v>EQUIPO DE CONTABILIDAD
(SUBDIRECCIÓN ADMINISTRATIVA Y FINANCIERA)</v>
      </c>
      <c r="AN167" s="212" t="str">
        <f>+'6 - Plan de Acciones Preventiva'!I165</f>
        <v>Memorando del estado de los convenios ejecutados en la Entidad</v>
      </c>
      <c r="AO167" s="213">
        <f>+'6 - Plan de Acciones Preventiva'!J165</f>
        <v>1</v>
      </c>
      <c r="AP167" s="213">
        <f>+'6 - Plan de Acciones Preventiva'!AI165</f>
        <v>0</v>
      </c>
      <c r="AQ167" s="239">
        <f>+'6 - Plan de Acciones Preventiva'!AJ165</f>
        <v>0</v>
      </c>
      <c r="AR167" s="213" t="str">
        <f>+'6 - Plan de Acciones Preventiva'!AK165</f>
        <v>En curso</v>
      </c>
      <c r="AS167" s="244">
        <f>+'6 - Plan de Acciones Preventiva'!AL165</f>
        <v>0</v>
      </c>
      <c r="AT167" s="244">
        <f>+'6 - Plan de Acciones Preventiva'!AM165</f>
        <v>0</v>
      </c>
      <c r="AU167" s="213">
        <f>+'7 - Materialización del Riesgo'!G167</f>
        <v>0</v>
      </c>
      <c r="AV167" s="213">
        <f>+'7 - Materialización del Riesgo'!H167</f>
        <v>0</v>
      </c>
      <c r="AW167" s="213">
        <f>+'7 - Materialización del Riesgo'!I167</f>
        <v>0</v>
      </c>
      <c r="AX167" s="213" t="e">
        <f>+'7 - Materialización del Riesgo'!J167</f>
        <v>#DIV/0!</v>
      </c>
      <c r="AY167" s="213" t="e">
        <f>+'7 - Materialización del Riesgo'!K167</f>
        <v>#DIV/0!</v>
      </c>
      <c r="AZ167" s="213">
        <f>+'7 - Materialización del Riesgo'!L167</f>
        <v>0</v>
      </c>
      <c r="BA167" s="213">
        <f>+'7 - Materialización del Riesgo'!M167</f>
        <v>0</v>
      </c>
      <c r="BB167" s="213">
        <f>+'7 - Materialización del Riesgo'!N167</f>
        <v>0</v>
      </c>
      <c r="BC167" s="213">
        <f>+'7 - Materialización del Riesgo'!O167</f>
        <v>0</v>
      </c>
      <c r="BD167" s="213" t="e">
        <f>+'7 - Materialización del Riesgo'!P167</f>
        <v>#DIV/0!</v>
      </c>
      <c r="BE167" s="239">
        <f>+'7 - Materialización del Riesgo'!Q167</f>
        <v>1</v>
      </c>
    </row>
    <row r="168" spans="2:57" s="115" customFormat="1" ht="75" x14ac:dyDescent="0.25">
      <c r="B168" s="212" t="str">
        <f>+'3 - Identificación del Riesgo'!B167</f>
        <v>GESTIÓN FINANCIERA</v>
      </c>
      <c r="C168" s="212" t="str">
        <f>+'3 - Identificación del Riesgo'!C167</f>
        <v>Administrar los recursos e información financiera con base en las necesidades de las dependencias de la Agencia y organismos estatales requirentes, a través de mecanismos de dirección, registro, ejecución, control y seguimiento de los recursos</v>
      </c>
      <c r="D168" s="212" t="str">
        <f>+'3 - Identificación del Riesgo'!D167</f>
        <v>Desde la elaboración del anteproyecto de presupuesto de la ANT, hasta la presentación de los estados financieros</v>
      </c>
      <c r="E168" s="213" t="str">
        <f>+'3 - Identificación del Riesgo'!F167</f>
        <v>SUBDIRECCIÓN ADMINISTRATIVA Y FINANCIERA</v>
      </c>
      <c r="F168" s="248" t="str">
        <f>+'3 - Identificación del Riesgo'!G167</f>
        <v>R 65</v>
      </c>
      <c r="G168" s="213" t="str">
        <f>+'3 - Identificación del Riesgo'!H167</f>
        <v>Generar Estados Financieros que no sean razonables</v>
      </c>
      <c r="H168" s="213" t="str">
        <f>+'3 - Identificación del Riesgo'!I167</f>
        <v>Pérdida Reputacional</v>
      </c>
      <c r="I168" s="212" t="str">
        <f>+'3 - Identificación del Riesgo'!J167</f>
        <v>Posibilidad de pérdida reputacional en la imagen institucional debido al reporte con insuficiencia en la información financiera de los saldos y movimientos al SIIF-Nación</v>
      </c>
      <c r="J168" s="216">
        <f>+'3 - Identificación del Riesgo'!O167</f>
        <v>44701</v>
      </c>
      <c r="K168" s="216" t="str">
        <f>+'3 - Identificación del Riesgo'!K167</f>
        <v>FINANCIEROS</v>
      </c>
      <c r="L168" s="215" t="str">
        <f>+'3 - Identificación del Riesgo'!N167</f>
        <v>Ejecución y administración de procesos</v>
      </c>
      <c r="M168" s="214">
        <v>12</v>
      </c>
      <c r="N168" s="242" t="str">
        <f t="shared" si="28"/>
        <v>Baja</v>
      </c>
      <c r="O168" s="243">
        <f t="shared" si="29"/>
        <v>0.4</v>
      </c>
      <c r="P168" s="214" t="s">
        <v>702</v>
      </c>
      <c r="Q168" s="242" t="str">
        <f>IF(OR(P168=[1]Datos!$A$23,P168=[1]Datos!$B$23),"Leve",IF(OR(P168=[1]Datos!$A$24,P168=[1]Datos!$B$24),"Menor",IF(OR(P168=[1]Datos!$A$25,P168=[1]Datos!$B$25),"Moderado",IF(OR(P168=[1]Datos!$A$26,P168=[1]Datos!$B$26),"Mayor",IF(OR(P168=[1]Datos!$A$27,P168=[1]Datos!$B$27),"Catastrófico","")))))</f>
        <v>Menor</v>
      </c>
      <c r="R168" s="243">
        <f t="shared" si="30"/>
        <v>0.4</v>
      </c>
      <c r="S168" s="242" t="str">
        <f t="shared" si="31"/>
        <v>Moderado</v>
      </c>
      <c r="T168" s="242" t="str">
        <f t="shared" si="32"/>
        <v>Reducir</v>
      </c>
      <c r="U168" s="248" t="str">
        <f>+'5 - Diseño y Valoración Control'!H168</f>
        <v>C 65.3</v>
      </c>
      <c r="V168" s="212" t="str">
        <f>+'5 - Diseño y Valoración Control'!I168</f>
        <v>CONTADOR(A) DE LA SUBDIRECCIÓN ADMINISTRATIVA Y FINANCIERA</v>
      </c>
      <c r="W168" s="212" t="str">
        <f>+'5 - Diseño y Valoración Control'!J168</f>
        <v>Contador(a) de la Subdirección Administrativa y Financiera concilia la razonabilidad de la información contable a través del reporte de la cuenta Consulta Saldos y Movimientos en la plataforma de SIIF-Nación donde valida que la medición y cálculos contables en el momento de elaborar los Estados Financieros (Estado de Situación Financiera, Estado de resultado, Nota Financieras y Cambio en el Patrimonio) ya no presenten novedades</v>
      </c>
      <c r="X168" s="213" t="str">
        <f>+'5 - Diseño y Valoración Control'!K168</f>
        <v>Correctivo</v>
      </c>
      <c r="Y168" s="99" t="str">
        <f t="shared" si="26"/>
        <v>Impacto</v>
      </c>
      <c r="Z168" s="213" t="str">
        <f>+'5 - Diseño y Valoración Control'!M168</f>
        <v>Manual</v>
      </c>
      <c r="AA168" s="99" t="str">
        <f t="shared" si="27"/>
        <v>25%</v>
      </c>
      <c r="AB168" s="213" t="str">
        <f>+'5 - Diseño y Valoración Control'!O168</f>
        <v>Documentado</v>
      </c>
      <c r="AC168" s="213" t="s">
        <v>421</v>
      </c>
      <c r="AD168" s="213" t="str">
        <f>+'5 - Diseño y Valoración Control'!Q168</f>
        <v>Con registro</v>
      </c>
      <c r="AE168" s="203">
        <f>+'5 - Diseño y Valoración Control'!R168</f>
        <v>0</v>
      </c>
      <c r="AF168" s="186" t="str">
        <f>+'5 - Diseño y Valoración Control'!S168</f>
        <v/>
      </c>
      <c r="AG168" s="203">
        <f>+'5 - Diseño y Valoración Control'!T168</f>
        <v>0</v>
      </c>
      <c r="AH168" s="186" t="str">
        <f>+'5 - Diseño y Valoración Control'!U168</f>
        <v/>
      </c>
      <c r="AI168" s="186" t="str">
        <f>+'5 - Diseño y Valoración Control'!V168</f>
        <v/>
      </c>
      <c r="AJ168" s="186"/>
      <c r="AK168" s="248" t="str">
        <f>+'6 - Plan de Acciones Preventiva'!F166</f>
        <v>P 65.3</v>
      </c>
      <c r="AL168" s="212">
        <f>+'6 - Plan de Acciones Preventiva'!G166</f>
        <v>0</v>
      </c>
      <c r="AM168" s="212" t="str">
        <f>+'6 - Plan de Acciones Preventiva'!H166</f>
        <v/>
      </c>
      <c r="AN168" s="212">
        <f>+'6 - Plan de Acciones Preventiva'!I166</f>
        <v>0</v>
      </c>
      <c r="AO168" s="213">
        <f>+'6 - Plan de Acciones Preventiva'!J166</f>
        <v>0</v>
      </c>
      <c r="AP168" s="213">
        <f>+'6 - Plan de Acciones Preventiva'!AI166</f>
        <v>0</v>
      </c>
      <c r="AQ168" s="239"/>
      <c r="AR168" s="213" t="str">
        <f>+'6 - Plan de Acciones Preventiva'!AK166</f>
        <v>En curso</v>
      </c>
      <c r="AS168" s="244">
        <f>+'6 - Plan de Acciones Preventiva'!AL166</f>
        <v>0</v>
      </c>
      <c r="AT168" s="244">
        <f>+'6 - Plan de Acciones Preventiva'!AM166</f>
        <v>0</v>
      </c>
      <c r="AU168" s="213">
        <f>+'7 - Materialización del Riesgo'!G168</f>
        <v>0</v>
      </c>
      <c r="AV168" s="213">
        <f>+'7 - Materialización del Riesgo'!H168</f>
        <v>0</v>
      </c>
      <c r="AW168" s="213">
        <f>+'7 - Materialización del Riesgo'!I168</f>
        <v>0</v>
      </c>
      <c r="AX168" s="213" t="e">
        <f>+'7 - Materialización del Riesgo'!J168</f>
        <v>#DIV/0!</v>
      </c>
      <c r="AY168" s="213" t="e">
        <f>+'7 - Materialización del Riesgo'!K168</f>
        <v>#DIV/0!</v>
      </c>
      <c r="AZ168" s="213">
        <f>+'7 - Materialización del Riesgo'!L168</f>
        <v>0</v>
      </c>
      <c r="BA168" s="213">
        <f>+'7 - Materialización del Riesgo'!M168</f>
        <v>0</v>
      </c>
      <c r="BB168" s="213">
        <f>+'7 - Materialización del Riesgo'!N168</f>
        <v>0</v>
      </c>
      <c r="BC168" s="213">
        <f>+'7 - Materialización del Riesgo'!O168</f>
        <v>0</v>
      </c>
      <c r="BD168" s="213" t="e">
        <f>+'7 - Materialización del Riesgo'!P168</f>
        <v>#DIV/0!</v>
      </c>
      <c r="BE168" s="239">
        <f>+'7 - Materialización del Riesgo'!Q168</f>
        <v>1</v>
      </c>
    </row>
    <row r="169" spans="2:57" s="115" customFormat="1" ht="285" x14ac:dyDescent="0.25">
      <c r="B169" s="212" t="str">
        <f>+'3 - Identificación del Riesgo'!B168</f>
        <v>GESTIÓN FINANCIERA</v>
      </c>
      <c r="C169" s="212" t="str">
        <f>+'3 - Identificación del Riesgo'!C168</f>
        <v>Administrar los recursos e información financiera con base en las necesidades de las dependencias de la Agencia y organismos estatales requirentes, a través de mecanismos de dirección, registro, ejecución, control y seguimiento de los recursos</v>
      </c>
      <c r="D169" s="212" t="str">
        <f>+'3 - Identificación del Riesgo'!D168</f>
        <v>Desde la elaboración del anteproyecto de presupuesto de la ANT, hasta la presentación de los estados financieros</v>
      </c>
      <c r="E169" s="213" t="str">
        <f>+'3 - Identificación del Riesgo'!F168</f>
        <v>SUBDIRECCIÓN ADMINISTRATIVA Y FINANCIERA</v>
      </c>
      <c r="F169" s="248" t="str">
        <f>+'3 - Identificación del Riesgo'!G168</f>
        <v>R 66</v>
      </c>
      <c r="G169" s="213" t="str">
        <f>+'3 - Identificación del Riesgo'!H168</f>
        <v>Imprecisiones en la información oficial de la cartera a cargo de la ANT</v>
      </c>
      <c r="H169" s="213" t="str">
        <f>+'3 - Identificación del Riesgo'!I168</f>
        <v>Pérdida Reputacional</v>
      </c>
      <c r="I169" s="212" t="str">
        <f>+'3 - Identificación del Riesgo'!J168</f>
        <v>Posibilidad de pérdida reputacional en la imagen institucional debido a la afectación de la razonabilidad de los estados financieros</v>
      </c>
      <c r="J169" s="216">
        <f>+'3 - Identificación del Riesgo'!O168</f>
        <v>44701</v>
      </c>
      <c r="K169" s="216" t="str">
        <f>+'3 - Identificación del Riesgo'!K168</f>
        <v>FINANCIEROS</v>
      </c>
      <c r="L169" s="215" t="str">
        <f>+'3 - Identificación del Riesgo'!N168</f>
        <v>Ejecución y administración de procesos</v>
      </c>
      <c r="M169" s="214">
        <v>12</v>
      </c>
      <c r="N169" s="242" t="str">
        <f t="shared" si="28"/>
        <v>Baja</v>
      </c>
      <c r="O169" s="243">
        <f t="shared" si="29"/>
        <v>0.4</v>
      </c>
      <c r="P169" s="214" t="s">
        <v>393</v>
      </c>
      <c r="Q169" s="242" t="str">
        <f>IF(OR(P169=[1]Datos!$A$23,P169=[1]Datos!$B$23),"Leve",IF(OR(P169=[1]Datos!$A$24,P169=[1]Datos!$B$24),"Menor",IF(OR(P169=[1]Datos!$A$25,P169=[1]Datos!$B$25),"Moderado",IF(OR(P169=[1]Datos!$A$26,P169=[1]Datos!$B$26),"Mayor",IF(OR(P169=[1]Datos!$A$27,P169=[1]Datos!$B$27),"Catastrófico","")))))</f>
        <v>Moderado</v>
      </c>
      <c r="R169" s="243">
        <f t="shared" si="30"/>
        <v>0.6</v>
      </c>
      <c r="S169" s="242" t="str">
        <f t="shared" si="31"/>
        <v>Moderado</v>
      </c>
      <c r="T169" s="242" t="str">
        <f t="shared" si="32"/>
        <v>Reducir</v>
      </c>
      <c r="U169" s="248" t="str">
        <f>+'5 - Diseño y Valoración Control'!H169</f>
        <v>C 66.1</v>
      </c>
      <c r="V169" s="212" t="str">
        <f>+'5 - Diseño y Valoración Control'!I169</f>
        <v>PERSONA ENCARGADA DE CARTERA</v>
      </c>
      <c r="W169" s="212" t="str">
        <f>+'5 - Diseño y Valoración Control'!J169</f>
        <v>Persona encargada de Cartera realiza las conciliaciones a través de Actas de conciliación mensual donde se valida los saldos que existen en cartera</v>
      </c>
      <c r="X169" s="213" t="str">
        <f>+'5 - Diseño y Valoración Control'!K169</f>
        <v>Detectivo</v>
      </c>
      <c r="Y169" s="99" t="str">
        <f t="shared" si="26"/>
        <v>Impacto</v>
      </c>
      <c r="Z169" s="213" t="str">
        <f>+'5 - Diseño y Valoración Control'!M169</f>
        <v>Manual</v>
      </c>
      <c r="AA169" s="99" t="str">
        <f t="shared" si="27"/>
        <v>30%</v>
      </c>
      <c r="AB169" s="213" t="str">
        <f>+'5 - Diseño y Valoración Control'!O169</f>
        <v>Documentado</v>
      </c>
      <c r="AC169" s="213" t="s">
        <v>421</v>
      </c>
      <c r="AD169" s="213" t="str">
        <f>+'5 - Diseño y Valoración Control'!Q169</f>
        <v>Con registro</v>
      </c>
      <c r="AE169" s="203">
        <f>+'5 - Diseño y Valoración Control'!R169</f>
        <v>0.4</v>
      </c>
      <c r="AF169" s="186" t="str">
        <f>+'5 - Diseño y Valoración Control'!S169</f>
        <v>Baja</v>
      </c>
      <c r="AG169" s="203">
        <f>+'5 - Diseño y Valoración Control'!T169</f>
        <v>0.42</v>
      </c>
      <c r="AH169" s="186" t="str">
        <f>+'5 - Diseño y Valoración Control'!U169</f>
        <v>Moderado</v>
      </c>
      <c r="AI169" s="186" t="str">
        <f>+'5 - Diseño y Valoración Control'!V169</f>
        <v>Moderado</v>
      </c>
      <c r="AJ169" s="186" t="str">
        <f>+'5 - Diseño y Valoración Control'!W169</f>
        <v>Reducir</v>
      </c>
      <c r="AK169" s="248" t="str">
        <f>+'6 - Plan de Acciones Preventiva'!F167</f>
        <v>P 66.1</v>
      </c>
      <c r="AL169" s="212" t="str">
        <f>+'6 - Plan de Acciones Preventiva'!G167</f>
        <v>Elaborar reporte de cartera con los saldos pendientes por pagar</v>
      </c>
      <c r="AM169" s="212" t="str">
        <f>+'6 - Plan de Acciones Preventiva'!H167</f>
        <v>CARTERA
(SUBDIRECCIÓN ADMINISTRATIVA Y FINANCIERA)</v>
      </c>
      <c r="AN169" s="212" t="str">
        <f>+'6 - Plan de Acciones Preventiva'!I167</f>
        <v>Reporte de cartera con los saldos pendientes por pagar</v>
      </c>
      <c r="AO169" s="213">
        <f>+'6 - Plan de Acciones Preventiva'!J167</f>
        <v>12</v>
      </c>
      <c r="AP169" s="213">
        <f>+'6 - Plan de Acciones Preventiva'!AI167</f>
        <v>6</v>
      </c>
      <c r="AQ169" s="239">
        <f>+'6 - Plan de Acciones Preventiva'!AJ167</f>
        <v>0.5</v>
      </c>
      <c r="AR169" s="213" t="str">
        <f>+'6 - Plan de Acciones Preventiva'!AK167</f>
        <v>En curso</v>
      </c>
      <c r="AS169" s="244" t="str">
        <f>+'6 - Plan de Acciones Preventiva'!AL167</f>
        <v xml:space="preserve">https://agenciadetierras.sharepoint.com/:x:/s/MapadeRiesgosdeGestionANT/EdltZHdDZxhJmmXWXY4mSE8B2ukFWapVMl0QMBA4jJID6g?e=eZZC3d
https://agenciadetierras.sharepoint.com/:b:/s/MapadeRiesgosdeGestionANT/Ee0kLGJfdpxEs6sT7smgeEcB_KjKmCOw1sGt05kD5ogHHw?e=Uk62NY
https://agenciadetierras.sharepoint.com/:b:/s/MapadeRiesgosdeGestionANT/Ee1DTfG_41lAsl-ve6C9yFQBFNPTovo95RFxSvei5W4hvQ?e=SYbmEU
https://agenciadetierras.sharepoint.com/:b:/s/MapadeRiesgosdeGestionANT/EcvtnTlUx8hDidOHWGQe750BiRZnOIrmyxmKqRyZjWmgkA?e=a8nOZJ
https://agenciadetierras.sharepoint.com/:b:/s/MapadeRiesgosdeGestionANT/EWF9TlaqDW9BiFjRSmnZWIEByjvPQe189oHnuBmbc07cFg?e=TGdjCN
https://agenciadetierras.sharepoint.com/:b:/s/MapadeRiesgosdeGestionANT/EdT6FF5DyLVNundXYkfuudIBY6UvklCQXkyqhcmIGPZ3ZA?e=htqihT
</v>
      </c>
      <c r="AT169" s="244">
        <f>+'6 - Plan de Acciones Preventiva'!AM167</f>
        <v>0</v>
      </c>
      <c r="AU169" s="213">
        <f>+'7 - Materialización del Riesgo'!G169</f>
        <v>0</v>
      </c>
      <c r="AV169" s="213">
        <f>+'7 - Materialización del Riesgo'!H169</f>
        <v>0</v>
      </c>
      <c r="AW169" s="213">
        <f>+'7 - Materialización del Riesgo'!I169</f>
        <v>0</v>
      </c>
      <c r="AX169" s="213" t="e">
        <f>+'7 - Materialización del Riesgo'!J169</f>
        <v>#DIV/0!</v>
      </c>
      <c r="AY169" s="213" t="e">
        <f>+'7 - Materialización del Riesgo'!K169</f>
        <v>#DIV/0!</v>
      </c>
      <c r="AZ169" s="213">
        <f>+'7 - Materialización del Riesgo'!L169</f>
        <v>0</v>
      </c>
      <c r="BA169" s="213">
        <f>+'7 - Materialización del Riesgo'!M169</f>
        <v>0</v>
      </c>
      <c r="BB169" s="213">
        <f>+'7 - Materialización del Riesgo'!N169</f>
        <v>0</v>
      </c>
      <c r="BC169" s="213">
        <f>+'7 - Materialización del Riesgo'!O169</f>
        <v>0</v>
      </c>
      <c r="BD169" s="213" t="e">
        <f>+'7 - Materialización del Riesgo'!P169</f>
        <v>#DIV/0!</v>
      </c>
      <c r="BE169" s="239">
        <f>+'7 - Materialización del Riesgo'!Q169</f>
        <v>1</v>
      </c>
    </row>
    <row r="170" spans="2:57" s="115" customFormat="1" ht="225" x14ac:dyDescent="0.25">
      <c r="B170" s="212" t="str">
        <f>+'3 - Identificación del Riesgo'!B169</f>
        <v>GESTIÓN FINANCIERA</v>
      </c>
      <c r="C170" s="212" t="str">
        <f>+'3 - Identificación del Riesgo'!C169</f>
        <v>Administrar los recursos e información financiera con base en las necesidades de las dependencias de la Agencia y organismos estatales requirentes, a través de mecanismos de dirección, registro, ejecución, control y seguimiento de los recursos</v>
      </c>
      <c r="D170" s="212" t="str">
        <f>+'3 - Identificación del Riesgo'!D169</f>
        <v>Desde la elaboración del anteproyecto de presupuesto de la ANT, hasta la presentación de los estados financieros</v>
      </c>
      <c r="E170" s="213" t="str">
        <f>+'3 - Identificación del Riesgo'!F169</f>
        <v>SUBDIRECCIÓN ADMINISTRATIVA Y FINANCIERA</v>
      </c>
      <c r="F170" s="248" t="str">
        <f>+'3 - Identificación del Riesgo'!G169</f>
        <v>R 66</v>
      </c>
      <c r="G170" s="213" t="str">
        <f>+'3 - Identificación del Riesgo'!H169</f>
        <v>Imprecisiones en la información oficial de la cartera a cargo de la ANT</v>
      </c>
      <c r="H170" s="213" t="str">
        <f>+'3 - Identificación del Riesgo'!I169</f>
        <v>Pérdida Reputacional</v>
      </c>
      <c r="I170" s="212" t="str">
        <f>+'3 - Identificación del Riesgo'!J169</f>
        <v>Posibilidad de pérdida reputacional en la imagen institucional debido a la afectación de la razonabilidad de los estados financieros</v>
      </c>
      <c r="J170" s="216">
        <f>+'3 - Identificación del Riesgo'!O169</f>
        <v>44701</v>
      </c>
      <c r="K170" s="216" t="str">
        <f>+'3 - Identificación del Riesgo'!K169</f>
        <v>FINANCIEROS</v>
      </c>
      <c r="L170" s="215" t="str">
        <f>+'3 - Identificación del Riesgo'!N169</f>
        <v>Ejecución y administración de procesos</v>
      </c>
      <c r="M170" s="214">
        <v>12</v>
      </c>
      <c r="N170" s="242" t="str">
        <f t="shared" si="28"/>
        <v>Baja</v>
      </c>
      <c r="O170" s="243">
        <f t="shared" si="29"/>
        <v>0.4</v>
      </c>
      <c r="P170" s="214" t="s">
        <v>393</v>
      </c>
      <c r="Q170" s="242" t="str">
        <f>IF(OR(P170=[1]Datos!$A$23,P170=[1]Datos!$B$23),"Leve",IF(OR(P170=[1]Datos!$A$24,P170=[1]Datos!$B$24),"Menor",IF(OR(P170=[1]Datos!$A$25,P170=[1]Datos!$B$25),"Moderado",IF(OR(P170=[1]Datos!$A$26,P170=[1]Datos!$B$26),"Mayor",IF(OR(P170=[1]Datos!$A$27,P170=[1]Datos!$B$27),"Catastrófico","")))))</f>
        <v>Moderado</v>
      </c>
      <c r="R170" s="243">
        <f t="shared" si="30"/>
        <v>0.6</v>
      </c>
      <c r="S170" s="242" t="str">
        <f t="shared" si="31"/>
        <v>Moderado</v>
      </c>
      <c r="T170" s="242" t="str">
        <f t="shared" si="32"/>
        <v>Reducir</v>
      </c>
      <c r="U170" s="248" t="str">
        <f>+'5 - Diseño y Valoración Control'!H170</f>
        <v>C 66.2</v>
      </c>
      <c r="V170" s="212" t="str">
        <f>+'5 - Diseño y Valoración Control'!I170</f>
        <v>PERSONA ENCARGADA DE CARTERA</v>
      </c>
      <c r="W170" s="212" t="str">
        <f>+'5 - Diseño y Valoración Control'!J170</f>
        <v>Persona encargada de Cartera modifica la información reportada a Tesorería  a través de la forma GEFIN-F-009 FORMA DETALLADA DE INGRESOS donde se actualiza los datos con base los reportes con novedades</v>
      </c>
      <c r="X170" s="213" t="str">
        <f>+'5 - Diseño y Valoración Control'!K170</f>
        <v>Correctivo</v>
      </c>
      <c r="Y170" s="99" t="str">
        <f t="shared" si="26"/>
        <v>Impacto</v>
      </c>
      <c r="Z170" s="213" t="str">
        <f>+'5 - Diseño y Valoración Control'!M170</f>
        <v>Manual</v>
      </c>
      <c r="AA170" s="99" t="str">
        <f t="shared" si="27"/>
        <v>25%</v>
      </c>
      <c r="AB170" s="213" t="str">
        <f>+'5 - Diseño y Valoración Control'!O170</f>
        <v>Documentado</v>
      </c>
      <c r="AC170" s="213" t="s">
        <v>421</v>
      </c>
      <c r="AD170" s="213" t="str">
        <f>+'5 - Diseño y Valoración Control'!Q170</f>
        <v>Con registro</v>
      </c>
      <c r="AE170" s="203">
        <f>+'5 - Diseño y Valoración Control'!R170</f>
        <v>0</v>
      </c>
      <c r="AF170" s="186" t="str">
        <f>+'5 - Diseño y Valoración Control'!S170</f>
        <v/>
      </c>
      <c r="AG170" s="203">
        <f>+'5 - Diseño y Valoración Control'!T170</f>
        <v>0</v>
      </c>
      <c r="AH170" s="186" t="str">
        <f>+'5 - Diseño y Valoración Control'!U170</f>
        <v/>
      </c>
      <c r="AI170" s="186" t="str">
        <f>+'5 - Diseño y Valoración Control'!V170</f>
        <v/>
      </c>
      <c r="AJ170" s="186"/>
      <c r="AK170" s="248" t="str">
        <f>+'6 - Plan de Acciones Preventiva'!F168</f>
        <v>P 66.2</v>
      </c>
      <c r="AL170" s="212" t="str">
        <f>+'6 - Plan de Acciones Preventiva'!G168</f>
        <v>Comunicar el estado de cuenta de la cartera a los usuarios</v>
      </c>
      <c r="AM170" s="212" t="str">
        <f>+'6 - Plan de Acciones Preventiva'!H168</f>
        <v>CARTERA
(SUBDIRECCIÓN ADMINISTRATIVA Y FINANCIERA)</v>
      </c>
      <c r="AN170" s="212" t="str">
        <f>+'6 - Plan de Acciones Preventiva'!I168</f>
        <v>Correos electrónicos oficiales mensuales de la entidad</v>
      </c>
      <c r="AO170" s="213">
        <f>+'6 - Plan de Acciones Preventiva'!J168</f>
        <v>12</v>
      </c>
      <c r="AP170" s="213">
        <f>+'6 - Plan de Acciones Preventiva'!AI168</f>
        <v>5</v>
      </c>
      <c r="AQ170" s="239">
        <f>+'6 - Plan de Acciones Preventiva'!AJ168</f>
        <v>0.41666666666666669</v>
      </c>
      <c r="AR170" s="213" t="str">
        <f>+'6 - Plan de Acciones Preventiva'!AK168</f>
        <v>En curso</v>
      </c>
      <c r="AS170" s="244" t="str">
        <f>+'6 - Plan de Acciones Preventiva'!AL168</f>
        <v xml:space="preserve">https://agenciadetierras.sharepoint.com/:x:/s/MapadeRiesgosdeGestionANT/EcaBx1L6ht9JpSXvvBBVhVoBBfn-wcapOHUSSwEZuJLWKQ?e=jbsrh3
https://agenciadetierras.sharepoint.com/:x:/s/MapadeRiesgosdeGestionANT/Ea3RCwCg1Y1MpVOSUUi_OGUB1Sa4MgnYiHyDLPrxvJOyEw?e=oP0p0W
https://agenciadetierras.sharepoint.com/:x:/s/MapadeRiesgosdeGestionANT/EZAupYwEU1xHiqfCcha3rKMBWlKFaZ_WAO-GOUudl6SdQw?e=w9scNw
https://agenciadetierras.sharepoint.com/:x:/s/MapadeRiesgosdeGestionANT/ES89CnExGZlNpOjOTSU0IUEB1G0n863aSC8rQg6ntG7eGA?e=7DrxcE
https://agenciadetierras.sharepoint.com/:f:/s/MapadeRiesgosdeGestionANT/EkdKBtqc1YRBvH2afG7k84EBSlfvkNLRLweBp0RlKCWfRQ?e=Td89uP
</v>
      </c>
      <c r="AT170" s="244">
        <f>+'6 - Plan de Acciones Preventiva'!AM168</f>
        <v>0</v>
      </c>
      <c r="AU170" s="213">
        <f>+'7 - Materialización del Riesgo'!G170</f>
        <v>0</v>
      </c>
      <c r="AV170" s="213">
        <f>+'7 - Materialización del Riesgo'!H170</f>
        <v>0</v>
      </c>
      <c r="AW170" s="213">
        <f>+'7 - Materialización del Riesgo'!I170</f>
        <v>0</v>
      </c>
      <c r="AX170" s="213" t="e">
        <f>+'7 - Materialización del Riesgo'!J170</f>
        <v>#DIV/0!</v>
      </c>
      <c r="AY170" s="213" t="e">
        <f>+'7 - Materialización del Riesgo'!K170</f>
        <v>#DIV/0!</v>
      </c>
      <c r="AZ170" s="213">
        <f>+'7 - Materialización del Riesgo'!L170</f>
        <v>0</v>
      </c>
      <c r="BA170" s="213">
        <f>+'7 - Materialización del Riesgo'!M170</f>
        <v>0</v>
      </c>
      <c r="BB170" s="213">
        <f>+'7 - Materialización del Riesgo'!N170</f>
        <v>0</v>
      </c>
      <c r="BC170" s="213">
        <f>+'7 - Materialización del Riesgo'!O170</f>
        <v>0</v>
      </c>
      <c r="BD170" s="213" t="e">
        <f>+'7 - Materialización del Riesgo'!P170</f>
        <v>#DIV/0!</v>
      </c>
      <c r="BE170" s="239">
        <f>+'7 - Materialización del Riesgo'!Q170</f>
        <v>1</v>
      </c>
    </row>
    <row r="171" spans="2:57" s="115" customFormat="1" ht="60" x14ac:dyDescent="0.25">
      <c r="B171" s="212" t="str">
        <f>+'3 - Identificación del Riesgo'!B170</f>
        <v>GESTIÓN FINANCIERA</v>
      </c>
      <c r="C171" s="212" t="str">
        <f>+'3 - Identificación del Riesgo'!C170</f>
        <v>Administrar los recursos e información financiera con base en las necesidades de las dependencias de la Agencia y organismos estatales requirentes, a través de mecanismos de dirección, registro, ejecución, control y seguimiento de los recursos</v>
      </c>
      <c r="D171" s="212" t="str">
        <f>+'3 - Identificación del Riesgo'!D170</f>
        <v>Desde la elaboración del anteproyecto de presupuesto de la ANT, hasta la presentación de los estados financieros</v>
      </c>
      <c r="E171" s="213" t="str">
        <f>+'3 - Identificación del Riesgo'!F170</f>
        <v>SUBDIRECCIÓN ADMINISTRATIVA Y FINANCIERA</v>
      </c>
      <c r="F171" s="248" t="str">
        <f>+'3 - Identificación del Riesgo'!G170</f>
        <v>R 67</v>
      </c>
      <c r="G171" s="213" t="str">
        <f>+'3 - Identificación del Riesgo'!H170</f>
        <v>Fallas en la ejecución de la reserva presupuestal constituida</v>
      </c>
      <c r="H171" s="213" t="str">
        <f>+'3 - Identificación del Riesgo'!I170</f>
        <v>Afectación Económica o presupuestal</v>
      </c>
      <c r="I171" s="212" t="str">
        <f>+'3 - Identificación del Riesgo'!J170</f>
        <v>Posibilidad de afectación económica por reducción en la asignación del presupuesto de la vigencia debido un mal seguimiento y control de la reserva constituida por parte de los supervisores de los contratos</v>
      </c>
      <c r="J171" s="216">
        <f>+'3 - Identificación del Riesgo'!O170</f>
        <v>44701</v>
      </c>
      <c r="K171" s="216" t="str">
        <f>+'3 - Identificación del Riesgo'!K170</f>
        <v>FINANCIEROS</v>
      </c>
      <c r="L171" s="215" t="str">
        <f>+'3 - Identificación del Riesgo'!N170</f>
        <v>Ejecución y administración de procesos</v>
      </c>
      <c r="M171" s="214">
        <v>365</v>
      </c>
      <c r="N171" s="242" t="str">
        <f t="shared" si="28"/>
        <v>Media</v>
      </c>
      <c r="O171" s="243">
        <f t="shared" si="29"/>
        <v>0.6</v>
      </c>
      <c r="P171" s="214" t="s">
        <v>955</v>
      </c>
      <c r="Q171" s="242" t="str">
        <f>IF(OR(P171=[1]Datos!$A$23,P171=[1]Datos!$B$23),"Leve",IF(OR(P171=[1]Datos!$A$24,P171=[1]Datos!$B$24),"Menor",IF(OR(P171=[1]Datos!$A$25,P171=[1]Datos!$B$25),"Moderado",IF(OR(P171=[1]Datos!$A$26,P171=[1]Datos!$B$26),"Mayor",IF(OR(P171=[1]Datos!$A$27,P171=[1]Datos!$B$27),"Catastrófico","")))))</f>
        <v>Moderado</v>
      </c>
      <c r="R171" s="243">
        <f t="shared" si="30"/>
        <v>0.6</v>
      </c>
      <c r="S171" s="242" t="str">
        <f t="shared" si="31"/>
        <v>Moderado</v>
      </c>
      <c r="T171" s="242" t="str">
        <f t="shared" si="32"/>
        <v>Reducir</v>
      </c>
      <c r="U171" s="248" t="str">
        <f>+'5 - Diseño y Valoración Control'!H171</f>
        <v>C 67.1</v>
      </c>
      <c r="V171" s="212" t="str">
        <f>+'5 - Diseño y Valoración Control'!I171</f>
        <v>PERSONA ENCARGADA DE PRESUPUESTO</v>
      </c>
      <c r="W171" s="212" t="str">
        <f>+'5 - Diseño y Valoración Control'!J171</f>
        <v>Persona encargada de Presupuesto realiza la constitución de Reserva Presupuestal a través del reporte generado por el SIIF-Nación de Reserva Presupuestal de acuerdo a las solicitudes de reducción y construcción de reserva enviada por todas las dependencias</v>
      </c>
      <c r="X171" s="213" t="str">
        <f>+'5 - Diseño y Valoración Control'!K171</f>
        <v>Preventivo</v>
      </c>
      <c r="Y171" s="99" t="str">
        <f t="shared" si="26"/>
        <v>Probabilidad</v>
      </c>
      <c r="Z171" s="213" t="str">
        <f>+'5 - Diseño y Valoración Control'!M171</f>
        <v>Manual</v>
      </c>
      <c r="AA171" s="99" t="str">
        <f t="shared" si="27"/>
        <v>40%</v>
      </c>
      <c r="AB171" s="213" t="str">
        <f>+'5 - Diseño y Valoración Control'!O171</f>
        <v>Documentado</v>
      </c>
      <c r="AC171" s="213" t="s">
        <v>421</v>
      </c>
      <c r="AD171" s="213" t="str">
        <f>+'5 - Diseño y Valoración Control'!Q171</f>
        <v>Con registro</v>
      </c>
      <c r="AE171" s="203">
        <f>+'5 - Diseño y Valoración Control'!R171</f>
        <v>0.36</v>
      </c>
      <c r="AF171" s="186" t="str">
        <f>+'5 - Diseño y Valoración Control'!S171</f>
        <v>Baja</v>
      </c>
      <c r="AG171" s="203">
        <f>+'5 - Diseño y Valoración Control'!T171</f>
        <v>0.6</v>
      </c>
      <c r="AH171" s="186" t="str">
        <f>+'5 - Diseño y Valoración Control'!U171</f>
        <v>Moderado</v>
      </c>
      <c r="AI171" s="186" t="str">
        <f>+'5 - Diseño y Valoración Control'!V171</f>
        <v>Moderado</v>
      </c>
      <c r="AJ171" s="186" t="str">
        <f>+'5 - Diseño y Valoración Control'!W171</f>
        <v>Reducir</v>
      </c>
      <c r="AK171" s="248" t="str">
        <f>+'6 - Plan de Acciones Preventiva'!F169</f>
        <v>P 67.1</v>
      </c>
      <c r="AL171" s="212" t="str">
        <f>+'6 - Plan de Acciones Preventiva'!G169</f>
        <v xml:space="preserve">Realizar socializaciones sobre el tramite de solicitudes de construcción y reducción de la reserva presupuestal con cada una de las dependencias </v>
      </c>
      <c r="AM171" s="212" t="str">
        <f>+'6 - Plan de Acciones Preventiva'!H169</f>
        <v>EQUIPO DE PRESUPUESTO
(SUBDIRECCIÓN ADMINISTRATIVA Y FINANCIERA)</v>
      </c>
      <c r="AN171" s="212" t="str">
        <f>+'6 - Plan de Acciones Preventiva'!I169</f>
        <v>Listado de asistencia de la socialización</v>
      </c>
      <c r="AO171" s="213">
        <f>+'6 - Plan de Acciones Preventiva'!J169</f>
        <v>4</v>
      </c>
      <c r="AP171" s="213">
        <f>+'6 - Plan de Acciones Preventiva'!AI169</f>
        <v>0</v>
      </c>
      <c r="AQ171" s="239">
        <f>+'6 - Plan de Acciones Preventiva'!AJ169</f>
        <v>0</v>
      </c>
      <c r="AR171" s="213" t="str">
        <f>+'6 - Plan de Acciones Preventiva'!AK169</f>
        <v>En curso</v>
      </c>
      <c r="AS171" s="244">
        <f>+'6 - Plan de Acciones Preventiva'!AL169</f>
        <v>0</v>
      </c>
      <c r="AT171" s="244">
        <f>+'6 - Plan de Acciones Preventiva'!AM169</f>
        <v>0</v>
      </c>
      <c r="AU171" s="213">
        <f>+'7 - Materialización del Riesgo'!G171</f>
        <v>0</v>
      </c>
      <c r="AV171" s="213">
        <f>+'7 - Materialización del Riesgo'!H171</f>
        <v>0</v>
      </c>
      <c r="AW171" s="213">
        <f>+'7 - Materialización del Riesgo'!I171</f>
        <v>0</v>
      </c>
      <c r="AX171" s="213" t="e">
        <f>+'7 - Materialización del Riesgo'!J171</f>
        <v>#DIV/0!</v>
      </c>
      <c r="AY171" s="213" t="e">
        <f>+'7 - Materialización del Riesgo'!K171</f>
        <v>#DIV/0!</v>
      </c>
      <c r="AZ171" s="213">
        <f>+'7 - Materialización del Riesgo'!L171</f>
        <v>0</v>
      </c>
      <c r="BA171" s="213">
        <f>+'7 - Materialización del Riesgo'!M171</f>
        <v>0</v>
      </c>
      <c r="BB171" s="213">
        <f>+'7 - Materialización del Riesgo'!N171</f>
        <v>0</v>
      </c>
      <c r="BC171" s="213">
        <f>+'7 - Materialización del Riesgo'!O171</f>
        <v>0</v>
      </c>
      <c r="BD171" s="213" t="e">
        <f>+'7 - Materialización del Riesgo'!P171</f>
        <v>#DIV/0!</v>
      </c>
      <c r="BE171" s="239">
        <f>+'7 - Materialización del Riesgo'!Q171</f>
        <v>1</v>
      </c>
    </row>
    <row r="172" spans="2:57" s="115" customFormat="1" ht="60" x14ac:dyDescent="0.25">
      <c r="B172" s="212" t="str">
        <f>+'3 - Identificación del Riesgo'!B171</f>
        <v>GESTIÓN FINANCIERA</v>
      </c>
      <c r="C172" s="212" t="str">
        <f>+'3 - Identificación del Riesgo'!C171</f>
        <v>Administrar los recursos e información financiera con base en las necesidades de las dependencias de la Agencia y organismos estatales requirentes, a través de mecanismos de dirección, registro, ejecución, control y seguimiento de los recursos</v>
      </c>
      <c r="D172" s="212" t="str">
        <f>+'3 - Identificación del Riesgo'!D171</f>
        <v>Desde la elaboración del anteproyecto de presupuesto de la ANT, hasta la presentación de los estados financieros</v>
      </c>
      <c r="E172" s="213" t="str">
        <f>+'3 - Identificación del Riesgo'!F171</f>
        <v>SUBDIRECCIÓN ADMINISTRATIVA Y FINANCIERA</v>
      </c>
      <c r="F172" s="248" t="str">
        <f>+'3 - Identificación del Riesgo'!G171</f>
        <v>R 67</v>
      </c>
      <c r="G172" s="213" t="str">
        <f>+'3 - Identificación del Riesgo'!H171</f>
        <v>Fallas en la ejecución de la reserva presupuestal constituida</v>
      </c>
      <c r="H172" s="213" t="str">
        <f>+'3 - Identificación del Riesgo'!I171</f>
        <v>Afectación Económica o presupuestal</v>
      </c>
      <c r="I172" s="212" t="str">
        <f>+'3 - Identificación del Riesgo'!J171</f>
        <v>Posibilidad de afectación económica por reducción en la asignación del presupuesto de la vigencia debido un mal seguimiento y control de la reserva constituida por parte de los supervisores de los contratos</v>
      </c>
      <c r="J172" s="216">
        <f>+'3 - Identificación del Riesgo'!O171</f>
        <v>44701</v>
      </c>
      <c r="K172" s="216" t="str">
        <f>+'3 - Identificación del Riesgo'!K171</f>
        <v>FINANCIEROS</v>
      </c>
      <c r="L172" s="215" t="str">
        <f>+'3 - Identificación del Riesgo'!N171</f>
        <v>Ejecución y administración de procesos</v>
      </c>
      <c r="M172" s="214">
        <v>365</v>
      </c>
      <c r="N172" s="242" t="str">
        <f t="shared" si="28"/>
        <v>Media</v>
      </c>
      <c r="O172" s="243">
        <f t="shared" si="29"/>
        <v>0.6</v>
      </c>
      <c r="P172" s="214" t="s">
        <v>955</v>
      </c>
      <c r="Q172" s="242" t="str">
        <f>IF(OR(P172=[1]Datos!$A$23,P172=[1]Datos!$B$23),"Leve",IF(OR(P172=[1]Datos!$A$24,P172=[1]Datos!$B$24),"Menor",IF(OR(P172=[1]Datos!$A$25,P172=[1]Datos!$B$25),"Moderado",IF(OR(P172=[1]Datos!$A$26,P172=[1]Datos!$B$26),"Mayor",IF(OR(P172=[1]Datos!$A$27,P172=[1]Datos!$B$27),"Catastrófico","")))))</f>
        <v>Moderado</v>
      </c>
      <c r="R172" s="243">
        <f t="shared" si="30"/>
        <v>0.6</v>
      </c>
      <c r="S172" s="242" t="str">
        <f t="shared" si="31"/>
        <v>Moderado</v>
      </c>
      <c r="T172" s="242" t="str">
        <f t="shared" si="32"/>
        <v>Reducir</v>
      </c>
      <c r="U172" s="248" t="str">
        <f>+'5 - Diseño y Valoración Control'!H172</f>
        <v>C 67.2</v>
      </c>
      <c r="V172" s="212" t="str">
        <f>+'5 - Diseño y Valoración Control'!I172</f>
        <v>PERSONA ENCARGADA DE PRESUPUESTO</v>
      </c>
      <c r="W172" s="212" t="str">
        <f>+'5 - Diseño y Valoración Control'!J172</f>
        <v>Persona encargada de Presupuesto realiza seguimiento a la ejecución de la reserva presupuestal  a través de memorandos, reuniones y correo institucional  informando a todas las dependencias responsables la ejecución de la reserva presupuestal</v>
      </c>
      <c r="X172" s="213" t="str">
        <f>+'5 - Diseño y Valoración Control'!K172</f>
        <v>Detectivo</v>
      </c>
      <c r="Y172" s="99" t="str">
        <f t="shared" si="26"/>
        <v>Impacto</v>
      </c>
      <c r="Z172" s="213" t="str">
        <f>+'5 - Diseño y Valoración Control'!M172</f>
        <v>Manual</v>
      </c>
      <c r="AA172" s="99" t="str">
        <f t="shared" si="27"/>
        <v>30%</v>
      </c>
      <c r="AB172" s="213" t="str">
        <f>+'5 - Diseño y Valoración Control'!O172</f>
        <v>Documentado</v>
      </c>
      <c r="AC172" s="213" t="s">
        <v>421</v>
      </c>
      <c r="AD172" s="213" t="str">
        <f>+'5 - Diseño y Valoración Control'!Q172</f>
        <v>Con registro</v>
      </c>
      <c r="AE172" s="203">
        <f>+'5 - Diseño y Valoración Control'!R172</f>
        <v>0.36</v>
      </c>
      <c r="AF172" s="186" t="str">
        <f>+'5 - Diseño y Valoración Control'!S172</f>
        <v>Baja</v>
      </c>
      <c r="AG172" s="203">
        <f>+'5 - Diseño y Valoración Control'!T172</f>
        <v>0.42</v>
      </c>
      <c r="AH172" s="186" t="str">
        <f>+'5 - Diseño y Valoración Control'!U172</f>
        <v>Moderado</v>
      </c>
      <c r="AI172" s="186" t="str">
        <f>+'5 - Diseño y Valoración Control'!V172</f>
        <v>Moderado</v>
      </c>
      <c r="AJ172" s="186" t="str">
        <f>+'5 - Diseño y Valoración Control'!W172</f>
        <v>Reducir</v>
      </c>
      <c r="AK172" s="248" t="str">
        <f>+'6 - Plan de Acciones Preventiva'!F170</f>
        <v>P 67.2</v>
      </c>
      <c r="AL172" s="212">
        <f>+'6 - Plan de Acciones Preventiva'!G170</f>
        <v>0</v>
      </c>
      <c r="AM172" s="212" t="str">
        <f>+'6 - Plan de Acciones Preventiva'!H170</f>
        <v/>
      </c>
      <c r="AN172" s="212">
        <f>+'6 - Plan de Acciones Preventiva'!I170</f>
        <v>0</v>
      </c>
      <c r="AO172" s="213">
        <f>+'6 - Plan de Acciones Preventiva'!J170</f>
        <v>0</v>
      </c>
      <c r="AP172" s="213">
        <f>+'6 - Plan de Acciones Preventiva'!AI170</f>
        <v>0</v>
      </c>
      <c r="AQ172" s="239"/>
      <c r="AR172" s="213" t="str">
        <f>+'6 - Plan de Acciones Preventiva'!AK170</f>
        <v>En curso</v>
      </c>
      <c r="AS172" s="244">
        <f>+'6 - Plan de Acciones Preventiva'!AL170</f>
        <v>0</v>
      </c>
      <c r="AT172" s="244">
        <f>+'6 - Plan de Acciones Preventiva'!AM170</f>
        <v>0</v>
      </c>
      <c r="AU172" s="213">
        <f>+'7 - Materialización del Riesgo'!G172</f>
        <v>0</v>
      </c>
      <c r="AV172" s="213">
        <f>+'7 - Materialización del Riesgo'!H172</f>
        <v>0</v>
      </c>
      <c r="AW172" s="213">
        <f>+'7 - Materialización del Riesgo'!I172</f>
        <v>0</v>
      </c>
      <c r="AX172" s="213" t="e">
        <f>+'7 - Materialización del Riesgo'!J172</f>
        <v>#DIV/0!</v>
      </c>
      <c r="AY172" s="213" t="e">
        <f>+'7 - Materialización del Riesgo'!K172</f>
        <v>#DIV/0!</v>
      </c>
      <c r="AZ172" s="213">
        <f>+'7 - Materialización del Riesgo'!L172</f>
        <v>0</v>
      </c>
      <c r="BA172" s="213">
        <f>+'7 - Materialización del Riesgo'!M172</f>
        <v>0</v>
      </c>
      <c r="BB172" s="213">
        <f>+'7 - Materialización del Riesgo'!N172</f>
        <v>0</v>
      </c>
      <c r="BC172" s="213">
        <f>+'7 - Materialización del Riesgo'!O172</f>
        <v>0</v>
      </c>
      <c r="BD172" s="213" t="e">
        <f>+'7 - Materialización del Riesgo'!P172</f>
        <v>#DIV/0!</v>
      </c>
      <c r="BE172" s="239">
        <f>+'7 - Materialización del Riesgo'!Q172</f>
        <v>1</v>
      </c>
    </row>
    <row r="173" spans="2:57" s="115" customFormat="1" ht="60" x14ac:dyDescent="0.25">
      <c r="B173" s="212" t="str">
        <f>+'3 - Identificación del Riesgo'!B172</f>
        <v>GESTIÓN FINANCIERA</v>
      </c>
      <c r="C173" s="212" t="str">
        <f>+'3 - Identificación del Riesgo'!C172</f>
        <v>Administrar los recursos e información financiera con base en las necesidades de las dependencias de la Agencia y organismos estatales requirentes, a través de mecanismos de dirección, registro, ejecución, control y seguimiento de los recursos</v>
      </c>
      <c r="D173" s="212" t="str">
        <f>+'3 - Identificación del Riesgo'!D172</f>
        <v>Desde la elaboración del anteproyecto de presupuesto de la ANT, hasta la presentación de los estados financieros</v>
      </c>
      <c r="E173" s="213" t="str">
        <f>+'3 - Identificación del Riesgo'!F172</f>
        <v>SUBDIRECCIÓN ADMINISTRATIVA Y FINANCIERA</v>
      </c>
      <c r="F173" s="248" t="str">
        <f>+'3 - Identificación del Riesgo'!G172</f>
        <v>R 67</v>
      </c>
      <c r="G173" s="213" t="str">
        <f>+'3 - Identificación del Riesgo'!H172</f>
        <v>Fallas en la ejecución de la reserva presupuestal constituida</v>
      </c>
      <c r="H173" s="213" t="str">
        <f>+'3 - Identificación del Riesgo'!I172</f>
        <v>Afectación Económica o presupuestal</v>
      </c>
      <c r="I173" s="212" t="str">
        <f>+'3 - Identificación del Riesgo'!J172</f>
        <v>Posibilidad de afectación económica por reducción en la asignación del presupuesto de la vigencia debido un mal seguimiento y control de la reserva constituida por parte de los supervisores de los contratos</v>
      </c>
      <c r="J173" s="216">
        <f>+'3 - Identificación del Riesgo'!O172</f>
        <v>44701</v>
      </c>
      <c r="K173" s="216" t="str">
        <f>+'3 - Identificación del Riesgo'!K172</f>
        <v>FINANCIEROS</v>
      </c>
      <c r="L173" s="215" t="str">
        <f>+'3 - Identificación del Riesgo'!N172</f>
        <v>Ejecución y administración de procesos</v>
      </c>
      <c r="M173" s="214">
        <v>365</v>
      </c>
      <c r="N173" s="242" t="str">
        <f t="shared" si="28"/>
        <v>Media</v>
      </c>
      <c r="O173" s="243">
        <f t="shared" si="29"/>
        <v>0.6</v>
      </c>
      <c r="P173" s="214" t="s">
        <v>955</v>
      </c>
      <c r="Q173" s="242" t="str">
        <f>IF(OR(P173=[1]Datos!$A$23,P173=[1]Datos!$B$23),"Leve",IF(OR(P173=[1]Datos!$A$24,P173=[1]Datos!$B$24),"Menor",IF(OR(P173=[1]Datos!$A$25,P173=[1]Datos!$B$25),"Moderado",IF(OR(P173=[1]Datos!$A$26,P173=[1]Datos!$B$26),"Mayor",IF(OR(P173=[1]Datos!$A$27,P173=[1]Datos!$B$27),"Catastrófico","")))))</f>
        <v>Moderado</v>
      </c>
      <c r="R173" s="243">
        <f t="shared" si="30"/>
        <v>0.6</v>
      </c>
      <c r="S173" s="242" t="str">
        <f t="shared" si="31"/>
        <v>Moderado</v>
      </c>
      <c r="T173" s="242" t="str">
        <f t="shared" si="32"/>
        <v>Reducir</v>
      </c>
      <c r="U173" s="248" t="str">
        <f>+'5 - Diseño y Valoración Control'!H173</f>
        <v>C 67.3</v>
      </c>
      <c r="V173" s="212" t="str">
        <f>+'5 - Diseño y Valoración Control'!I173</f>
        <v>PERSONA ENCARGADA DE PRESUPUESTO</v>
      </c>
      <c r="W173" s="212" t="str">
        <f>+'5 - Diseño y Valoración Control'!J173</f>
        <v>Persona encargada de Presupuesto corrige los datos a través del documento Reserva Presupuestal actualizado donde se asigna el nuevo presupuesto a la (s) dependencia (s) que presento observación (es) y se notifica por memorando en ORFEO</v>
      </c>
      <c r="X173" s="213" t="str">
        <f>+'5 - Diseño y Valoración Control'!K173</f>
        <v>Correctivo</v>
      </c>
      <c r="Y173" s="99" t="str">
        <f t="shared" si="26"/>
        <v>Impacto</v>
      </c>
      <c r="Z173" s="213" t="str">
        <f>+'5 - Diseño y Valoración Control'!M173</f>
        <v>Manual</v>
      </c>
      <c r="AA173" s="99" t="str">
        <f t="shared" si="27"/>
        <v>25%</v>
      </c>
      <c r="AB173" s="213" t="str">
        <f>+'5 - Diseño y Valoración Control'!O173</f>
        <v>Documentado</v>
      </c>
      <c r="AC173" s="213" t="s">
        <v>421</v>
      </c>
      <c r="AD173" s="213" t="str">
        <f>+'5 - Diseño y Valoración Control'!Q173</f>
        <v>Con registro</v>
      </c>
      <c r="AE173" s="203">
        <f>+'5 - Diseño y Valoración Control'!R173</f>
        <v>0</v>
      </c>
      <c r="AF173" s="186" t="str">
        <f>+'5 - Diseño y Valoración Control'!S173</f>
        <v/>
      </c>
      <c r="AG173" s="203">
        <f>+'5 - Diseño y Valoración Control'!T173</f>
        <v>0</v>
      </c>
      <c r="AH173" s="186" t="str">
        <f>+'5 - Diseño y Valoración Control'!U173</f>
        <v/>
      </c>
      <c r="AI173" s="186" t="str">
        <f>+'5 - Diseño y Valoración Control'!V173</f>
        <v/>
      </c>
      <c r="AJ173" s="186"/>
      <c r="AK173" s="248" t="str">
        <f>+'6 - Plan de Acciones Preventiva'!F171</f>
        <v>P 67.3</v>
      </c>
      <c r="AL173" s="212">
        <f>+'6 - Plan de Acciones Preventiva'!G171</f>
        <v>0</v>
      </c>
      <c r="AM173" s="212" t="str">
        <f>+'6 - Plan de Acciones Preventiva'!H171</f>
        <v/>
      </c>
      <c r="AN173" s="212">
        <f>+'6 - Plan de Acciones Preventiva'!I171</f>
        <v>0</v>
      </c>
      <c r="AO173" s="213">
        <f>+'6 - Plan de Acciones Preventiva'!J171</f>
        <v>0</v>
      </c>
      <c r="AP173" s="213">
        <f>+'6 - Plan de Acciones Preventiva'!AI171</f>
        <v>0</v>
      </c>
      <c r="AQ173" s="239"/>
      <c r="AR173" s="213" t="str">
        <f>+'6 - Plan de Acciones Preventiva'!AK171</f>
        <v>En curso</v>
      </c>
      <c r="AS173" s="244">
        <f>+'6 - Plan de Acciones Preventiva'!AL171</f>
        <v>0</v>
      </c>
      <c r="AT173" s="244">
        <f>+'6 - Plan de Acciones Preventiva'!AM171</f>
        <v>0</v>
      </c>
      <c r="AU173" s="213">
        <f>+'7 - Materialización del Riesgo'!G173</f>
        <v>0</v>
      </c>
      <c r="AV173" s="213">
        <f>+'7 - Materialización del Riesgo'!H173</f>
        <v>0</v>
      </c>
      <c r="AW173" s="213">
        <f>+'7 - Materialización del Riesgo'!I173</f>
        <v>0</v>
      </c>
      <c r="AX173" s="213" t="e">
        <f>+'7 - Materialización del Riesgo'!J173</f>
        <v>#DIV/0!</v>
      </c>
      <c r="AY173" s="213" t="e">
        <f>+'7 - Materialización del Riesgo'!K173</f>
        <v>#DIV/0!</v>
      </c>
      <c r="AZ173" s="213">
        <f>+'7 - Materialización del Riesgo'!L173</f>
        <v>0</v>
      </c>
      <c r="BA173" s="213">
        <f>+'7 - Materialización del Riesgo'!M173</f>
        <v>0</v>
      </c>
      <c r="BB173" s="213">
        <f>+'7 - Materialización del Riesgo'!N173</f>
        <v>0</v>
      </c>
      <c r="BC173" s="213">
        <f>+'7 - Materialización del Riesgo'!O173</f>
        <v>0</v>
      </c>
      <c r="BD173" s="213" t="e">
        <f>+'7 - Materialización del Riesgo'!P173</f>
        <v>#DIV/0!</v>
      </c>
      <c r="BE173" s="239">
        <f>+'7 - Materialización del Riesgo'!Q173</f>
        <v>1</v>
      </c>
    </row>
    <row r="174" spans="2:57" s="115" customFormat="1" ht="60" x14ac:dyDescent="0.25">
      <c r="B174" s="212" t="str">
        <f>+'3 - Identificación del Riesgo'!B173</f>
        <v>GESTIÓN FINANCIERA</v>
      </c>
      <c r="C174" s="212" t="str">
        <f>+'3 - Identificación del Riesgo'!C173</f>
        <v>Administrar los recursos e información financiera con base en las necesidades de las dependencias de la Agencia y organismos estatales requirentes, a través de mecanismos de dirección, registro, ejecución, control y seguimiento de los recursos</v>
      </c>
      <c r="D174" s="212" t="str">
        <f>+'3 - Identificación del Riesgo'!D173</f>
        <v>Desde la elaboración del anteproyecto de presupuesto de la ANT, hasta la presentación de los estados financieros</v>
      </c>
      <c r="E174" s="213" t="str">
        <f>+'3 - Identificación del Riesgo'!F173</f>
        <v>SUBDIRECCIÓN ADMINISTRATIVA Y FINANCIERA</v>
      </c>
      <c r="F174" s="248" t="str">
        <f>+'3 - Identificación del Riesgo'!G173</f>
        <v>R 68</v>
      </c>
      <c r="G174" s="213" t="str">
        <f>+'3 - Identificación del Riesgo'!H173</f>
        <v>Falla en la formulación del anteproyecto de presupuesto en el rubro de Funcionamiento</v>
      </c>
      <c r="H174" s="213" t="str">
        <f>+'3 - Identificación del Riesgo'!I173</f>
        <v>Afectación Económica o presupuestal</v>
      </c>
      <c r="I174" s="212" t="str">
        <f>+'3 - Identificación del Riesgo'!J173</f>
        <v>Posibilidad de afectación económica por la limitación en la ejecución para los  objetivos planteados en el rubro de funcionamiento del presupuesto debido a que no se cumple con una actividad de planeación de las actividades a desarrollar en una vigencia</v>
      </c>
      <c r="J174" s="216">
        <f>+'3 - Identificación del Riesgo'!O173</f>
        <v>44701</v>
      </c>
      <c r="K174" s="216" t="str">
        <f>+'3 - Identificación del Riesgo'!K173</f>
        <v>OPERATIVOS</v>
      </c>
      <c r="L174" s="215" t="str">
        <f>+'3 - Identificación del Riesgo'!N173</f>
        <v>Ejecución y administración de procesos</v>
      </c>
      <c r="M174" s="214">
        <v>1</v>
      </c>
      <c r="N174" s="242" t="str">
        <f t="shared" si="28"/>
        <v>Muy Baja</v>
      </c>
      <c r="O174" s="243">
        <f t="shared" si="29"/>
        <v>0.2</v>
      </c>
      <c r="P174" s="214" t="s">
        <v>955</v>
      </c>
      <c r="Q174" s="242" t="str">
        <f>IF(OR(P174=[1]Datos!$A$23,P174=[1]Datos!$B$23),"Leve",IF(OR(P174=[1]Datos!$A$24,P174=[1]Datos!$B$24),"Menor",IF(OR(P174=[1]Datos!$A$25,P174=[1]Datos!$B$25),"Moderado",IF(OR(P174=[1]Datos!$A$26,P174=[1]Datos!$B$26),"Mayor",IF(OR(P174=[1]Datos!$A$27,P174=[1]Datos!$B$27),"Catastrófico","")))))</f>
        <v>Moderado</v>
      </c>
      <c r="R174" s="243">
        <f t="shared" si="30"/>
        <v>0.6</v>
      </c>
      <c r="S174" s="242" t="str">
        <f t="shared" si="31"/>
        <v>Moderado</v>
      </c>
      <c r="T174" s="242" t="str">
        <f t="shared" si="32"/>
        <v>Reducir</v>
      </c>
      <c r="U174" s="248" t="str">
        <f>+'5 - Diseño y Valoración Control'!H174</f>
        <v>C 68.1</v>
      </c>
      <c r="V174" s="212" t="str">
        <f>+'5 - Diseño y Valoración Control'!I174</f>
        <v>PERSONA ENCARGADA DE PRESUPUESTO</v>
      </c>
      <c r="W174" s="212" t="str">
        <f>+'5 - Diseño y Valoración Control'!J174</f>
        <v>Persona encargada de Presupuesto solicita la información presupuestal a las dependencias a través de comunicaciones oficiales (correos electrónicos y memorandos) para revisar y verificar la información recibida sobre el rubro de funcionamiento del presupuesto</v>
      </c>
      <c r="X174" s="213" t="str">
        <f>+'5 - Diseño y Valoración Control'!K174</f>
        <v>Preventivo</v>
      </c>
      <c r="Y174" s="99" t="str">
        <f t="shared" si="26"/>
        <v>Probabilidad</v>
      </c>
      <c r="Z174" s="213" t="str">
        <f>+'5 - Diseño y Valoración Control'!M174</f>
        <v>Manual</v>
      </c>
      <c r="AA174" s="99" t="str">
        <f t="shared" si="27"/>
        <v>40%</v>
      </c>
      <c r="AB174" s="213" t="str">
        <f>+'5 - Diseño y Valoración Control'!O174</f>
        <v>Documentado</v>
      </c>
      <c r="AC174" s="213" t="s">
        <v>421</v>
      </c>
      <c r="AD174" s="213" t="str">
        <f>+'5 - Diseño y Valoración Control'!Q174</f>
        <v>Con Registro</v>
      </c>
      <c r="AE174" s="203">
        <f>+'5 - Diseño y Valoración Control'!R174</f>
        <v>0.12</v>
      </c>
      <c r="AF174" s="186" t="str">
        <f>+'5 - Diseño y Valoración Control'!S174</f>
        <v>Muy Baja</v>
      </c>
      <c r="AG174" s="203">
        <f>+'5 - Diseño y Valoración Control'!T174</f>
        <v>0.6</v>
      </c>
      <c r="AH174" s="186" t="str">
        <f>+'5 - Diseño y Valoración Control'!U174</f>
        <v>Moderado</v>
      </c>
      <c r="AI174" s="186" t="str">
        <f>+'5 - Diseño y Valoración Control'!V174</f>
        <v>Moderado</v>
      </c>
      <c r="AJ174" s="186" t="str">
        <f>+'5 - Diseño y Valoración Control'!W174</f>
        <v>Reducir</v>
      </c>
      <c r="AK174" s="248" t="str">
        <f>+'6 - Plan de Acciones Preventiva'!F172</f>
        <v>P 68.1</v>
      </c>
      <c r="AL174" s="212" t="str">
        <f>+'6 - Plan de Acciones Preventiva'!G172</f>
        <v>Realizar mesa de trabajo para definición del presupuesto del anteproyecto</v>
      </c>
      <c r="AM174" s="212" t="str">
        <f>+'6 - Plan de Acciones Preventiva'!H172</f>
        <v>EQUIPO DE PRESUPUESTO
(SUBDIRECCIÓN ADMINISTRATIVA Y FINANCIERA)</v>
      </c>
      <c r="AN174" s="212" t="str">
        <f>+'6 - Plan de Acciones Preventiva'!I172</f>
        <v>Acta de mesa de trabajo para definición del presupuesto del anteproyecto</v>
      </c>
      <c r="AO174" s="213">
        <f>+'6 - Plan de Acciones Preventiva'!J172</f>
        <v>1</v>
      </c>
      <c r="AP174" s="213">
        <f>+'6 - Plan de Acciones Preventiva'!AI172</f>
        <v>0</v>
      </c>
      <c r="AQ174" s="239">
        <f>+'6 - Plan de Acciones Preventiva'!AJ172</f>
        <v>0</v>
      </c>
      <c r="AR174" s="213" t="str">
        <f>+'6 - Plan de Acciones Preventiva'!AK172</f>
        <v>En curso</v>
      </c>
      <c r="AS174" s="244">
        <f>+'6 - Plan de Acciones Preventiva'!AL172</f>
        <v>0</v>
      </c>
      <c r="AT174" s="244">
        <f>+'6 - Plan de Acciones Preventiva'!AM172</f>
        <v>0</v>
      </c>
      <c r="AU174" s="213">
        <f>+'7 - Materialización del Riesgo'!G174</f>
        <v>0</v>
      </c>
      <c r="AV174" s="213">
        <f>+'7 - Materialización del Riesgo'!H174</f>
        <v>0</v>
      </c>
      <c r="AW174" s="213">
        <f>+'7 - Materialización del Riesgo'!I174</f>
        <v>0</v>
      </c>
      <c r="AX174" s="213" t="e">
        <f>+'7 - Materialización del Riesgo'!J174</f>
        <v>#DIV/0!</v>
      </c>
      <c r="AY174" s="213" t="e">
        <f>+'7 - Materialización del Riesgo'!K174</f>
        <v>#DIV/0!</v>
      </c>
      <c r="AZ174" s="213">
        <f>+'7 - Materialización del Riesgo'!L174</f>
        <v>0</v>
      </c>
      <c r="BA174" s="213">
        <f>+'7 - Materialización del Riesgo'!M174</f>
        <v>0</v>
      </c>
      <c r="BB174" s="213">
        <f>+'7 - Materialización del Riesgo'!N174</f>
        <v>0</v>
      </c>
      <c r="BC174" s="213">
        <f>+'7 - Materialización del Riesgo'!O174</f>
        <v>0</v>
      </c>
      <c r="BD174" s="213" t="e">
        <f>+'7 - Materialización del Riesgo'!P174</f>
        <v>#DIV/0!</v>
      </c>
      <c r="BE174" s="239">
        <f>+'7 - Materialización del Riesgo'!Q174</f>
        <v>1</v>
      </c>
    </row>
    <row r="175" spans="2:57" s="115" customFormat="1" ht="60" x14ac:dyDescent="0.25">
      <c r="B175" s="212" t="str">
        <f>+'3 - Identificación del Riesgo'!B174</f>
        <v>GESTIÓN FINANCIERA</v>
      </c>
      <c r="C175" s="212" t="str">
        <f>+'3 - Identificación del Riesgo'!C174</f>
        <v>Administrar los recursos e información financiera con base en las necesidades de las dependencias de la Agencia y organismos estatales requirentes, a través de mecanismos de dirección, registro, ejecución, control y seguimiento de los recursos</v>
      </c>
      <c r="D175" s="212" t="str">
        <f>+'3 - Identificación del Riesgo'!D174</f>
        <v>Desde la elaboración del anteproyecto de presupuesto de la ANT, hasta la presentación de los estados financieros</v>
      </c>
      <c r="E175" s="213" t="str">
        <f>+'3 - Identificación del Riesgo'!F174</f>
        <v>SUBDIRECCIÓN ADMINISTRATIVA Y FINANCIERA</v>
      </c>
      <c r="F175" s="248" t="str">
        <f>+'3 - Identificación del Riesgo'!G174</f>
        <v>R 68</v>
      </c>
      <c r="G175" s="213" t="str">
        <f>+'3 - Identificación del Riesgo'!H174</f>
        <v>Falla en la formulación del anteproyecto de presupuesto en el rubro de Funcionamiento</v>
      </c>
      <c r="H175" s="213" t="str">
        <f>+'3 - Identificación del Riesgo'!I174</f>
        <v>Afectación Económica o presupuestal</v>
      </c>
      <c r="I175" s="212" t="str">
        <f>+'3 - Identificación del Riesgo'!J174</f>
        <v>Posibilidad de afectación económica por la limitación en la ejecución para los  objetivos planteados en el rubro de funcionamiento del presupuesto debido a que no se cumple con una actividad de planeación de las actividades a desarrollar en una vigencia</v>
      </c>
      <c r="J175" s="216">
        <f>+'3 - Identificación del Riesgo'!O174</f>
        <v>44701</v>
      </c>
      <c r="K175" s="216" t="str">
        <f>+'3 - Identificación del Riesgo'!K174</f>
        <v>OPERATIVOS</v>
      </c>
      <c r="L175" s="215" t="str">
        <f>+'3 - Identificación del Riesgo'!N174</f>
        <v>Ejecución y administración de procesos</v>
      </c>
      <c r="M175" s="214">
        <v>1</v>
      </c>
      <c r="N175" s="242" t="str">
        <f t="shared" si="28"/>
        <v>Muy Baja</v>
      </c>
      <c r="O175" s="243">
        <f t="shared" si="29"/>
        <v>0.2</v>
      </c>
      <c r="P175" s="214" t="s">
        <v>955</v>
      </c>
      <c r="Q175" s="242" t="str">
        <f>IF(OR(P175=[1]Datos!$A$23,P175=[1]Datos!$B$23),"Leve",IF(OR(P175=[1]Datos!$A$24,P175=[1]Datos!$B$24),"Menor",IF(OR(P175=[1]Datos!$A$25,P175=[1]Datos!$B$25),"Moderado",IF(OR(P175=[1]Datos!$A$26,P175=[1]Datos!$B$26),"Mayor",IF(OR(P175=[1]Datos!$A$27,P175=[1]Datos!$B$27),"Catastrófico","")))))</f>
        <v>Moderado</v>
      </c>
      <c r="R175" s="243">
        <f t="shared" si="30"/>
        <v>0.6</v>
      </c>
      <c r="S175" s="242" t="str">
        <f t="shared" si="31"/>
        <v>Moderado</v>
      </c>
      <c r="T175" s="242" t="str">
        <f t="shared" si="32"/>
        <v>Reducir</v>
      </c>
      <c r="U175" s="248" t="str">
        <f>+'5 - Diseño y Valoración Control'!H175</f>
        <v>C 68.2</v>
      </c>
      <c r="V175" s="212" t="str">
        <f>+'5 - Diseño y Valoración Control'!I175</f>
        <v>PERSONA ENCARGADA DEL PRESUPUESTO</v>
      </c>
      <c r="W175" s="212" t="str">
        <f>+'5 - Diseño y Valoración Control'!J175</f>
        <v>Persona encargada del Presupuesto modifica el presupuesto de la vigencia  a través de las solicitudes de modificaciones presupuestales  las cuales deben estar debidamente justificadas y aprobadas por los responsables del proceso</v>
      </c>
      <c r="X175" s="213" t="str">
        <f>+'5 - Diseño y Valoración Control'!K175</f>
        <v>Correctivo</v>
      </c>
      <c r="Y175" s="99" t="str">
        <f t="shared" si="26"/>
        <v>Impacto</v>
      </c>
      <c r="Z175" s="213" t="str">
        <f>+'5 - Diseño y Valoración Control'!M175</f>
        <v>Manual</v>
      </c>
      <c r="AA175" s="99" t="str">
        <f t="shared" si="27"/>
        <v>25%</v>
      </c>
      <c r="AB175" s="213" t="str">
        <f>+'5 - Diseño y Valoración Control'!O175</f>
        <v>Documentado</v>
      </c>
      <c r="AC175" s="213" t="s">
        <v>421</v>
      </c>
      <c r="AD175" s="213" t="str">
        <f>+'5 - Diseño y Valoración Control'!Q175</f>
        <v>Con registro</v>
      </c>
      <c r="AE175" s="203">
        <f>+'5 - Diseño y Valoración Control'!R175</f>
        <v>0</v>
      </c>
      <c r="AF175" s="186" t="str">
        <f>+'5 - Diseño y Valoración Control'!S175</f>
        <v/>
      </c>
      <c r="AG175" s="203">
        <f>+'5 - Diseño y Valoración Control'!T175</f>
        <v>0</v>
      </c>
      <c r="AH175" s="186" t="str">
        <f>+'5 - Diseño y Valoración Control'!U175</f>
        <v/>
      </c>
      <c r="AI175" s="186" t="str">
        <f>+'5 - Diseño y Valoración Control'!V175</f>
        <v/>
      </c>
      <c r="AJ175" s="186"/>
      <c r="AK175" s="248" t="str">
        <f>+'6 - Plan de Acciones Preventiva'!F173</f>
        <v>P 68.2</v>
      </c>
      <c r="AL175" s="212">
        <f>+'6 - Plan de Acciones Preventiva'!G173</f>
        <v>0</v>
      </c>
      <c r="AM175" s="212" t="str">
        <f>+'6 - Plan de Acciones Preventiva'!H173</f>
        <v/>
      </c>
      <c r="AN175" s="212">
        <f>+'6 - Plan de Acciones Preventiva'!I173</f>
        <v>0</v>
      </c>
      <c r="AO175" s="213">
        <f>+'6 - Plan de Acciones Preventiva'!J173</f>
        <v>0</v>
      </c>
      <c r="AP175" s="213">
        <f>+'6 - Plan de Acciones Preventiva'!AI173</f>
        <v>0</v>
      </c>
      <c r="AQ175" s="239"/>
      <c r="AR175" s="213" t="str">
        <f>+'6 - Plan de Acciones Preventiva'!AK173</f>
        <v>En curso</v>
      </c>
      <c r="AS175" s="244">
        <f>+'6 - Plan de Acciones Preventiva'!AL173</f>
        <v>0</v>
      </c>
      <c r="AT175" s="244">
        <f>+'6 - Plan de Acciones Preventiva'!AM173</f>
        <v>0</v>
      </c>
      <c r="AU175" s="213">
        <f>+'7 - Materialización del Riesgo'!G175</f>
        <v>0</v>
      </c>
      <c r="AV175" s="213">
        <f>+'7 - Materialización del Riesgo'!H175</f>
        <v>0</v>
      </c>
      <c r="AW175" s="213">
        <f>+'7 - Materialización del Riesgo'!I175</f>
        <v>0</v>
      </c>
      <c r="AX175" s="213" t="e">
        <f>+'7 - Materialización del Riesgo'!J175</f>
        <v>#DIV/0!</v>
      </c>
      <c r="AY175" s="213" t="e">
        <f>+'7 - Materialización del Riesgo'!K175</f>
        <v>#DIV/0!</v>
      </c>
      <c r="AZ175" s="213">
        <f>+'7 - Materialización del Riesgo'!L175</f>
        <v>0</v>
      </c>
      <c r="BA175" s="213">
        <f>+'7 - Materialización del Riesgo'!M175</f>
        <v>0</v>
      </c>
      <c r="BB175" s="213">
        <f>+'7 - Materialización del Riesgo'!N175</f>
        <v>0</v>
      </c>
      <c r="BC175" s="213">
        <f>+'7 - Materialización del Riesgo'!O175</f>
        <v>0</v>
      </c>
      <c r="BD175" s="213" t="e">
        <f>+'7 - Materialización del Riesgo'!P175</f>
        <v>#DIV/0!</v>
      </c>
      <c r="BE175" s="239">
        <f>+'7 - Materialización del Riesgo'!Q175</f>
        <v>1</v>
      </c>
    </row>
    <row r="176" spans="2:57" s="115" customFormat="1" ht="60" x14ac:dyDescent="0.25">
      <c r="B176" s="212" t="str">
        <f>+'3 - Identificación del Riesgo'!B175</f>
        <v>GESTIÓN FINANCIERA</v>
      </c>
      <c r="C176" s="212" t="str">
        <f>+'3 - Identificación del Riesgo'!C175</f>
        <v>Administrar los recursos e información financiera con base en las necesidades de las dependencias de la Agencia y organismos estatales requirentes, a través de mecanismos de dirección, registro, ejecución, control y seguimiento de los recursos</v>
      </c>
      <c r="D176" s="212" t="str">
        <f>+'3 - Identificación del Riesgo'!D175</f>
        <v>Desde la elaboración del anteproyecto de presupuesto de la ANT, hasta la presentación de los estados financieros</v>
      </c>
      <c r="E176" s="213" t="str">
        <f>+'3 - Identificación del Riesgo'!F175</f>
        <v>SUBDIRECCIÓN ADMINISTRATIVA Y FINANCIERA</v>
      </c>
      <c r="F176" s="248" t="str">
        <f>+'3 - Identificación del Riesgo'!G175</f>
        <v>R 69</v>
      </c>
      <c r="G176" s="213" t="str">
        <f>+'3 - Identificación del Riesgo'!H175</f>
        <v>Falla en el registro de un Compromiso Presupuestal</v>
      </c>
      <c r="H176" s="213" t="str">
        <f>+'3 - Identificación del Riesgo'!I175</f>
        <v>Afectación Económica o presupuestal</v>
      </c>
      <c r="I176" s="212" t="str">
        <f>+'3 - Identificación del Riesgo'!J175</f>
        <v>Posibilidad de afectación económica en sanciones disciplinarias y hallazgos en los entes de control por una mala interpretación de las solicitudes</v>
      </c>
      <c r="J176" s="216">
        <f>+'3 - Identificación del Riesgo'!O175</f>
        <v>44701</v>
      </c>
      <c r="K176" s="216" t="str">
        <f>+'3 - Identificación del Riesgo'!K175</f>
        <v>OPERATIVOS</v>
      </c>
      <c r="L176" s="215" t="str">
        <f>+'3 - Identificación del Riesgo'!N175</f>
        <v>Ejecución y administración de procesos</v>
      </c>
      <c r="M176" s="214">
        <v>365</v>
      </c>
      <c r="N176" s="242" t="str">
        <f t="shared" si="28"/>
        <v>Media</v>
      </c>
      <c r="O176" s="243">
        <f t="shared" si="29"/>
        <v>0.6</v>
      </c>
      <c r="P176" s="214" t="s">
        <v>955</v>
      </c>
      <c r="Q176" s="242" t="str">
        <f>IF(OR(P176=[1]Datos!$A$23,P176=[1]Datos!$B$23),"Leve",IF(OR(P176=[1]Datos!$A$24,P176=[1]Datos!$B$24),"Menor",IF(OR(P176=[1]Datos!$A$25,P176=[1]Datos!$B$25),"Moderado",IF(OR(P176=[1]Datos!$A$26,P176=[1]Datos!$B$26),"Mayor",IF(OR(P176=[1]Datos!$A$27,P176=[1]Datos!$B$27),"Catastrófico","")))))</f>
        <v>Moderado</v>
      </c>
      <c r="R176" s="243">
        <f t="shared" si="30"/>
        <v>0.6</v>
      </c>
      <c r="S176" s="242" t="str">
        <f t="shared" si="31"/>
        <v>Moderado</v>
      </c>
      <c r="T176" s="242" t="str">
        <f t="shared" si="32"/>
        <v>Reducir</v>
      </c>
      <c r="U176" s="248" t="str">
        <f>+'5 - Diseño y Valoración Control'!H176</f>
        <v>C 69.1</v>
      </c>
      <c r="V176" s="212" t="str">
        <f>+'5 - Diseño y Valoración Control'!I176</f>
        <v>PERSONA ENCARGADA DEL PRESUPUESTO</v>
      </c>
      <c r="W176" s="212" t="str">
        <f>+'5 - Diseño y Valoración Control'!J176</f>
        <v>Persona encargada del Presupuesto verifica el registro elaborado  a través del reporte que se genera SIIF-Nación con base a los documentos de la solicitud de registro</v>
      </c>
      <c r="X176" s="213" t="str">
        <f>+'5 - Diseño y Valoración Control'!K176</f>
        <v>Preventivo</v>
      </c>
      <c r="Y176" s="99" t="str">
        <f t="shared" si="26"/>
        <v>Probabilidad</v>
      </c>
      <c r="Z176" s="213" t="str">
        <f>+'5 - Diseño y Valoración Control'!M176</f>
        <v>Manual</v>
      </c>
      <c r="AA176" s="99" t="str">
        <f t="shared" si="27"/>
        <v>40%</v>
      </c>
      <c r="AB176" s="213" t="str">
        <f>+'5 - Diseño y Valoración Control'!O176</f>
        <v>Documentado</v>
      </c>
      <c r="AC176" s="213" t="s">
        <v>421</v>
      </c>
      <c r="AD176" s="213" t="str">
        <f>+'5 - Diseño y Valoración Control'!Q176</f>
        <v>Con registro</v>
      </c>
      <c r="AE176" s="203">
        <f>+'5 - Diseño y Valoración Control'!R176</f>
        <v>0.36</v>
      </c>
      <c r="AF176" s="186" t="str">
        <f>+'5 - Diseño y Valoración Control'!S176</f>
        <v>Baja</v>
      </c>
      <c r="AG176" s="203">
        <f>+'5 - Diseño y Valoración Control'!T176</f>
        <v>0.6</v>
      </c>
      <c r="AH176" s="186" t="str">
        <f>+'5 - Diseño y Valoración Control'!U176</f>
        <v>Moderado</v>
      </c>
      <c r="AI176" s="186" t="str">
        <f>+'5 - Diseño y Valoración Control'!V176</f>
        <v>Moderado</v>
      </c>
      <c r="AJ176" s="186" t="str">
        <f>+'5 - Diseño y Valoración Control'!W176</f>
        <v>Reducir</v>
      </c>
      <c r="AK176" s="248" t="str">
        <f>+'6 - Plan de Acciones Preventiva'!F174</f>
        <v>P 69.1</v>
      </c>
      <c r="AL176" s="212" t="str">
        <f>+'6 - Plan de Acciones Preventiva'!G174</f>
        <v>Capacitaciones al personal de Presupuesto en el registro de los Registros Presupuestales</v>
      </c>
      <c r="AM176" s="212" t="str">
        <f>+'6 - Plan de Acciones Preventiva'!H174</f>
        <v>EQUIPO DE PRESUPUESTO
(SUBDIRECCIÓN ADMINISTRATIVA Y FINANCIERA)</v>
      </c>
      <c r="AN176" s="212" t="str">
        <f>+'6 - Plan de Acciones Preventiva'!I174</f>
        <v>Listado de asistencia de capacitación al personal de Presupuesto</v>
      </c>
      <c r="AO176" s="213">
        <f>+'6 - Plan de Acciones Preventiva'!J174</f>
        <v>2</v>
      </c>
      <c r="AP176" s="213">
        <f>+'6 - Plan de Acciones Preventiva'!AI174</f>
        <v>0</v>
      </c>
      <c r="AQ176" s="239">
        <f>+'6 - Plan de Acciones Preventiva'!AJ174</f>
        <v>0</v>
      </c>
      <c r="AR176" s="213" t="str">
        <f>+'6 - Plan de Acciones Preventiva'!AK174</f>
        <v>En curso</v>
      </c>
      <c r="AS176" s="244">
        <f>+'6 - Plan de Acciones Preventiva'!AL174</f>
        <v>0</v>
      </c>
      <c r="AT176" s="244">
        <f>+'6 - Plan de Acciones Preventiva'!AM174</f>
        <v>0</v>
      </c>
      <c r="AU176" s="213">
        <f>+'7 - Materialización del Riesgo'!G176</f>
        <v>0</v>
      </c>
      <c r="AV176" s="213">
        <f>+'7 - Materialización del Riesgo'!H176</f>
        <v>0</v>
      </c>
      <c r="AW176" s="213">
        <f>+'7 - Materialización del Riesgo'!I176</f>
        <v>0</v>
      </c>
      <c r="AX176" s="213" t="e">
        <f>+'7 - Materialización del Riesgo'!J176</f>
        <v>#DIV/0!</v>
      </c>
      <c r="AY176" s="213" t="e">
        <f>+'7 - Materialización del Riesgo'!K176</f>
        <v>#DIV/0!</v>
      </c>
      <c r="AZ176" s="213">
        <f>+'7 - Materialización del Riesgo'!L176</f>
        <v>0</v>
      </c>
      <c r="BA176" s="213">
        <f>+'7 - Materialización del Riesgo'!M176</f>
        <v>0</v>
      </c>
      <c r="BB176" s="213">
        <f>+'7 - Materialización del Riesgo'!N176</f>
        <v>0</v>
      </c>
      <c r="BC176" s="213">
        <f>+'7 - Materialización del Riesgo'!O176</f>
        <v>0</v>
      </c>
      <c r="BD176" s="213" t="e">
        <f>+'7 - Materialización del Riesgo'!P176</f>
        <v>#DIV/0!</v>
      </c>
      <c r="BE176" s="239">
        <f>+'7 - Materialización del Riesgo'!Q176</f>
        <v>1</v>
      </c>
    </row>
    <row r="177" spans="2:57" s="115" customFormat="1" ht="60" x14ac:dyDescent="0.25">
      <c r="B177" s="212" t="str">
        <f>+'3 - Identificación del Riesgo'!B176</f>
        <v>GESTIÓN FINANCIERA</v>
      </c>
      <c r="C177" s="212" t="str">
        <f>+'3 - Identificación del Riesgo'!C176</f>
        <v>Administrar los recursos e información financiera con base en las necesidades de las dependencias de la Agencia y organismos estatales requirentes, a través de mecanismos de dirección, registro, ejecución, control y seguimiento de los recursos</v>
      </c>
      <c r="D177" s="212" t="str">
        <f>+'3 - Identificación del Riesgo'!D176</f>
        <v>Desde la elaboración del anteproyecto de presupuesto de la ANT, hasta la presentación de los estados financieros</v>
      </c>
      <c r="E177" s="213" t="str">
        <f>+'3 - Identificación del Riesgo'!F176</f>
        <v>SUBDIRECCIÓN ADMINISTRATIVA Y FINANCIERA</v>
      </c>
      <c r="F177" s="248" t="str">
        <f>+'3 - Identificación del Riesgo'!G176</f>
        <v>R 69</v>
      </c>
      <c r="G177" s="213" t="str">
        <f>+'3 - Identificación del Riesgo'!H176</f>
        <v>Falla en el registro de un Compromiso Presupuestal</v>
      </c>
      <c r="H177" s="213" t="str">
        <f>+'3 - Identificación del Riesgo'!I176</f>
        <v>Afectación Económica o presupuestal</v>
      </c>
      <c r="I177" s="212" t="str">
        <f>+'3 - Identificación del Riesgo'!J176</f>
        <v>Posibilidad de afectación económica en sanciones disciplinarias y hallazgos en los entes de control por una mala interpretación de las solicitudes</v>
      </c>
      <c r="J177" s="216">
        <f>+'3 - Identificación del Riesgo'!O176</f>
        <v>44701</v>
      </c>
      <c r="K177" s="216" t="str">
        <f>+'3 - Identificación del Riesgo'!K176</f>
        <v>OPERATIVOS</v>
      </c>
      <c r="L177" s="215" t="str">
        <f>+'3 - Identificación del Riesgo'!N176</f>
        <v>Ejecución y administración de procesos</v>
      </c>
      <c r="M177" s="214">
        <v>365</v>
      </c>
      <c r="N177" s="242" t="str">
        <f t="shared" si="28"/>
        <v>Media</v>
      </c>
      <c r="O177" s="243">
        <f t="shared" si="29"/>
        <v>0.6</v>
      </c>
      <c r="P177" s="214" t="s">
        <v>955</v>
      </c>
      <c r="Q177" s="242" t="str">
        <f>IF(OR(P177=[1]Datos!$A$23,P177=[1]Datos!$B$23),"Leve",IF(OR(P177=[1]Datos!$A$24,P177=[1]Datos!$B$24),"Menor",IF(OR(P177=[1]Datos!$A$25,P177=[1]Datos!$B$25),"Moderado",IF(OR(P177=[1]Datos!$A$26,P177=[1]Datos!$B$26),"Mayor",IF(OR(P177=[1]Datos!$A$27,P177=[1]Datos!$B$27),"Catastrófico","")))))</f>
        <v>Moderado</v>
      </c>
      <c r="R177" s="243">
        <f t="shared" si="30"/>
        <v>0.6</v>
      </c>
      <c r="S177" s="242" t="str">
        <f t="shared" si="31"/>
        <v>Moderado</v>
      </c>
      <c r="T177" s="242" t="str">
        <f t="shared" si="32"/>
        <v>Reducir</v>
      </c>
      <c r="U177" s="248" t="str">
        <f>+'5 - Diseño y Valoración Control'!H177</f>
        <v>C 69.2</v>
      </c>
      <c r="V177" s="212" t="str">
        <f>+'5 - Diseño y Valoración Control'!I177</f>
        <v>PERSONA ENCARGADA DEL PRESUPUESTO</v>
      </c>
      <c r="W177" s="212" t="str">
        <f>+'5 - Diseño y Valoración Control'!J177</f>
        <v xml:space="preserve">Persona encargada del Presupuesto ajusta el registro presupuestal  a través de acto administrativo donde se actualiza el registro presupuestal al que debe estar asignado en el SIIF-Nación 
</v>
      </c>
      <c r="X177" s="213" t="str">
        <f>+'5 - Diseño y Valoración Control'!K177</f>
        <v>Correctivo</v>
      </c>
      <c r="Y177" s="99" t="str">
        <f t="shared" si="26"/>
        <v>Impacto</v>
      </c>
      <c r="Z177" s="213" t="str">
        <f>+'5 - Diseño y Valoración Control'!M177</f>
        <v>Manual</v>
      </c>
      <c r="AA177" s="99" t="str">
        <f t="shared" si="27"/>
        <v>25%</v>
      </c>
      <c r="AB177" s="213" t="str">
        <f>+'5 - Diseño y Valoración Control'!O177</f>
        <v>Documentado</v>
      </c>
      <c r="AC177" s="213" t="s">
        <v>421</v>
      </c>
      <c r="AD177" s="213" t="str">
        <f>+'5 - Diseño y Valoración Control'!Q177</f>
        <v>Con registro</v>
      </c>
      <c r="AE177" s="203">
        <f>+'5 - Diseño y Valoración Control'!R177</f>
        <v>0</v>
      </c>
      <c r="AF177" s="186" t="str">
        <f>+'5 - Diseño y Valoración Control'!S177</f>
        <v/>
      </c>
      <c r="AG177" s="203">
        <f>+'5 - Diseño y Valoración Control'!T177</f>
        <v>0</v>
      </c>
      <c r="AH177" s="186" t="str">
        <f>+'5 - Diseño y Valoración Control'!U177</f>
        <v/>
      </c>
      <c r="AI177" s="186" t="str">
        <f>+'5 - Diseño y Valoración Control'!V177</f>
        <v/>
      </c>
      <c r="AJ177" s="186"/>
      <c r="AK177" s="248" t="str">
        <f>+'6 - Plan de Acciones Preventiva'!F175</f>
        <v>P 69.2</v>
      </c>
      <c r="AL177" s="212">
        <f>+'6 - Plan de Acciones Preventiva'!G175</f>
        <v>0</v>
      </c>
      <c r="AM177" s="212" t="str">
        <f>+'6 - Plan de Acciones Preventiva'!H175</f>
        <v/>
      </c>
      <c r="AN177" s="212">
        <f>+'6 - Plan de Acciones Preventiva'!I175</f>
        <v>0</v>
      </c>
      <c r="AO177" s="213">
        <f>+'6 - Plan de Acciones Preventiva'!J175</f>
        <v>0</v>
      </c>
      <c r="AP177" s="213">
        <f>+'6 - Plan de Acciones Preventiva'!AI175</f>
        <v>0</v>
      </c>
      <c r="AQ177" s="239"/>
      <c r="AR177" s="213" t="str">
        <f>+'6 - Plan de Acciones Preventiva'!AK175</f>
        <v>En curso</v>
      </c>
      <c r="AS177" s="244">
        <f>+'6 - Plan de Acciones Preventiva'!AL175</f>
        <v>0</v>
      </c>
      <c r="AT177" s="244">
        <f>+'6 - Plan de Acciones Preventiva'!AM175</f>
        <v>0</v>
      </c>
      <c r="AU177" s="213">
        <f>+'7 - Materialización del Riesgo'!G177</f>
        <v>0</v>
      </c>
      <c r="AV177" s="213">
        <f>+'7 - Materialización del Riesgo'!H177</f>
        <v>0</v>
      </c>
      <c r="AW177" s="213">
        <f>+'7 - Materialización del Riesgo'!I177</f>
        <v>0</v>
      </c>
      <c r="AX177" s="213" t="e">
        <f>+'7 - Materialización del Riesgo'!J177</f>
        <v>#DIV/0!</v>
      </c>
      <c r="AY177" s="213" t="e">
        <f>+'7 - Materialización del Riesgo'!K177</f>
        <v>#DIV/0!</v>
      </c>
      <c r="AZ177" s="213">
        <f>+'7 - Materialización del Riesgo'!L177</f>
        <v>0</v>
      </c>
      <c r="BA177" s="213">
        <f>+'7 - Materialización del Riesgo'!M177</f>
        <v>0</v>
      </c>
      <c r="BB177" s="213">
        <f>+'7 - Materialización del Riesgo'!N177</f>
        <v>0</v>
      </c>
      <c r="BC177" s="213">
        <f>+'7 - Materialización del Riesgo'!O177</f>
        <v>0</v>
      </c>
      <c r="BD177" s="213" t="e">
        <f>+'7 - Materialización del Riesgo'!P177</f>
        <v>#DIV/0!</v>
      </c>
      <c r="BE177" s="239">
        <f>+'7 - Materialización del Riesgo'!Q177</f>
        <v>1</v>
      </c>
    </row>
    <row r="178" spans="2:57" s="115" customFormat="1" ht="255" x14ac:dyDescent="0.25">
      <c r="B178" s="212" t="str">
        <f>+'3 - Identificación del Riesgo'!B177</f>
        <v>SEGUIMIENTO, EVALUACIÓN Y MEJORA</v>
      </c>
      <c r="C178" s="212" t="str">
        <f>+'3 - Identificación del Riesgo'!C177</f>
        <v>Analizar la información proveniente de la retroalimentación del desempeño de procesos, planes, programas y proyectos, para la toma de decisiones y formulación de nuevas acciones orientadas a elevar el nivel de cumplimiento, transparencia y mejora institucional</v>
      </c>
      <c r="D178" s="212" t="str">
        <f>+'3 - Identificación del Riesgo'!D177</f>
        <v>Desde el reporte y análisis de información y datos, la determinación de las causas probables de los incumplimientos y tendencias negativas hasta la formulación de acciones correctivas, preventivas y de mejora</v>
      </c>
      <c r="E178" s="213" t="str">
        <f>+'3 - Identificación del Riesgo'!F177</f>
        <v>OFICINA DE PLANEACIÓN</v>
      </c>
      <c r="F178" s="248" t="str">
        <f>+'3 - Identificación del Riesgo'!G177</f>
        <v>R 70</v>
      </c>
      <c r="G178" s="213" t="str">
        <f>+'3 - Identificación del Riesgo'!H177</f>
        <v xml:space="preserve">Incumplimiento y no conformidad de reportes e informes de avance de planes de acción y proyectos de inversión </v>
      </c>
      <c r="H178" s="213" t="str">
        <f>+'3 - Identificación del Riesgo'!I177</f>
        <v>Pérdida Reputacional</v>
      </c>
      <c r="I178" s="212" t="str">
        <f>+'3 - Identificación del Riesgo'!J177</f>
        <v>Posibilidad de pérdida reputacional en la imagen institucional debido a la omisión de la tarea referente al reporte de ejecución presupuestal y físico de proyectos de inversión, del procedimiento SEYM-P-006 SEGUIMIENTO A LA EJECUCIÓN PRESUPUESTAL Y DE METAS</v>
      </c>
      <c r="J178" s="216">
        <f>+'3 - Identificación del Riesgo'!O177</f>
        <v>44701</v>
      </c>
      <c r="K178" s="216" t="str">
        <f>+'3 - Identificación del Riesgo'!K177</f>
        <v>OPERATIVOS</v>
      </c>
      <c r="L178" s="215" t="str">
        <f>+'3 - Identificación del Riesgo'!N177</f>
        <v>Ejecución y administración de procesos</v>
      </c>
      <c r="M178" s="214">
        <v>12</v>
      </c>
      <c r="N178" s="242" t="str">
        <f t="shared" si="28"/>
        <v>Baja</v>
      </c>
      <c r="O178" s="243">
        <f t="shared" si="29"/>
        <v>0.4</v>
      </c>
      <c r="P178" s="214" t="s">
        <v>393</v>
      </c>
      <c r="Q178" s="242" t="str">
        <f>IF(OR(P178=[1]Datos!$A$23,P178=[1]Datos!$B$23),"Leve",IF(OR(P178=[1]Datos!$A$24,P178=[1]Datos!$B$24),"Menor",IF(OR(P178=[1]Datos!$A$25,P178=[1]Datos!$B$25),"Moderado",IF(OR(P178=[1]Datos!$A$26,P178=[1]Datos!$B$26),"Mayor",IF(OR(P178=[1]Datos!$A$27,P178=[1]Datos!$B$27),"Catastrófico","")))))</f>
        <v>Moderado</v>
      </c>
      <c r="R178" s="243">
        <f t="shared" si="30"/>
        <v>0.6</v>
      </c>
      <c r="S178" s="242" t="str">
        <f t="shared" si="31"/>
        <v>Moderado</v>
      </c>
      <c r="T178" s="242" t="str">
        <f t="shared" si="32"/>
        <v>Reducir</v>
      </c>
      <c r="U178" s="248" t="str">
        <f>+'5 - Diseño y Valoración Control'!H178</f>
        <v>C 70.1</v>
      </c>
      <c r="V178" s="212" t="str">
        <f>+'5 - Diseño y Valoración Control'!I178</f>
        <v>OFICINA DE PLANEACIÓN</v>
      </c>
      <c r="W178" s="212" t="str">
        <f>+'5 - Diseño y Valoración Control'!J178</f>
        <v>La Oficina de Planeación revisa la información de la dependencias a través de las presentaciones de avance donde se valida que se este ejecutando los planes para generar el informe de avance</v>
      </c>
      <c r="X178" s="213" t="str">
        <f>+'5 - Diseño y Valoración Control'!K178</f>
        <v>Detectivo</v>
      </c>
      <c r="Y178" s="99" t="str">
        <f t="shared" si="9"/>
        <v>Impacto</v>
      </c>
      <c r="Z178" s="213" t="str">
        <f>+'5 - Diseño y Valoración Control'!M178</f>
        <v>Manual</v>
      </c>
      <c r="AA178" s="99" t="str">
        <f t="shared" si="10"/>
        <v>30%</v>
      </c>
      <c r="AB178" s="213" t="str">
        <f>+'5 - Diseño y Valoración Control'!O178</f>
        <v>Documentado</v>
      </c>
      <c r="AC178" s="213" t="s">
        <v>421</v>
      </c>
      <c r="AD178" s="213" t="str">
        <f>+'5 - Diseño y Valoración Control'!Q178</f>
        <v>Sin registro</v>
      </c>
      <c r="AE178" s="203">
        <f>+'5 - Diseño y Valoración Control'!R178</f>
        <v>0.4</v>
      </c>
      <c r="AF178" s="186" t="str">
        <f>+'5 - Diseño y Valoración Control'!S178</f>
        <v>Baja</v>
      </c>
      <c r="AG178" s="203">
        <f>+'5 - Diseño y Valoración Control'!T178</f>
        <v>0.42</v>
      </c>
      <c r="AH178" s="186" t="str">
        <f>+'5 - Diseño y Valoración Control'!U178</f>
        <v>Moderado</v>
      </c>
      <c r="AI178" s="186" t="str">
        <f>+'5 - Diseño y Valoración Control'!V178</f>
        <v>Moderado</v>
      </c>
      <c r="AJ178" s="186" t="str">
        <f>+'5 - Diseño y Valoración Control'!W178</f>
        <v>Reducir</v>
      </c>
      <c r="AK178" s="248" t="str">
        <f>+'6 - Plan de Acciones Preventiva'!F176</f>
        <v>P 70.1</v>
      </c>
      <c r="AL178" s="212" t="str">
        <f>+'6 - Plan de Acciones Preventiva'!G176</f>
        <v>Realizar seguimiento oportuno a la información cargada mensualmente al Sistema  de Seguimiento a Proyectos de Inversión - SPI</v>
      </c>
      <c r="AM178" s="212" t="str">
        <f>+'6 - Plan de Acciones Preventiva'!H176</f>
        <v>OFICINA DE PLANEACIÓN</v>
      </c>
      <c r="AN178" s="212" t="str">
        <f>+'6 - Plan de Acciones Preventiva'!I176</f>
        <v>Soporte visual (pantallazo) del cargue mensual realizado</v>
      </c>
      <c r="AO178" s="213">
        <f>+'6 - Plan de Acciones Preventiva'!J176</f>
        <v>12</v>
      </c>
      <c r="AP178" s="213">
        <f>+'6 - Plan de Acciones Preventiva'!AI176</f>
        <v>6</v>
      </c>
      <c r="AQ178" s="239">
        <f>+'6 - Plan de Acciones Preventiva'!AJ176</f>
        <v>0.5</v>
      </c>
      <c r="AR178" s="213" t="str">
        <f>+'6 - Plan de Acciones Preventiva'!AK176</f>
        <v>En curso</v>
      </c>
      <c r="AS178" s="244" t="str">
        <f>+'6 - Plan de Acciones Preventiva'!AL176</f>
        <v>https://agenciadetierras.sharepoint.com/:b:/s/MapadeRiesgosdeGestionANT/EYPf7ZSjSkZBjOJIQh_6CToB5CpbgyzSD0SIbJNJPQWUSA?e=EoTWEk
https://agenciadetierras.sharepoint.com/:b:/s/MapadeRiesgosdeGestionANT/EdiyNDfLxIVEgpqZnS98bWYBXAFzFJ6fXGQ2cpdiVBL-Pg?e=4NZT6c
https://agenciadetierras.sharepoint.com/:b:/s/MapadeRiesgosdeGestionANT/EbN0ePTLWb1AtFTJKhSWYgcBzszrQXcFUjIpWeTEtZs09A?e=Gi4Z2x
https://agenciadetierras.sharepoint.com/:b:/s/MapadeRiesgosdeGestionANT/EbN0ePTLWb1AtFTJKhSWYgcBzszrQXcFUjIpWeTEtZs09A?e=Gi4Z2x
https://agenciadetierras.sharepoint.com/:b:/s/MapadeRiesgosdeGestionANT/EWYgb1Yl2QxNoB9Cavgox6wBGuQgrgyFhrDmbWf6wgKqSQ?e=e3hgcA
https://agenciadetierras.sharepoint.com/:b:/s/MapadeRiesgosdeGestionANT/ES7NVu4UbG9BrBM2nc8qns8B_mlpZblKHSQDYJwxt11fKg?e=eWqdGM</v>
      </c>
      <c r="AT178" s="244" t="str">
        <f>+'6 - Plan de Acciones Preventiva'!AM176</f>
        <v>Se presenta los pantallazos del seguimiento al SPI a corte de 30 de junio</v>
      </c>
      <c r="AU178" s="213">
        <f>+'7 - Materialización del Riesgo'!G178</f>
        <v>0</v>
      </c>
      <c r="AV178" s="213">
        <f>+'7 - Materialización del Riesgo'!H178</f>
        <v>0</v>
      </c>
      <c r="AW178" s="213">
        <f>+'7 - Materialización del Riesgo'!I178</f>
        <v>0</v>
      </c>
      <c r="AX178" s="213" t="e">
        <f>+'7 - Materialización del Riesgo'!J178</f>
        <v>#DIV/0!</v>
      </c>
      <c r="AY178" s="213" t="e">
        <f>+'7 - Materialización del Riesgo'!K178</f>
        <v>#DIV/0!</v>
      </c>
      <c r="AZ178" s="213">
        <f>+'7 - Materialización del Riesgo'!L178</f>
        <v>0</v>
      </c>
      <c r="BA178" s="213">
        <f>+'7 - Materialización del Riesgo'!M178</f>
        <v>0</v>
      </c>
      <c r="BB178" s="213">
        <f>+'7 - Materialización del Riesgo'!N178</f>
        <v>0</v>
      </c>
      <c r="BC178" s="213">
        <f>+'7 - Materialización del Riesgo'!O178</f>
        <v>0</v>
      </c>
      <c r="BD178" s="213" t="e">
        <f>+'7 - Materialización del Riesgo'!P178</f>
        <v>#DIV/0!</v>
      </c>
      <c r="BE178" s="239">
        <f>+'7 - Materialización del Riesgo'!Q178</f>
        <v>1</v>
      </c>
    </row>
    <row r="179" spans="2:57" s="115" customFormat="1" ht="60" x14ac:dyDescent="0.25">
      <c r="B179" s="212" t="str">
        <f>+'3 - Identificación del Riesgo'!B178</f>
        <v>SEGUIMIENTO, EVALUACIÓN Y MEJORA</v>
      </c>
      <c r="C179" s="212" t="str">
        <f>+'3 - Identificación del Riesgo'!C178</f>
        <v>Analizar la información proveniente de la retroalimentación del desempeño de procesos, planes, programas y proyectos, para la toma de decisiones y formulación de nuevas acciones orientadas a elevar el nivel de cumplimiento, transparencia y mejora institucional</v>
      </c>
      <c r="D179" s="212" t="str">
        <f>+'3 - Identificación del Riesgo'!D178</f>
        <v>Desde el reporte y análisis de información y datos, la determinación de las causas probables de los incumplimientos y tendencias negativas hasta la formulación de acciones correctivas, preventivas y de mejora</v>
      </c>
      <c r="E179" s="213" t="str">
        <f>+'3 - Identificación del Riesgo'!F178</f>
        <v>OFICINA DE PLANEACIÓN</v>
      </c>
      <c r="F179" s="248" t="str">
        <f>+'3 - Identificación del Riesgo'!G178</f>
        <v>R 70</v>
      </c>
      <c r="G179" s="213" t="str">
        <f>+'3 - Identificación del Riesgo'!H178</f>
        <v xml:space="preserve">Incumplimiento y no conformidad de reportes e informes de avance de planes de acción y proyectos de inversión </v>
      </c>
      <c r="H179" s="213" t="str">
        <f>+'3 - Identificación del Riesgo'!I178</f>
        <v>Pérdida Reputacional</v>
      </c>
      <c r="I179" s="212" t="str">
        <f>+'3 - Identificación del Riesgo'!J178</f>
        <v>Posibilidad de pérdida reputacional en la imagen institucional debido a la omisión de la tarea referente al reporte de ejecución presupuestal y físico de proyectos de inversión, del procedimiento SEYM-P-006 SEGUIMIENTO A LA EJECUCIÓN PRESUPUESTAL Y DE METAS</v>
      </c>
      <c r="J179" s="216">
        <f>+'3 - Identificación del Riesgo'!O178</f>
        <v>44701</v>
      </c>
      <c r="K179" s="216" t="str">
        <f>+'3 - Identificación del Riesgo'!K178</f>
        <v>OPERATIVOS</v>
      </c>
      <c r="L179" s="215" t="str">
        <f>+'3 - Identificación del Riesgo'!N178</f>
        <v>Ejecución y administración de procesos</v>
      </c>
      <c r="M179" s="214"/>
      <c r="N179" s="242" t="str">
        <f t="shared" si="28"/>
        <v/>
      </c>
      <c r="O179" s="243" t="str">
        <f t="shared" si="29"/>
        <v/>
      </c>
      <c r="P179" s="214"/>
      <c r="Q179" s="242" t="str">
        <f>IF(OR(P179=[1]Datos!$A$23,P179=[1]Datos!$B$23),"Leve",IF(OR(P179=[1]Datos!$A$24,P179=[1]Datos!$B$24),"Menor",IF(OR(P179=[1]Datos!$A$25,P179=[1]Datos!$B$25),"Moderado",IF(OR(P179=[1]Datos!$A$26,P179=[1]Datos!$B$26),"Mayor",IF(OR(P179=[1]Datos!$A$27,P179=[1]Datos!$B$27),"Catastrófico","")))))</f>
        <v/>
      </c>
      <c r="R179" s="243" t="str">
        <f t="shared" si="30"/>
        <v/>
      </c>
      <c r="S179" s="242" t="str">
        <f t="shared" si="31"/>
        <v/>
      </c>
      <c r="T179" s="242" t="e">
        <f t="shared" si="32"/>
        <v>#N/A</v>
      </c>
      <c r="U179" s="248" t="str">
        <f>+'5 - Diseño y Valoración Control'!H179</f>
        <v>C 70.2</v>
      </c>
      <c r="V179" s="212" t="str">
        <f>+'5 - Diseño y Valoración Control'!I179</f>
        <v>OFICINA DE PLANEACIÓN</v>
      </c>
      <c r="W179" s="212" t="str">
        <f>+'5 - Diseño y Valoración Control'!J179</f>
        <v>La Oficina de Planeación informa a la dependencia responsable del plan de acción y/o proyecto de inversión a través de una comunicación por correo electrónico las observaciones encontradas en el informe de avance</v>
      </c>
      <c r="X179" s="213" t="str">
        <f>+'5 - Diseño y Valoración Control'!K179</f>
        <v>Correctivo</v>
      </c>
      <c r="Y179" s="99" t="str">
        <f t="shared" si="9"/>
        <v>Impacto</v>
      </c>
      <c r="Z179" s="213" t="str">
        <f>+'5 - Diseño y Valoración Control'!M179</f>
        <v>Manual</v>
      </c>
      <c r="AA179" s="99" t="str">
        <f t="shared" si="10"/>
        <v>25%</v>
      </c>
      <c r="AB179" s="213" t="str">
        <f>+'5 - Diseño y Valoración Control'!O179</f>
        <v>Documentado</v>
      </c>
      <c r="AC179" s="213" t="s">
        <v>421</v>
      </c>
      <c r="AD179" s="213" t="str">
        <f>+'5 - Diseño y Valoración Control'!Q179</f>
        <v>Sin registro</v>
      </c>
      <c r="AE179" s="203">
        <f>+'5 - Diseño y Valoración Control'!R179</f>
        <v>0</v>
      </c>
      <c r="AF179" s="186" t="str">
        <f>+'5 - Diseño y Valoración Control'!S179</f>
        <v/>
      </c>
      <c r="AG179" s="203">
        <f>+'5 - Diseño y Valoración Control'!T179</f>
        <v>0</v>
      </c>
      <c r="AH179" s="186" t="str">
        <f>+'5 - Diseño y Valoración Control'!U179</f>
        <v/>
      </c>
      <c r="AI179" s="186" t="str">
        <f>+'5 - Diseño y Valoración Control'!V179</f>
        <v/>
      </c>
      <c r="AJ179" s="186"/>
      <c r="AK179" s="248" t="str">
        <f>+'6 - Plan de Acciones Preventiva'!F177</f>
        <v>P 70.2</v>
      </c>
      <c r="AL179" s="212">
        <f>+'6 - Plan de Acciones Preventiva'!G177</f>
        <v>0</v>
      </c>
      <c r="AM179" s="212" t="str">
        <f>+'6 - Plan de Acciones Preventiva'!H177</f>
        <v/>
      </c>
      <c r="AN179" s="212">
        <f>+'6 - Plan de Acciones Preventiva'!I177</f>
        <v>0</v>
      </c>
      <c r="AO179" s="213">
        <f>+'6 - Plan de Acciones Preventiva'!J177</f>
        <v>0</v>
      </c>
      <c r="AP179" s="213">
        <f>+'6 - Plan de Acciones Preventiva'!AI177</f>
        <v>0</v>
      </c>
      <c r="AQ179" s="239"/>
      <c r="AR179" s="213" t="str">
        <f>+'6 - Plan de Acciones Preventiva'!AK177</f>
        <v>En curso</v>
      </c>
      <c r="AS179" s="244">
        <f>+'6 - Plan de Acciones Preventiva'!AL177</f>
        <v>0</v>
      </c>
      <c r="AT179" s="244">
        <f>+'6 - Plan de Acciones Preventiva'!AM177</f>
        <v>0</v>
      </c>
      <c r="AU179" s="213">
        <f>+'7 - Materialización del Riesgo'!G179</f>
        <v>0</v>
      </c>
      <c r="AV179" s="213">
        <f>+'7 - Materialización del Riesgo'!H179</f>
        <v>0</v>
      </c>
      <c r="AW179" s="213">
        <f>+'7 - Materialización del Riesgo'!I179</f>
        <v>0</v>
      </c>
      <c r="AX179" s="213" t="e">
        <f>+'7 - Materialización del Riesgo'!J179</f>
        <v>#DIV/0!</v>
      </c>
      <c r="AY179" s="213" t="e">
        <f>+'7 - Materialización del Riesgo'!K179</f>
        <v>#DIV/0!</v>
      </c>
      <c r="AZ179" s="213">
        <f>+'7 - Materialización del Riesgo'!L179</f>
        <v>0</v>
      </c>
      <c r="BA179" s="213">
        <f>+'7 - Materialización del Riesgo'!M179</f>
        <v>0</v>
      </c>
      <c r="BB179" s="213">
        <f>+'7 - Materialización del Riesgo'!N179</f>
        <v>0</v>
      </c>
      <c r="BC179" s="213">
        <f>+'7 - Materialización del Riesgo'!O179</f>
        <v>0</v>
      </c>
      <c r="BD179" s="213" t="e">
        <f>+'7 - Materialización del Riesgo'!P179</f>
        <v>#DIV/0!</v>
      </c>
      <c r="BE179" s="239">
        <f>+'7 - Materialización del Riesgo'!Q179</f>
        <v>1</v>
      </c>
    </row>
    <row r="180" spans="2:57" s="115" customFormat="1" ht="60" x14ac:dyDescent="0.25">
      <c r="B180" s="212" t="str">
        <f>+'3 - Identificación del Riesgo'!B179</f>
        <v>SEGUIMIENTO, EVALUACIÓN Y MEJORA</v>
      </c>
      <c r="C180" s="212" t="str">
        <f>+'3 - Identificación del Riesgo'!C179</f>
        <v>Analizar la información proveniente de la retroalimentación del desempeño de procesos, planes, programas y proyectos, para la toma de decisiones y formulación de nuevas acciones orientadas a elevar el nivel de cumplimiento, transparencia y mejora institucional</v>
      </c>
      <c r="D180" s="212" t="str">
        <f>+'3 - Identificación del Riesgo'!D179</f>
        <v>Desde el reporte y análisis de información y datos, la determinación de las causas probables de los incumplimientos y tendencias negativas hasta la formulación de acciones correctivas, preventivas y de mejora</v>
      </c>
      <c r="E180" s="213" t="str">
        <f>+'3 - Identificación del Riesgo'!F179</f>
        <v>OFICINA DE PLANEACIÓN</v>
      </c>
      <c r="F180" s="248" t="str">
        <f>+'3 - Identificación del Riesgo'!G179</f>
        <v>R 71</v>
      </c>
      <c r="G180" s="213" t="str">
        <f>+'3 - Identificación del Riesgo'!H179</f>
        <v>Liberación de productos no conformes con los requisitos</v>
      </c>
      <c r="H180" s="213" t="str">
        <f>+'3 - Identificación del Riesgo'!I179</f>
        <v>Pérdida Reputacional</v>
      </c>
      <c r="I180" s="212" t="str">
        <f>+'3 - Identificación del Riesgo'!J179</f>
        <v>Posibilidad de pérdida reputacional en la imagen institucional por el desconocimiento de cambios normativos, requisitos y/o lineamientos para el desarrollo de productos y/o salidas</v>
      </c>
      <c r="J180" s="216">
        <f>+'3 - Identificación del Riesgo'!O179</f>
        <v>44701</v>
      </c>
      <c r="K180" s="216" t="str">
        <f>+'3 - Identificación del Riesgo'!K179</f>
        <v>SATISFACCIÓN DEL CLIENTE</v>
      </c>
      <c r="L180" s="215" t="str">
        <f>+'3 - Identificación del Riesgo'!N179</f>
        <v>Usuarios, productos y prácticas</v>
      </c>
      <c r="M180" s="214">
        <v>365</v>
      </c>
      <c r="N180" s="242" t="str">
        <f t="shared" si="28"/>
        <v>Media</v>
      </c>
      <c r="O180" s="243">
        <f t="shared" si="29"/>
        <v>0.6</v>
      </c>
      <c r="P180" s="214" t="s">
        <v>394</v>
      </c>
      <c r="Q180" s="242" t="str">
        <f>IF(OR(P180=[1]Datos!$A$23,P180=[1]Datos!$B$23),"Leve",IF(OR(P180=[1]Datos!$A$24,P180=[1]Datos!$B$24),"Menor",IF(OR(P180=[1]Datos!$A$25,P180=[1]Datos!$B$25),"Moderado",IF(OR(P180=[1]Datos!$A$26,P180=[1]Datos!$B$26),"Mayor",IF(OR(P180=[1]Datos!$A$27,P180=[1]Datos!$B$27),"Catastrófico","")))))</f>
        <v>Catastrófico</v>
      </c>
      <c r="R180" s="243">
        <f t="shared" si="30"/>
        <v>1</v>
      </c>
      <c r="S180" s="242" t="str">
        <f t="shared" si="31"/>
        <v>Extremo</v>
      </c>
      <c r="T180" s="242" t="str">
        <f t="shared" si="32"/>
        <v>Reducir</v>
      </c>
      <c r="U180" s="248" t="str">
        <f>+'5 - Diseño y Valoración Control'!H180</f>
        <v>C 71.1</v>
      </c>
      <c r="V180" s="212" t="str">
        <f>+'5 - Diseño y Valoración Control'!I180</f>
        <v>OFICINA DE PLANEACIÓN</v>
      </c>
      <c r="W180" s="212" t="str">
        <f>+'5 - Diseño y Valoración Control'!J180</f>
        <v>La Oficina de Planeación verifica la conformidad de Salidas o Productos a través de las "Tareas de Control" establecidas en procedimientos, instructivos, políticas, manuales y otros documentos del Sistema de Gestión donde valida la conformidad de las salidas o productos generados por el proceso, en sus fases finales e intermedias, con base en las especificaciones técnicas previamente establecidas en las Fichas Técnicas correspondientes</v>
      </c>
      <c r="X180" s="213" t="str">
        <f>+'5 - Diseño y Valoración Control'!K180</f>
        <v>Preventivo</v>
      </c>
      <c r="Y180" s="99" t="str">
        <f t="shared" si="9"/>
        <v>Probabilidad</v>
      </c>
      <c r="Z180" s="213" t="str">
        <f>+'5 - Diseño y Valoración Control'!M180</f>
        <v>Manual</v>
      </c>
      <c r="AA180" s="99" t="str">
        <f t="shared" si="10"/>
        <v>40%</v>
      </c>
      <c r="AB180" s="213" t="str">
        <f>+'5 - Diseño y Valoración Control'!O180</f>
        <v>Documentado</v>
      </c>
      <c r="AC180" s="213" t="s">
        <v>421</v>
      </c>
      <c r="AD180" s="213" t="str">
        <f>+'5 - Diseño y Valoración Control'!Q180</f>
        <v>Sin registro</v>
      </c>
      <c r="AE180" s="203">
        <f>+'5 - Diseño y Valoración Control'!R180</f>
        <v>0.36</v>
      </c>
      <c r="AF180" s="186" t="str">
        <f>+'5 - Diseño y Valoración Control'!S180</f>
        <v>Baja</v>
      </c>
      <c r="AG180" s="203">
        <f>+'5 - Diseño y Valoración Control'!T180</f>
        <v>1</v>
      </c>
      <c r="AH180" s="186" t="str">
        <f>+'5 - Diseño y Valoración Control'!U180</f>
        <v>Catastrófico</v>
      </c>
      <c r="AI180" s="186" t="str">
        <f>+'5 - Diseño y Valoración Control'!V180</f>
        <v>Extremo</v>
      </c>
      <c r="AJ180" s="186" t="str">
        <f>+'5 - Diseño y Valoración Control'!W180</f>
        <v>Reducir</v>
      </c>
      <c r="AK180" s="248" t="str">
        <f>+'6 - Plan de Acciones Preventiva'!F178</f>
        <v>P 71.1</v>
      </c>
      <c r="AL180" s="212" t="str">
        <f>+'6 - Plan de Acciones Preventiva'!G178</f>
        <v>Socialización en el procedimiento actualizado de Liberación y Control de productos no Conformes</v>
      </c>
      <c r="AM180" s="212" t="str">
        <f>+'6 - Plan de Acciones Preventiva'!H178</f>
        <v>OFICINA DE PLANEACIÓN</v>
      </c>
      <c r="AN180" s="212" t="str">
        <f>+'6 - Plan de Acciones Preventiva'!I178</f>
        <v>Listados de asistencia de la socialización</v>
      </c>
      <c r="AO180" s="213">
        <f>+'6 - Plan de Acciones Preventiva'!J178</f>
        <v>1</v>
      </c>
      <c r="AP180" s="213">
        <f>+'6 - Plan de Acciones Preventiva'!AI178</f>
        <v>0</v>
      </c>
      <c r="AQ180" s="239">
        <f>+'6 - Plan de Acciones Preventiva'!AJ178</f>
        <v>0</v>
      </c>
      <c r="AR180" s="213" t="str">
        <f>+'6 - Plan de Acciones Preventiva'!AK178</f>
        <v>En curso</v>
      </c>
      <c r="AS180" s="244">
        <f>+'6 - Plan de Acciones Preventiva'!AL178</f>
        <v>0</v>
      </c>
      <c r="AT180" s="244">
        <f>+'6 - Plan de Acciones Preventiva'!AM178</f>
        <v>0</v>
      </c>
      <c r="AU180" s="213">
        <f>+'7 - Materialización del Riesgo'!G180</f>
        <v>0</v>
      </c>
      <c r="AV180" s="213">
        <f>+'7 - Materialización del Riesgo'!H180</f>
        <v>0</v>
      </c>
      <c r="AW180" s="213">
        <f>+'7 - Materialización del Riesgo'!I180</f>
        <v>0</v>
      </c>
      <c r="AX180" s="213" t="e">
        <f>+'7 - Materialización del Riesgo'!J180</f>
        <v>#DIV/0!</v>
      </c>
      <c r="AY180" s="213" t="e">
        <f>+'7 - Materialización del Riesgo'!K180</f>
        <v>#DIV/0!</v>
      </c>
      <c r="AZ180" s="213">
        <f>+'7 - Materialización del Riesgo'!L180</f>
        <v>0</v>
      </c>
      <c r="BA180" s="213">
        <f>+'7 - Materialización del Riesgo'!M180</f>
        <v>0</v>
      </c>
      <c r="BB180" s="213">
        <f>+'7 - Materialización del Riesgo'!N180</f>
        <v>0</v>
      </c>
      <c r="BC180" s="213">
        <f>+'7 - Materialización del Riesgo'!O180</f>
        <v>0</v>
      </c>
      <c r="BD180" s="213" t="e">
        <f>+'7 - Materialización del Riesgo'!P180</f>
        <v>#DIV/0!</v>
      </c>
      <c r="BE180" s="239">
        <f>+'7 - Materialización del Riesgo'!Q180</f>
        <v>1</v>
      </c>
    </row>
    <row r="181" spans="2:57" s="115" customFormat="1" ht="60" x14ac:dyDescent="0.25">
      <c r="B181" s="212" t="str">
        <f>+'3 - Identificación del Riesgo'!B180</f>
        <v>SEGUIMIENTO, EVALUACIÓN Y MEJORA</v>
      </c>
      <c r="C181" s="212" t="str">
        <f>+'3 - Identificación del Riesgo'!C180</f>
        <v>Analizar la información proveniente de la retroalimentación del desempeño de procesos, planes, programas y proyectos, para la toma de decisiones y formulación de nuevas acciones orientadas a elevar el nivel de cumplimiento, transparencia y mejora institucional</v>
      </c>
      <c r="D181" s="212" t="str">
        <f>+'3 - Identificación del Riesgo'!D180</f>
        <v>Desde el reporte y análisis de información y datos, la determinación de las causas probables de los incumplimientos y tendencias negativas hasta la formulación de acciones correctivas, preventivas y de mejora</v>
      </c>
      <c r="E181" s="213" t="str">
        <f>+'3 - Identificación del Riesgo'!F180</f>
        <v>OFICINA DE PLANEACIÓN</v>
      </c>
      <c r="F181" s="248" t="str">
        <f>+'3 - Identificación del Riesgo'!G180</f>
        <v>R 71</v>
      </c>
      <c r="G181" s="213" t="str">
        <f>+'3 - Identificación del Riesgo'!H180</f>
        <v>Liberación de productos no conformes con los requisitos</v>
      </c>
      <c r="H181" s="213" t="str">
        <f>+'3 - Identificación del Riesgo'!I180</f>
        <v>Pérdida Reputacional</v>
      </c>
      <c r="I181" s="212" t="str">
        <f>+'3 - Identificación del Riesgo'!J180</f>
        <v>Posibilidad de pérdida reputacional en la imagen institucional por el desconocimiento de cambios normativos, requisitos y/o lineamientos para el desarrollo de productos y/o salidas</v>
      </c>
      <c r="J181" s="216">
        <f>+'3 - Identificación del Riesgo'!O180</f>
        <v>44701</v>
      </c>
      <c r="K181" s="216" t="str">
        <f>+'3 - Identificación del Riesgo'!K180</f>
        <v>SATISFACCIÓN DEL CLIENTE</v>
      </c>
      <c r="L181" s="215" t="str">
        <f>+'3 - Identificación del Riesgo'!N180</f>
        <v>Usuarios, productos y prácticas</v>
      </c>
      <c r="M181" s="214"/>
      <c r="N181" s="242" t="str">
        <f t="shared" si="28"/>
        <v/>
      </c>
      <c r="O181" s="243" t="str">
        <f t="shared" si="29"/>
        <v/>
      </c>
      <c r="P181" s="214"/>
      <c r="Q181" s="242" t="str">
        <f>IF(OR(P181=[1]Datos!$A$23,P181=[1]Datos!$B$23),"Leve",IF(OR(P181=[1]Datos!$A$24,P181=[1]Datos!$B$24),"Menor",IF(OR(P181=[1]Datos!$A$25,P181=[1]Datos!$B$25),"Moderado",IF(OR(P181=[1]Datos!$A$26,P181=[1]Datos!$B$26),"Mayor",IF(OR(P181=[1]Datos!$A$27,P181=[1]Datos!$B$27),"Catastrófico","")))))</f>
        <v/>
      </c>
      <c r="R181" s="243" t="str">
        <f t="shared" si="30"/>
        <v/>
      </c>
      <c r="S181" s="242" t="str">
        <f t="shared" si="31"/>
        <v/>
      </c>
      <c r="T181" s="242" t="e">
        <f t="shared" si="32"/>
        <v>#N/A</v>
      </c>
      <c r="U181" s="248" t="str">
        <f>+'5 - Diseño y Valoración Control'!H181</f>
        <v>C 71.2</v>
      </c>
      <c r="V181" s="212" t="str">
        <f>+'5 - Diseño y Valoración Control'!I181</f>
        <v>OFICINA DE PLANEACIÓN</v>
      </c>
      <c r="W181" s="212" t="str">
        <f>+'5 - Diseño y Valoración Control'!J181</f>
        <v>La Oficina de Planeación corrige las salidas o productos generados por las dependencias a través en la actualización de la salida o producto que generar no conformidad de acuerdo con las observaciones encontradas por los reprocesos, anulaciones o disposiciones finales con incumplimiento</v>
      </c>
      <c r="X181" s="213" t="str">
        <f>+'5 - Diseño y Valoración Control'!K181</f>
        <v>Correctivo</v>
      </c>
      <c r="Y181" s="99" t="str">
        <f t="shared" si="9"/>
        <v>Impacto</v>
      </c>
      <c r="Z181" s="213" t="str">
        <f>+'5 - Diseño y Valoración Control'!M181</f>
        <v>Manual</v>
      </c>
      <c r="AA181" s="99" t="str">
        <f t="shared" si="10"/>
        <v>25%</v>
      </c>
      <c r="AB181" s="213" t="str">
        <f>+'5 - Diseño y Valoración Control'!O181</f>
        <v>Documentado</v>
      </c>
      <c r="AC181" s="213" t="s">
        <v>421</v>
      </c>
      <c r="AD181" s="213" t="str">
        <f>+'5 - Diseño y Valoración Control'!Q181</f>
        <v>Sin registro</v>
      </c>
      <c r="AE181" s="203">
        <f>+'5 - Diseño y Valoración Control'!R181</f>
        <v>0</v>
      </c>
      <c r="AF181" s="186" t="str">
        <f>+'5 - Diseño y Valoración Control'!S181</f>
        <v/>
      </c>
      <c r="AG181" s="203">
        <f>+'5 - Diseño y Valoración Control'!T181</f>
        <v>0</v>
      </c>
      <c r="AH181" s="186" t="str">
        <f>+'5 - Diseño y Valoración Control'!U181</f>
        <v/>
      </c>
      <c r="AI181" s="186" t="str">
        <f>+'5 - Diseño y Valoración Control'!V181</f>
        <v/>
      </c>
      <c r="AJ181" s="186"/>
      <c r="AK181" s="248" t="str">
        <f>+'6 - Plan de Acciones Preventiva'!F179</f>
        <v>P 71.2</v>
      </c>
      <c r="AL181" s="212">
        <f>+'6 - Plan de Acciones Preventiva'!G179</f>
        <v>0</v>
      </c>
      <c r="AM181" s="212" t="str">
        <f>+'6 - Plan de Acciones Preventiva'!H179</f>
        <v/>
      </c>
      <c r="AN181" s="212">
        <f>+'6 - Plan de Acciones Preventiva'!I179</f>
        <v>0</v>
      </c>
      <c r="AO181" s="213">
        <f>+'6 - Plan de Acciones Preventiva'!J179</f>
        <v>0</v>
      </c>
      <c r="AP181" s="213">
        <f>+'6 - Plan de Acciones Preventiva'!AI179</f>
        <v>0</v>
      </c>
      <c r="AQ181" s="239"/>
      <c r="AR181" s="213" t="str">
        <f>+'6 - Plan de Acciones Preventiva'!AK179</f>
        <v>En curso</v>
      </c>
      <c r="AS181" s="244">
        <f>+'6 - Plan de Acciones Preventiva'!AL179</f>
        <v>0</v>
      </c>
      <c r="AT181" s="244">
        <f>+'6 - Plan de Acciones Preventiva'!AM179</f>
        <v>0</v>
      </c>
      <c r="AU181" s="213">
        <f>+'7 - Materialización del Riesgo'!G181</f>
        <v>0</v>
      </c>
      <c r="AV181" s="213">
        <f>+'7 - Materialización del Riesgo'!H181</f>
        <v>0</v>
      </c>
      <c r="AW181" s="213">
        <f>+'7 - Materialización del Riesgo'!I181</f>
        <v>0</v>
      </c>
      <c r="AX181" s="213" t="e">
        <f>+'7 - Materialización del Riesgo'!J181</f>
        <v>#DIV/0!</v>
      </c>
      <c r="AY181" s="213" t="e">
        <f>+'7 - Materialización del Riesgo'!K181</f>
        <v>#DIV/0!</v>
      </c>
      <c r="AZ181" s="213">
        <f>+'7 - Materialización del Riesgo'!L181</f>
        <v>0</v>
      </c>
      <c r="BA181" s="213">
        <f>+'7 - Materialización del Riesgo'!M181</f>
        <v>0</v>
      </c>
      <c r="BB181" s="213">
        <f>+'7 - Materialización del Riesgo'!N181</f>
        <v>0</v>
      </c>
      <c r="BC181" s="213">
        <f>+'7 - Materialización del Riesgo'!O181</f>
        <v>0</v>
      </c>
      <c r="BD181" s="213" t="e">
        <f>+'7 - Materialización del Riesgo'!P181</f>
        <v>#DIV/0!</v>
      </c>
      <c r="BE181" s="239">
        <f>+'7 - Materialización del Riesgo'!Q181</f>
        <v>1</v>
      </c>
    </row>
    <row r="182" spans="2:57" s="115" customFormat="1" ht="165" x14ac:dyDescent="0.25">
      <c r="B182" s="212" t="str">
        <f>+'3 - Identificación del Riesgo'!B181</f>
        <v>SEGUIMIENTO, EVALUACIÓN Y MEJORA</v>
      </c>
      <c r="C182" s="212" t="str">
        <f>+'3 - Identificación del Riesgo'!C181</f>
        <v>Analizar la información proveniente de la retroalimentación del desempeño de procesos, planes, programas y proyectos, para la toma de decisiones y formulación de nuevas acciones orientadas a elevar el nivel de cumplimiento, transparencia y mejora institucional</v>
      </c>
      <c r="D182" s="212" t="str">
        <f>+'3 - Identificación del Riesgo'!D181</f>
        <v>Desde el reporte y análisis de información y datos, la determinación de las causas probables de los incumplimientos y tendencias negativas hasta la formulación de acciones correctivas, preventivas y de mejora</v>
      </c>
      <c r="E182" s="213" t="str">
        <f>+'3 - Identificación del Riesgo'!F181</f>
        <v>OFICINA DE PLANEACIÓN</v>
      </c>
      <c r="F182" s="248" t="str">
        <f>+'3 - Identificación del Riesgo'!G181</f>
        <v>R 72</v>
      </c>
      <c r="G182" s="213" t="str">
        <f>+'3 - Identificación del Riesgo'!H181</f>
        <v>Incumplimiento en la ejecución de los planes y proyectos Institucionales</v>
      </c>
      <c r="H182" s="213" t="str">
        <f>+'3 - Identificación del Riesgo'!I181</f>
        <v>Pérdida Reputacional</v>
      </c>
      <c r="I182" s="212" t="str">
        <f>+'3 - Identificación del Riesgo'!J181</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82" s="216">
        <f>+'3 - Identificación del Riesgo'!O181</f>
        <v>44701</v>
      </c>
      <c r="K182" s="216" t="str">
        <f>+'3 - Identificación del Riesgo'!K181</f>
        <v>ESTRATÉGICOS</v>
      </c>
      <c r="L182" s="215" t="str">
        <f>+'3 - Identificación del Riesgo'!N181</f>
        <v>Usuarios, productos y prácticas</v>
      </c>
      <c r="M182" s="214">
        <v>12</v>
      </c>
      <c r="N182" s="242" t="str">
        <f t="shared" si="28"/>
        <v>Baja</v>
      </c>
      <c r="O182" s="243">
        <f t="shared" si="29"/>
        <v>0.4</v>
      </c>
      <c r="P182" s="214" t="s">
        <v>393</v>
      </c>
      <c r="Q182" s="242" t="str">
        <f>IF(OR(P182=[1]Datos!$A$23,P182=[1]Datos!$B$23),"Leve",IF(OR(P182=[1]Datos!$A$24,P182=[1]Datos!$B$24),"Menor",IF(OR(P182=[1]Datos!$A$25,P182=[1]Datos!$B$25),"Moderado",IF(OR(P182=[1]Datos!$A$26,P182=[1]Datos!$B$26),"Mayor",IF(OR(P182=[1]Datos!$A$27,P182=[1]Datos!$B$27),"Catastrófico","")))))</f>
        <v>Moderado</v>
      </c>
      <c r="R182" s="243">
        <f t="shared" si="30"/>
        <v>0.6</v>
      </c>
      <c r="S182" s="242" t="str">
        <f t="shared" si="31"/>
        <v>Moderado</v>
      </c>
      <c r="T182" s="242" t="str">
        <f t="shared" si="32"/>
        <v>Reducir</v>
      </c>
      <c r="U182" s="248" t="str">
        <f>+'5 - Diseño y Valoración Control'!H182</f>
        <v>C 72.1</v>
      </c>
      <c r="V182" s="212" t="str">
        <f>+'5 - Diseño y Valoración Control'!I182</f>
        <v>OFICINA DE PLANEACIÓN</v>
      </c>
      <c r="W182" s="212" t="str">
        <f>+'5 - Diseño y Valoración Control'!J182</f>
        <v>La Oficina de Planeación revisa el avance de los planes de acción y proyectos de inversión a través del reporte de avance donde se valida que se este ejecutando los planes con base a la planeación aprobada y en caso contrario, emitir las observaciones que haya a lugar</v>
      </c>
      <c r="X182" s="213" t="str">
        <f>+'5 - Diseño y Valoración Control'!K182</f>
        <v>Detectivo</v>
      </c>
      <c r="Y182" s="99" t="str">
        <f t="shared" si="9"/>
        <v>Impacto</v>
      </c>
      <c r="Z182" s="213" t="str">
        <f>+'5 - Diseño y Valoración Control'!M182</f>
        <v>Manual</v>
      </c>
      <c r="AA182" s="99" t="str">
        <f t="shared" si="10"/>
        <v>30%</v>
      </c>
      <c r="AB182" s="213" t="str">
        <f>+'5 - Diseño y Valoración Control'!O182</f>
        <v>Documentado</v>
      </c>
      <c r="AC182" s="213" t="s">
        <v>421</v>
      </c>
      <c r="AD182" s="213" t="str">
        <f>+'5 - Diseño y Valoración Control'!Q182</f>
        <v>Sin registro</v>
      </c>
      <c r="AE182" s="203">
        <f>+'5 - Diseño y Valoración Control'!R182</f>
        <v>0.4</v>
      </c>
      <c r="AF182" s="186" t="str">
        <f>+'5 - Diseño y Valoración Control'!S182</f>
        <v>Baja</v>
      </c>
      <c r="AG182" s="203">
        <f>+'5 - Diseño y Valoración Control'!T182</f>
        <v>0.42</v>
      </c>
      <c r="AH182" s="186" t="str">
        <f>+'5 - Diseño y Valoración Control'!U182</f>
        <v>Moderado</v>
      </c>
      <c r="AI182" s="186" t="str">
        <f>+'5 - Diseño y Valoración Control'!V182</f>
        <v>Moderado</v>
      </c>
      <c r="AJ182" s="186" t="str">
        <f>+'5 - Diseño y Valoración Control'!W182</f>
        <v>Reducir</v>
      </c>
      <c r="AK182" s="248" t="str">
        <f>+'6 - Plan de Acciones Preventiva'!F180</f>
        <v>P 72.1</v>
      </c>
      <c r="AL182" s="212" t="str">
        <f>+'6 - Plan de Acciones Preventiva'!G180</f>
        <v>Realizar mesas de seguimiento  a la ejecución presupuestal, de plan de acción y plan anual de adquisiciones de bienes y servicios</v>
      </c>
      <c r="AM182" s="212" t="str">
        <f>+'6 - Plan de Acciones Preventiva'!H180</f>
        <v>OFICINA DE PLANEACIÓN</v>
      </c>
      <c r="AN182" s="212" t="str">
        <f>+'6 - Plan de Acciones Preventiva'!I180</f>
        <v>Actas de reunión de seguimiento elaboradas</v>
      </c>
      <c r="AO182" s="213">
        <f>+'6 - Plan de Acciones Preventiva'!J180</f>
        <v>11</v>
      </c>
      <c r="AP182" s="213">
        <f>+'6 - Plan de Acciones Preventiva'!AI180</f>
        <v>5</v>
      </c>
      <c r="AQ182" s="239">
        <f>+'6 - Plan de Acciones Preventiva'!AJ180</f>
        <v>0.45454545454545453</v>
      </c>
      <c r="AR182" s="213" t="str">
        <f>+'6 - Plan de Acciones Preventiva'!AK180</f>
        <v>En curso</v>
      </c>
      <c r="AS182" s="244" t="str">
        <f>+'6 - Plan de Acciones Preventiva'!AL180</f>
        <v>https://agenciadetierras.sharepoint.com/:f:/s/MapadeRiesgosdeGestionANT/EtkYsr6dfxtDnG-1KdPpARkBUsWG_IlX9pYKAQsdiql6Ww?e=y5borY
https://agenciadetierras.sharepoint.com/:f:/s/MapadeRiesgosdeGestionANT/EmTaF1VCwWlKsab_ZbtuwRwBW3GEN5M5e34PE9NVkrRwVw?e=kqUVuI
https://agenciadetierras.sharepoint.com/:f:/s/MapadeRiesgosdeGestionANT/Eis-ppCwZXdHtq2ARG5FcV4BmusQAC6Lcn25qrgMgytH4g?e=5FHIYc
https://agenciadetierras.sharepoint.com/:f:/s/MapadeRiesgosdeGestionANT/EuVgIZVm25lBnppcW5JKkbMBHEHQ20W8MzWn1K7KKvBBkQ?e=rEcreA</v>
      </c>
      <c r="AT182" s="244" t="str">
        <f>+'6 - Plan de Acciones Preventiva'!AM180</f>
        <v>Se presentan las actas de seguimiento, el acta del mes de marzo, incluye enero y febrero</v>
      </c>
      <c r="AU182" s="213">
        <f>+'7 - Materialización del Riesgo'!G182</f>
        <v>0</v>
      </c>
      <c r="AV182" s="213">
        <f>+'7 - Materialización del Riesgo'!H182</f>
        <v>0</v>
      </c>
      <c r="AW182" s="213">
        <f>+'7 - Materialización del Riesgo'!I182</f>
        <v>0</v>
      </c>
      <c r="AX182" s="213" t="e">
        <f>+'7 - Materialización del Riesgo'!J182</f>
        <v>#DIV/0!</v>
      </c>
      <c r="AY182" s="213" t="e">
        <f>+'7 - Materialización del Riesgo'!K182</f>
        <v>#DIV/0!</v>
      </c>
      <c r="AZ182" s="213">
        <f>+'7 - Materialización del Riesgo'!L182</f>
        <v>0</v>
      </c>
      <c r="BA182" s="213">
        <f>+'7 - Materialización del Riesgo'!M182</f>
        <v>0</v>
      </c>
      <c r="BB182" s="213">
        <f>+'7 - Materialización del Riesgo'!N182</f>
        <v>0</v>
      </c>
      <c r="BC182" s="213">
        <f>+'7 - Materialización del Riesgo'!O182</f>
        <v>0</v>
      </c>
      <c r="BD182" s="213" t="e">
        <f>+'7 - Materialización del Riesgo'!P182</f>
        <v>#DIV/0!</v>
      </c>
      <c r="BE182" s="239">
        <f>+'7 - Materialización del Riesgo'!Q182</f>
        <v>1</v>
      </c>
    </row>
    <row r="183" spans="2:57" s="115" customFormat="1" ht="60" x14ac:dyDescent="0.25">
      <c r="B183" s="212" t="str">
        <f>+'3 - Identificación del Riesgo'!B182</f>
        <v>SEGUIMIENTO, EVALUACIÓN Y MEJORA</v>
      </c>
      <c r="C183" s="212" t="str">
        <f>+'3 - Identificación del Riesgo'!C182</f>
        <v>Analizar la información proveniente de la retroalimentación del desempeño de procesos, planes, programas y proyectos, para la toma de decisiones y formulación de nuevas acciones orientadas a elevar el nivel de cumplimiento, transparencia y mejora institucional</v>
      </c>
      <c r="D183" s="212" t="str">
        <f>+'3 - Identificación del Riesgo'!D182</f>
        <v>Desde el reporte y análisis de información y datos, la determinación de las causas probables de los incumplimientos y tendencias negativas hasta la formulación de acciones correctivas, preventivas y de mejora</v>
      </c>
      <c r="E183" s="213" t="str">
        <f>+'3 - Identificación del Riesgo'!F182</f>
        <v>OFICINA DE PLANEACIÓN</v>
      </c>
      <c r="F183" s="248" t="str">
        <f>+'3 - Identificación del Riesgo'!G182</f>
        <v>R 72</v>
      </c>
      <c r="G183" s="213" t="str">
        <f>+'3 - Identificación del Riesgo'!H182</f>
        <v>Incumplimiento en la ejecución de los planes y proyectos Institucionales</v>
      </c>
      <c r="H183" s="213" t="str">
        <f>+'3 - Identificación del Riesgo'!I182</f>
        <v>Pérdida Reputacional</v>
      </c>
      <c r="I183" s="212" t="str">
        <f>+'3 - Identificación del Riesgo'!J182</f>
        <v>Posibilidad de pérdida reputacional en la imagen institucional por la inadecuada asignación de recursos físicos, humanos, técnicos, tecnológicos o financieros para el desarrollo del portafolio de productos y/o servicios y cumplimiento de los tiempos de entrega de los productos</v>
      </c>
      <c r="J183" s="216">
        <f>+'3 - Identificación del Riesgo'!O182</f>
        <v>44701</v>
      </c>
      <c r="K183" s="216" t="str">
        <f>+'3 - Identificación del Riesgo'!K182</f>
        <v>ESTRATÉGICOS</v>
      </c>
      <c r="L183" s="215" t="str">
        <f>+'3 - Identificación del Riesgo'!N182</f>
        <v>Usuarios, productos y prácticas</v>
      </c>
      <c r="M183" s="214"/>
      <c r="N183" s="242" t="str">
        <f t="shared" si="28"/>
        <v/>
      </c>
      <c r="O183" s="243" t="str">
        <f t="shared" si="29"/>
        <v/>
      </c>
      <c r="P183" s="214"/>
      <c r="Q183" s="242" t="str">
        <f>IF(OR(P183=[1]Datos!$A$23,P183=[1]Datos!$B$23),"Leve",IF(OR(P183=[1]Datos!$A$24,P183=[1]Datos!$B$24),"Menor",IF(OR(P183=[1]Datos!$A$25,P183=[1]Datos!$B$25),"Moderado",IF(OR(P183=[1]Datos!$A$26,P183=[1]Datos!$B$26),"Mayor",IF(OR(P183=[1]Datos!$A$27,P183=[1]Datos!$B$27),"Catastrófico","")))))</f>
        <v/>
      </c>
      <c r="R183" s="243" t="str">
        <f t="shared" si="30"/>
        <v/>
      </c>
      <c r="S183" s="242" t="str">
        <f t="shared" si="31"/>
        <v/>
      </c>
      <c r="T183" s="242" t="e">
        <f t="shared" si="32"/>
        <v>#N/A</v>
      </c>
      <c r="U183" s="248" t="str">
        <f>+'5 - Diseño y Valoración Control'!H183</f>
        <v>C 72.2</v>
      </c>
      <c r="V183" s="212" t="str">
        <f>+'5 - Diseño y Valoración Control'!I183</f>
        <v>OFICINA DE PLANEACIÓN</v>
      </c>
      <c r="W183" s="212" t="str">
        <f>+'5 - Diseño y Valoración Control'!J183</f>
        <v>La Oficina de Planeación informa a la dependencia responsable del plan de acción y/o proyecto de inversión a través de un correo electrónico la formulación de un plan de contingencia para gestionar las observaciones encontradas y solicitando la actualización inmediata de este</v>
      </c>
      <c r="X183" s="213" t="str">
        <f>+'5 - Diseño y Valoración Control'!K183</f>
        <v>Correctivo</v>
      </c>
      <c r="Y183" s="99" t="str">
        <f t="shared" si="9"/>
        <v>Impacto</v>
      </c>
      <c r="Z183" s="213" t="str">
        <f>+'5 - Diseño y Valoración Control'!M183</f>
        <v>Manual</v>
      </c>
      <c r="AA183" s="99" t="str">
        <f t="shared" si="10"/>
        <v>25%</v>
      </c>
      <c r="AB183" s="213" t="str">
        <f>+'5 - Diseño y Valoración Control'!O183</f>
        <v>Documentado</v>
      </c>
      <c r="AC183" s="213" t="s">
        <v>421</v>
      </c>
      <c r="AD183" s="213" t="str">
        <f>+'5 - Diseño y Valoración Control'!Q183</f>
        <v>Sin registro</v>
      </c>
      <c r="AE183" s="203">
        <f>+'5 - Diseño y Valoración Control'!R183</f>
        <v>0</v>
      </c>
      <c r="AF183" s="186" t="str">
        <f>+'5 - Diseño y Valoración Control'!S183</f>
        <v/>
      </c>
      <c r="AG183" s="203">
        <f>+'5 - Diseño y Valoración Control'!T183</f>
        <v>0</v>
      </c>
      <c r="AH183" s="186" t="str">
        <f>+'5 - Diseño y Valoración Control'!U183</f>
        <v/>
      </c>
      <c r="AI183" s="186" t="str">
        <f>+'5 - Diseño y Valoración Control'!V183</f>
        <v/>
      </c>
      <c r="AJ183" s="186"/>
      <c r="AK183" s="248" t="str">
        <f>+'6 - Plan de Acciones Preventiva'!F181</f>
        <v>P 72.2</v>
      </c>
      <c r="AL183" s="212">
        <f>+'6 - Plan de Acciones Preventiva'!G181</f>
        <v>0</v>
      </c>
      <c r="AM183" s="212" t="str">
        <f>+'6 - Plan de Acciones Preventiva'!H181</f>
        <v/>
      </c>
      <c r="AN183" s="212">
        <f>+'6 - Plan de Acciones Preventiva'!I181</f>
        <v>0</v>
      </c>
      <c r="AO183" s="213">
        <f>+'6 - Plan de Acciones Preventiva'!J181</f>
        <v>0</v>
      </c>
      <c r="AP183" s="213">
        <f>+'6 - Plan de Acciones Preventiva'!AI181</f>
        <v>0</v>
      </c>
      <c r="AQ183" s="239"/>
      <c r="AR183" s="213" t="str">
        <f>+'6 - Plan de Acciones Preventiva'!AK181</f>
        <v>En curso</v>
      </c>
      <c r="AS183" s="244">
        <f>+'6 - Plan de Acciones Preventiva'!AL181</f>
        <v>0</v>
      </c>
      <c r="AT183" s="244">
        <f>+'6 - Plan de Acciones Preventiva'!AM181</f>
        <v>0</v>
      </c>
      <c r="AU183" s="213">
        <f>+'7 - Materialización del Riesgo'!G183</f>
        <v>0</v>
      </c>
      <c r="AV183" s="213">
        <f>+'7 - Materialización del Riesgo'!H183</f>
        <v>0</v>
      </c>
      <c r="AW183" s="213">
        <f>+'7 - Materialización del Riesgo'!I183</f>
        <v>0</v>
      </c>
      <c r="AX183" s="213" t="e">
        <f>+'7 - Materialización del Riesgo'!J183</f>
        <v>#DIV/0!</v>
      </c>
      <c r="AY183" s="213" t="e">
        <f>+'7 - Materialización del Riesgo'!K183</f>
        <v>#DIV/0!</v>
      </c>
      <c r="AZ183" s="213">
        <f>+'7 - Materialización del Riesgo'!L183</f>
        <v>0</v>
      </c>
      <c r="BA183" s="213">
        <f>+'7 - Materialización del Riesgo'!M183</f>
        <v>0</v>
      </c>
      <c r="BB183" s="213">
        <f>+'7 - Materialización del Riesgo'!N183</f>
        <v>0</v>
      </c>
      <c r="BC183" s="213">
        <f>+'7 - Materialización del Riesgo'!O183</f>
        <v>0</v>
      </c>
      <c r="BD183" s="213" t="e">
        <f>+'7 - Materialización del Riesgo'!P183</f>
        <v>#DIV/0!</v>
      </c>
      <c r="BE183" s="239">
        <f>+'7 - Materialización del Riesgo'!Q183</f>
        <v>1</v>
      </c>
    </row>
    <row r="184" spans="2:57" s="115" customFormat="1" ht="75" x14ac:dyDescent="0.25">
      <c r="B184" s="212" t="str">
        <f>+'3 - Identificación del Riesgo'!B183</f>
        <v>SEGUIMIENTO, EVALUACIÓN Y MEJORA</v>
      </c>
      <c r="C184" s="212" t="str">
        <f>+'3 - Identificación del Riesgo'!C183</f>
        <v>Analizar la información proveniente de la retroalimentación del desempeño de procesos, planes, programas y proyectos, para la toma de decisiones y formulación de nuevas acciones orientadas a elevar el nivel de cumplimiento, transparencia y mejora institucional</v>
      </c>
      <c r="D184" s="212" t="str">
        <f>+'3 - Identificación del Riesgo'!D183</f>
        <v>Desde el reporte y análisis de información y datos, la determinación de las causas probables de los incumplimientos y tendencias negativas hasta la formulación de acciones correctivas, preventivas y de mejora</v>
      </c>
      <c r="E184" s="213" t="str">
        <f>+'3 - Identificación del Riesgo'!F183</f>
        <v>OFICINA DE CONTROL INTERNO</v>
      </c>
      <c r="F184" s="248" t="str">
        <f>+'3 - Identificación del Riesgo'!G183</f>
        <v>R 73</v>
      </c>
      <c r="G184" s="213" t="str">
        <f>+'3 - Identificación del Riesgo'!H183</f>
        <v>Incumplimiento del Plan Anual de Auditoría Interna</v>
      </c>
      <c r="H184" s="213" t="str">
        <f>+'3 - Identificación del Riesgo'!I183</f>
        <v>Pérdida Reputacional</v>
      </c>
      <c r="I184" s="212" t="str">
        <f>+'3 - Identificación del Riesgo'!J183</f>
        <v>Posibilidad de pérdida reputacional en la credibilidad y confianza de las partes interesadas y organismos de control por falta de competencias y capacitaciones al personal de la entidad con respecto al trabajo en esta</v>
      </c>
      <c r="J184" s="216">
        <f>+'3 - Identificación del Riesgo'!O183</f>
        <v>44701</v>
      </c>
      <c r="K184" s="216" t="str">
        <f>+'3 - Identificación del Riesgo'!K183</f>
        <v>OPERATIVOS</v>
      </c>
      <c r="L184" s="215" t="str">
        <f>+'3 - Identificación del Riesgo'!N183</f>
        <v>Usuarios, productos y prácticas</v>
      </c>
      <c r="M184" s="214">
        <v>1</v>
      </c>
      <c r="N184" s="242" t="str">
        <f t="shared" si="28"/>
        <v>Muy Baja</v>
      </c>
      <c r="O184" s="243">
        <f t="shared" si="29"/>
        <v>0.2</v>
      </c>
      <c r="P184" s="214" t="s">
        <v>393</v>
      </c>
      <c r="Q184" s="242" t="str">
        <f>IF(OR(P184=[1]Datos!$A$23,P184=[1]Datos!$B$23),"Leve",IF(OR(P184=[1]Datos!$A$24,P184=[1]Datos!$B$24),"Menor",IF(OR(P184=[1]Datos!$A$25,P184=[1]Datos!$B$25),"Moderado",IF(OR(P184=[1]Datos!$A$26,P184=[1]Datos!$B$26),"Mayor",IF(OR(P184=[1]Datos!$A$27,P184=[1]Datos!$B$27),"Catastrófico","")))))</f>
        <v>Moderado</v>
      </c>
      <c r="R184" s="243">
        <f t="shared" si="30"/>
        <v>0.6</v>
      </c>
      <c r="S184" s="242" t="str">
        <f t="shared" si="31"/>
        <v>Moderado</v>
      </c>
      <c r="T184" s="242" t="str">
        <f t="shared" si="32"/>
        <v>Reducir</v>
      </c>
      <c r="U184" s="248" t="str">
        <f>+'5 - Diseño y Valoración Control'!H184</f>
        <v>C 73.1</v>
      </c>
      <c r="V184" s="212" t="str">
        <f>+'5 - Diseño y Valoración Control'!I184</f>
        <v>COMITÉ DE COORDINACIÓN DE CONTROL INTERNO - CICCI</v>
      </c>
      <c r="W184" s="212" t="str">
        <f>+'5 - Diseño y Valoración Control'!J184</f>
        <v>Comité de Coordinación de Control Interno - CICCI valida y aprueba el Programa/Plan Anual de Auditoría  a través del Acta de sesión del CICCI revisando que cumpla con los lineamientos de ley en la formulación del Plan Anual de Auditoría a desarrollar anualmente en la entidad</v>
      </c>
      <c r="X184" s="213" t="str">
        <f>+'5 - Diseño y Valoración Control'!K184</f>
        <v>Preventivo</v>
      </c>
      <c r="Y184" s="99" t="str">
        <f t="shared" ref="Y184:Y190" si="33">IF(OR(X184="Correctivo",X184="Detectivo"),"Impacto",IF(X184="Preventivo","Probabilidad",""))</f>
        <v>Probabilidad</v>
      </c>
      <c r="Z184" s="213" t="str">
        <f>+'5 - Diseño y Valoración Control'!M184</f>
        <v>Manual</v>
      </c>
      <c r="AA184" s="99" t="str">
        <f t="shared" ref="AA184:AA190" si="34">IF(AND(X184="Preventivo",Z184="Automático"),"50%",IF(AND(X184="Preventivo",Z184="Manual"),"40%",IF(AND(X184="Detectivo",Z184="Automático"),"40%",IF(AND(X184="Detectivo",Z184="Manual"),"30%",IF(AND(X184="Correctivo",Z184="Automático"),"35%",IF(AND(X184="Correctivo",Z184="Manual"),"25%",""))))))</f>
        <v>40%</v>
      </c>
      <c r="AB184" s="213" t="str">
        <f>+'5 - Diseño y Valoración Control'!O184</f>
        <v>Documentado</v>
      </c>
      <c r="AC184" s="213" t="s">
        <v>421</v>
      </c>
      <c r="AD184" s="213" t="str">
        <f>+'5 - Diseño y Valoración Control'!Q184</f>
        <v>Con registro</v>
      </c>
      <c r="AE184" s="203">
        <f>+'5 - Diseño y Valoración Control'!R184</f>
        <v>0.12</v>
      </c>
      <c r="AF184" s="186" t="str">
        <f>+'5 - Diseño y Valoración Control'!S184</f>
        <v>Muy Baja</v>
      </c>
      <c r="AG184" s="203">
        <f>+'5 - Diseño y Valoración Control'!T184</f>
        <v>0.6</v>
      </c>
      <c r="AH184" s="186" t="str">
        <f>+'5 - Diseño y Valoración Control'!U184</f>
        <v>Moderado</v>
      </c>
      <c r="AI184" s="186" t="str">
        <f>+'5 - Diseño y Valoración Control'!V184</f>
        <v>Moderado</v>
      </c>
      <c r="AJ184" s="186" t="str">
        <f>+'5 - Diseño y Valoración Control'!W184</f>
        <v>Reducir</v>
      </c>
      <c r="AK184" s="248" t="str">
        <f>+'6 - Plan de Acciones Preventiva'!F182</f>
        <v>P 73.1</v>
      </c>
      <c r="AL184" s="212" t="str">
        <f>+'6 - Plan de Acciones Preventiva'!G182</f>
        <v>Formular el Plan Anual de Auditoría de la vigencia</v>
      </c>
      <c r="AM184" s="212" t="str">
        <f>+'6 - Plan de Acciones Preventiva'!H182</f>
        <v>OFICINA DE CONTROL INTERNO</v>
      </c>
      <c r="AN184" s="212" t="str">
        <f>+'6 - Plan de Acciones Preventiva'!I182</f>
        <v>Plan Anual de Auditoría formulado</v>
      </c>
      <c r="AO184" s="213">
        <f>+'6 - Plan de Acciones Preventiva'!J182</f>
        <v>1</v>
      </c>
      <c r="AP184" s="213">
        <f>+'6 - Plan de Acciones Preventiva'!AI182</f>
        <v>1</v>
      </c>
      <c r="AQ184" s="239">
        <f>+'6 - Plan de Acciones Preventiva'!AJ182</f>
        <v>1</v>
      </c>
      <c r="AR184" s="213" t="str">
        <f>+'6 - Plan de Acciones Preventiva'!AK182</f>
        <v>En curso</v>
      </c>
      <c r="AS184" s="244" t="str">
        <f>+'6 - Plan de Acciones Preventiva'!AL182</f>
        <v>https://agenciadetierras.sharepoint.com/:f:/s/MapadeRiesgosdeGestionANT/EhlH4JPa2vVCrRNsXc6Uv0EBYs_TawoMwivGc9fVcgtPIQ?e=GpEeZT</v>
      </c>
      <c r="AT184" s="244" t="str">
        <f>+'6 - Plan de Acciones Preventiva'!AM182</f>
        <v>Se aprobó el Plan Anual de Auditorias para la vigencia 2022 mediante sesión 04 del 29 de noviembre de 2021. Por lo anterior el día 1 de febrero del 2022 mediante caso No. 39809 se solicitó la publicación del Plan en la Intranet.
Se aprobó la modificación del Plan Anual de Auditorias para la vigencia 2022 mediante sesión 01 del 26 de abril de 2022. Por lo anterior el día 12 de mayo del 2022 mediante correo electrónico se solicitó la publicación del Plan en la Intranet.</v>
      </c>
      <c r="AU184" s="213">
        <f>+'7 - Materialización del Riesgo'!G184</f>
        <v>0</v>
      </c>
      <c r="AV184" s="213">
        <f>+'7 - Materialización del Riesgo'!H184</f>
        <v>0</v>
      </c>
      <c r="AW184" s="213">
        <f>+'7 - Materialización del Riesgo'!I184</f>
        <v>0</v>
      </c>
      <c r="AX184" s="213" t="e">
        <f>+'7 - Materialización del Riesgo'!J184</f>
        <v>#DIV/0!</v>
      </c>
      <c r="AY184" s="213" t="e">
        <f>+'7 - Materialización del Riesgo'!K184</f>
        <v>#DIV/0!</v>
      </c>
      <c r="AZ184" s="213">
        <f>+'7 - Materialización del Riesgo'!L184</f>
        <v>0</v>
      </c>
      <c r="BA184" s="213">
        <f>+'7 - Materialización del Riesgo'!M184</f>
        <v>0</v>
      </c>
      <c r="BB184" s="213">
        <f>+'7 - Materialización del Riesgo'!N184</f>
        <v>0</v>
      </c>
      <c r="BC184" s="213">
        <f>+'7 - Materialización del Riesgo'!O184</f>
        <v>0</v>
      </c>
      <c r="BD184" s="213" t="e">
        <f>+'7 - Materialización del Riesgo'!P184</f>
        <v>#DIV/0!</v>
      </c>
      <c r="BE184" s="239">
        <f>+'7 - Materialización del Riesgo'!Q184</f>
        <v>1</v>
      </c>
    </row>
    <row r="185" spans="2:57" s="115" customFormat="1" ht="285" x14ac:dyDescent="0.25">
      <c r="B185" s="212" t="str">
        <f>+'3 - Identificación del Riesgo'!B184</f>
        <v>SEGUIMIENTO, EVALUACIÓN Y MEJORA</v>
      </c>
      <c r="C185" s="212" t="str">
        <f>+'3 - Identificación del Riesgo'!C184</f>
        <v>Analizar la información proveniente de la retroalimentación del desempeño de procesos, planes, programas y proyectos, para la toma de decisiones y formulación de nuevas acciones orientadas a elevar el nivel de cumplimiento, transparencia y mejora institucional</v>
      </c>
      <c r="D185" s="212" t="str">
        <f>+'3 - Identificación del Riesgo'!D184</f>
        <v>Desde el reporte y análisis de información y datos, la determinación de las causas probables de los incumplimientos y tendencias negativas hasta la formulación de acciones correctivas, preventivas y de mejora</v>
      </c>
      <c r="E185" s="213" t="str">
        <f>+'3 - Identificación del Riesgo'!F184</f>
        <v>OFICINA DE CONTROL INTERNO</v>
      </c>
      <c r="F185" s="248" t="str">
        <f>+'3 - Identificación del Riesgo'!G184</f>
        <v>R 73</v>
      </c>
      <c r="G185" s="213" t="str">
        <f>+'3 - Identificación del Riesgo'!H184</f>
        <v>Incumplimiento del Plan Anual de Auditoría Interna</v>
      </c>
      <c r="H185" s="213" t="str">
        <f>+'3 - Identificación del Riesgo'!I184</f>
        <v>Pérdida Reputacional</v>
      </c>
      <c r="I185" s="212" t="str">
        <f>+'3 - Identificación del Riesgo'!J184</f>
        <v>Posibilidad de pérdida reputacional en la credibilidad y confianza de las partes interesadas y organismos de control por falta de competencias y capacitaciones al personal de la entidad con respecto al trabajo en esta</v>
      </c>
      <c r="J185" s="216">
        <f>+'3 - Identificación del Riesgo'!O184</f>
        <v>44701</v>
      </c>
      <c r="K185" s="216" t="str">
        <f>+'3 - Identificación del Riesgo'!K184</f>
        <v>OPERATIVOS</v>
      </c>
      <c r="L185" s="215" t="str">
        <f>+'3 - Identificación del Riesgo'!N184</f>
        <v>Usuarios, productos y prácticas</v>
      </c>
      <c r="M185" s="214">
        <v>1</v>
      </c>
      <c r="N185" s="242" t="str">
        <f t="shared" si="28"/>
        <v>Muy Baja</v>
      </c>
      <c r="O185" s="243">
        <f t="shared" si="29"/>
        <v>0.2</v>
      </c>
      <c r="P185" s="214" t="s">
        <v>393</v>
      </c>
      <c r="Q185" s="242" t="str">
        <f>IF(OR(P185=[1]Datos!$A$23,P185=[1]Datos!$B$23),"Leve",IF(OR(P185=[1]Datos!$A$24,P185=[1]Datos!$B$24),"Menor",IF(OR(P185=[1]Datos!$A$25,P185=[1]Datos!$B$25),"Moderado",IF(OR(P185=[1]Datos!$A$26,P185=[1]Datos!$B$26),"Mayor",IF(OR(P185=[1]Datos!$A$27,P185=[1]Datos!$B$27),"Catastrófico","")))))</f>
        <v>Moderado</v>
      </c>
      <c r="R185" s="243">
        <f t="shared" si="30"/>
        <v>0.6</v>
      </c>
      <c r="S185" s="242" t="str">
        <f t="shared" si="31"/>
        <v>Moderado</v>
      </c>
      <c r="T185" s="242" t="str">
        <f t="shared" si="32"/>
        <v>Reducir</v>
      </c>
      <c r="U185" s="248" t="str">
        <f>+'5 - Diseño y Valoración Control'!H185</f>
        <v>C 73.2</v>
      </c>
      <c r="V185" s="212" t="str">
        <f>+'5 - Diseño y Valoración Control'!I185</f>
        <v xml:space="preserve">OFICINA DE CONTROL INTERNO </v>
      </c>
      <c r="W185" s="212" t="str">
        <f>+'5 - Diseño y Valoración Control'!J185</f>
        <v>Oficina de Control Interno  valida la publicación del Programa/Plan de Auditoría  a través de la url en la pagina de intranet donde se ubica para ser socializado a todas las dependencias de la Entidad y conozcan su cronograma</v>
      </c>
      <c r="X185" s="213" t="str">
        <f>+'5 - Diseño y Valoración Control'!K185</f>
        <v>Preventivo</v>
      </c>
      <c r="Y185" s="99" t="str">
        <f t="shared" si="33"/>
        <v>Probabilidad</v>
      </c>
      <c r="Z185" s="213" t="str">
        <f>+'5 - Diseño y Valoración Control'!M185</f>
        <v>Manual</v>
      </c>
      <c r="AA185" s="99" t="str">
        <f t="shared" si="34"/>
        <v>40%</v>
      </c>
      <c r="AB185" s="213" t="str">
        <f>+'5 - Diseño y Valoración Control'!O185</f>
        <v>Documentado</v>
      </c>
      <c r="AC185" s="213" t="s">
        <v>421</v>
      </c>
      <c r="AD185" s="213" t="str">
        <f>+'5 - Diseño y Valoración Control'!Q185</f>
        <v>Con registro</v>
      </c>
      <c r="AE185" s="203">
        <f>+'5 - Diseño y Valoración Control'!R185</f>
        <v>7.1999999999999995E-2</v>
      </c>
      <c r="AF185" s="186" t="str">
        <f>+'5 - Diseño y Valoración Control'!S185</f>
        <v>Muy Baja</v>
      </c>
      <c r="AG185" s="203">
        <f>+'5 - Diseño y Valoración Control'!T185</f>
        <v>0.6</v>
      </c>
      <c r="AH185" s="186" t="str">
        <f>+'5 - Diseño y Valoración Control'!U185</f>
        <v>Moderado</v>
      </c>
      <c r="AI185" s="186" t="str">
        <f>+'5 - Diseño y Valoración Control'!V185</f>
        <v>Moderado</v>
      </c>
      <c r="AJ185" s="186" t="str">
        <f>+'5 - Diseño y Valoración Control'!W185</f>
        <v>Reducir</v>
      </c>
      <c r="AK185" s="248" t="str">
        <f>+'6 - Plan de Acciones Preventiva'!F183</f>
        <v>P 73.2</v>
      </c>
      <c r="AL185" s="212" t="str">
        <f>+'6 - Plan de Acciones Preventiva'!G183</f>
        <v>Socialización del Código de Ética y repercusiones disciplinarias para los auditores interno</v>
      </c>
      <c r="AM185" s="212" t="str">
        <f>+'6 - Plan de Acciones Preventiva'!H183</f>
        <v>OFICINA DE CONTROL INTERNO</v>
      </c>
      <c r="AN185" s="212" t="str">
        <f>+'6 - Plan de Acciones Preventiva'!I183</f>
        <v>Listado de asistencia a la socialización del Código de Ética y repercusiones disciplinarias para los auditores interno</v>
      </c>
      <c r="AO185" s="213">
        <f>+'6 - Plan de Acciones Preventiva'!J183</f>
        <v>2</v>
      </c>
      <c r="AP185" s="213">
        <f>+'6 - Plan de Acciones Preventiva'!AI183</f>
        <v>2</v>
      </c>
      <c r="AQ185" s="239">
        <f>+'6 - Plan de Acciones Preventiva'!AJ183</f>
        <v>1</v>
      </c>
      <c r="AR185" s="213" t="str">
        <f>+'6 - Plan de Acciones Preventiva'!AK183</f>
        <v>En curso</v>
      </c>
      <c r="AS185" s="244" t="str">
        <f>+'6 - Plan de Acciones Preventiva'!AL183</f>
        <v>Listado de asistencia</v>
      </c>
      <c r="AT185" s="244" t="str">
        <f>+'6 - Plan de Acciones Preventiva'!AM183</f>
        <v>El 25 de febrero la Oficina de Control Interno, realizó una sensibilización del código de ética del auditor liderada por el funcionario Guillermo Enrique Amaya, la cual fue dirigida a los auditores nuevos de la Oficina de Control Interno.
El 31 marzo la Oficina de Control Interno realizó la sensibilización del código de ética del auditor periódica dirigida al equipo auditor donde se enfatizó la importancia de la ética, la moral y los riesgos penales, dirigida por los profesionales Guillermo Enrique Amaya y Carlos Andrés Sánchez, los temas tratados fueron:
1. Integridad.
2. Objetividad/Declaración de no conflicto de intereses.
3. Confidencialidad
4. Competencia.
5. Reglas de conducta.
6. Riesgos de corrupción.
7. Posibilidad de recibir o solicitar cualquier dadiva o beneficio con el fin de manipular la información evidenciada en el proceso auditor para favorecer a un tercero.
8. Divulgación de información de ejercicios de auditoría y seguimientos a través de medios no autorizados para favorecer a terceros.
9. Consecuencias de materialización de hechos de corrupción.
10. Actividades de control.
11. Aspectos disciplinarios.</v>
      </c>
      <c r="AU185" s="213">
        <f>+'7 - Materialización del Riesgo'!G185</f>
        <v>0</v>
      </c>
      <c r="AV185" s="213">
        <f>+'7 - Materialización del Riesgo'!H185</f>
        <v>0</v>
      </c>
      <c r="AW185" s="213">
        <f>+'7 - Materialización del Riesgo'!I185</f>
        <v>0</v>
      </c>
      <c r="AX185" s="213" t="e">
        <f>+'7 - Materialización del Riesgo'!J185</f>
        <v>#DIV/0!</v>
      </c>
      <c r="AY185" s="213" t="e">
        <f>+'7 - Materialización del Riesgo'!K185</f>
        <v>#DIV/0!</v>
      </c>
      <c r="AZ185" s="213">
        <f>+'7 - Materialización del Riesgo'!L185</f>
        <v>0</v>
      </c>
      <c r="BA185" s="213">
        <f>+'7 - Materialización del Riesgo'!M185</f>
        <v>0</v>
      </c>
      <c r="BB185" s="213">
        <f>+'7 - Materialización del Riesgo'!N185</f>
        <v>0</v>
      </c>
      <c r="BC185" s="213">
        <f>+'7 - Materialización del Riesgo'!O185</f>
        <v>0</v>
      </c>
      <c r="BD185" s="213" t="e">
        <f>+'7 - Materialización del Riesgo'!P185</f>
        <v>#DIV/0!</v>
      </c>
      <c r="BE185" s="239">
        <f>+'7 - Materialización del Riesgo'!Q185</f>
        <v>1</v>
      </c>
    </row>
    <row r="186" spans="2:57" s="115" customFormat="1" ht="60" x14ac:dyDescent="0.25">
      <c r="B186" s="212" t="str">
        <f>+'3 - Identificación del Riesgo'!B185</f>
        <v>SEGUIMIENTO, EVALUACIÓN Y MEJORA</v>
      </c>
      <c r="C186" s="212" t="str">
        <f>+'3 - Identificación del Riesgo'!C185</f>
        <v>Analizar la información proveniente de la retroalimentación del desempeño de procesos, planes, programas y proyectos, para la toma de decisiones y formulación de nuevas acciones orientadas a elevar el nivel de cumplimiento, transparencia y mejora institucional</v>
      </c>
      <c r="D186" s="212" t="str">
        <f>+'3 - Identificación del Riesgo'!D185</f>
        <v>Desde el reporte y análisis de información y datos, la determinación de las causas probables de los incumplimientos y tendencias negativas hasta la formulación de acciones correctivas, preventivas y de mejora</v>
      </c>
      <c r="E186" s="213" t="str">
        <f>+'3 - Identificación del Riesgo'!F185</f>
        <v>OFICINA DE CONTROL INTERNO</v>
      </c>
      <c r="F186" s="248" t="str">
        <f>+'3 - Identificación del Riesgo'!G185</f>
        <v>R 73</v>
      </c>
      <c r="G186" s="213" t="str">
        <f>+'3 - Identificación del Riesgo'!H185</f>
        <v>Incumplimiento del Plan Anual de Auditoría Interna</v>
      </c>
      <c r="H186" s="213" t="str">
        <f>+'3 - Identificación del Riesgo'!I185</f>
        <v>Pérdida Reputacional</v>
      </c>
      <c r="I186" s="212" t="str">
        <f>+'3 - Identificación del Riesgo'!J185</f>
        <v>Posibilidad de pérdida reputacional en la credibilidad y confianza de las partes interesadas y organismos de control por falta de competencias y capacitaciones al personal de la entidad con respecto al trabajo en esta</v>
      </c>
      <c r="J186" s="216">
        <f>+'3 - Identificación del Riesgo'!O185</f>
        <v>44701</v>
      </c>
      <c r="K186" s="216" t="str">
        <f>+'3 - Identificación del Riesgo'!K185</f>
        <v>OPERATIVOS</v>
      </c>
      <c r="L186" s="215" t="str">
        <f>+'3 - Identificación del Riesgo'!N185</f>
        <v>Usuarios, productos y prácticas</v>
      </c>
      <c r="M186" s="214">
        <v>1</v>
      </c>
      <c r="N186" s="242" t="str">
        <f t="shared" si="28"/>
        <v>Muy Baja</v>
      </c>
      <c r="O186" s="243">
        <f t="shared" si="29"/>
        <v>0.2</v>
      </c>
      <c r="P186" s="214" t="s">
        <v>393</v>
      </c>
      <c r="Q186" s="242" t="str">
        <f>IF(OR(P186=[1]Datos!$A$23,P186=[1]Datos!$B$23),"Leve",IF(OR(P186=[1]Datos!$A$24,P186=[1]Datos!$B$24),"Menor",IF(OR(P186=[1]Datos!$A$25,P186=[1]Datos!$B$25),"Moderado",IF(OR(P186=[1]Datos!$A$26,P186=[1]Datos!$B$26),"Mayor",IF(OR(P186=[1]Datos!$A$27,P186=[1]Datos!$B$27),"Catastrófico","")))))</f>
        <v>Moderado</v>
      </c>
      <c r="R186" s="243">
        <f t="shared" si="30"/>
        <v>0.6</v>
      </c>
      <c r="S186" s="242" t="str">
        <f t="shared" si="31"/>
        <v>Moderado</v>
      </c>
      <c r="T186" s="242" t="str">
        <f t="shared" si="32"/>
        <v>Reducir</v>
      </c>
      <c r="U186" s="248" t="str">
        <f>+'5 - Diseño y Valoración Control'!H186</f>
        <v>C 73.3</v>
      </c>
      <c r="V186" s="212" t="str">
        <f>+'5 - Diseño y Valoración Control'!I186</f>
        <v xml:space="preserve">OFICINA DE CONTROL INTERNO </v>
      </c>
      <c r="W186" s="212" t="str">
        <f>+'5 - Diseño y Valoración Control'!J186</f>
        <v>Oficina de Control Interno  hace seguimiento al Programa/Plan de Auditoría  a través de la forma SEYM-F-005 FORMA PLAN DE AUDITORÍA donde se registra la gestión de las actividades que se desarrollan para el cumplimiento del Programa/ Plan de Auditoria en la vigencia</v>
      </c>
      <c r="X186" s="213" t="str">
        <f>+'5 - Diseño y Valoración Control'!K186</f>
        <v>Detectivo</v>
      </c>
      <c r="Y186" s="99" t="str">
        <f t="shared" si="33"/>
        <v>Impacto</v>
      </c>
      <c r="Z186" s="213" t="str">
        <f>+'5 - Diseño y Valoración Control'!M186</f>
        <v>Manual</v>
      </c>
      <c r="AA186" s="99" t="str">
        <f t="shared" si="34"/>
        <v>30%</v>
      </c>
      <c r="AB186" s="213" t="str">
        <f>+'5 - Diseño y Valoración Control'!O186</f>
        <v>Documentado</v>
      </c>
      <c r="AC186" s="213" t="s">
        <v>421</v>
      </c>
      <c r="AD186" s="213" t="str">
        <f>+'5 - Diseño y Valoración Control'!Q186</f>
        <v>Con registro</v>
      </c>
      <c r="AE186" s="203">
        <f>+'5 - Diseño y Valoración Control'!R186</f>
        <v>7.1999999999999995E-2</v>
      </c>
      <c r="AF186" s="186" t="str">
        <f>+'5 - Diseño y Valoración Control'!S186</f>
        <v>Muy Baja</v>
      </c>
      <c r="AG186" s="203">
        <f>+'5 - Diseño y Valoración Control'!T186</f>
        <v>0.42</v>
      </c>
      <c r="AH186" s="186" t="str">
        <f>+'5 - Diseño y Valoración Control'!U186</f>
        <v>Moderado</v>
      </c>
      <c r="AI186" s="186" t="str">
        <f>+'5 - Diseño y Valoración Control'!V186</f>
        <v>Moderado</v>
      </c>
      <c r="AJ186" s="186" t="str">
        <f>+'5 - Diseño y Valoración Control'!W186</f>
        <v>Reducir</v>
      </c>
      <c r="AK186" s="248" t="str">
        <f>+'6 - Plan de Acciones Preventiva'!F184</f>
        <v>P 73.3</v>
      </c>
      <c r="AL186" s="212">
        <f>+'6 - Plan de Acciones Preventiva'!G184</f>
        <v>0</v>
      </c>
      <c r="AM186" s="212" t="str">
        <f>+'6 - Plan de Acciones Preventiva'!H184</f>
        <v/>
      </c>
      <c r="AN186" s="212">
        <f>+'6 - Plan de Acciones Preventiva'!I184</f>
        <v>0</v>
      </c>
      <c r="AO186" s="213">
        <f>+'6 - Plan de Acciones Preventiva'!J184</f>
        <v>0</v>
      </c>
      <c r="AP186" s="213">
        <f>+'6 - Plan de Acciones Preventiva'!AI184</f>
        <v>0</v>
      </c>
      <c r="AQ186" s="239"/>
      <c r="AR186" s="213" t="str">
        <f>+'6 - Plan de Acciones Preventiva'!AK184</f>
        <v>En curso</v>
      </c>
      <c r="AS186" s="244">
        <f>+'6 - Plan de Acciones Preventiva'!AL184</f>
        <v>0</v>
      </c>
      <c r="AT186" s="244">
        <f>+'6 - Plan de Acciones Preventiva'!AM184</f>
        <v>0</v>
      </c>
      <c r="AU186" s="213">
        <f>+'7 - Materialización del Riesgo'!G186</f>
        <v>0</v>
      </c>
      <c r="AV186" s="213">
        <f>+'7 - Materialización del Riesgo'!H186</f>
        <v>0</v>
      </c>
      <c r="AW186" s="213">
        <f>+'7 - Materialización del Riesgo'!I186</f>
        <v>0</v>
      </c>
      <c r="AX186" s="213" t="e">
        <f>+'7 - Materialización del Riesgo'!J186</f>
        <v>#DIV/0!</v>
      </c>
      <c r="AY186" s="213" t="e">
        <f>+'7 - Materialización del Riesgo'!K186</f>
        <v>#DIV/0!</v>
      </c>
      <c r="AZ186" s="213">
        <f>+'7 - Materialización del Riesgo'!L186</f>
        <v>0</v>
      </c>
      <c r="BA186" s="213">
        <f>+'7 - Materialización del Riesgo'!M186</f>
        <v>0</v>
      </c>
      <c r="BB186" s="213">
        <f>+'7 - Materialización del Riesgo'!N186</f>
        <v>0</v>
      </c>
      <c r="BC186" s="213">
        <f>+'7 - Materialización del Riesgo'!O186</f>
        <v>0</v>
      </c>
      <c r="BD186" s="213" t="e">
        <f>+'7 - Materialización del Riesgo'!P186</f>
        <v>#DIV/0!</v>
      </c>
      <c r="BE186" s="239">
        <f>+'7 - Materialización del Riesgo'!Q186</f>
        <v>1</v>
      </c>
    </row>
    <row r="187" spans="2:57" s="115" customFormat="1" ht="60" x14ac:dyDescent="0.25">
      <c r="B187" s="212" t="str">
        <f>+'3 - Identificación del Riesgo'!B186</f>
        <v>SEGUIMIENTO, EVALUACIÓN Y MEJORA</v>
      </c>
      <c r="C187" s="212" t="str">
        <f>+'3 - Identificación del Riesgo'!C186</f>
        <v>Analizar la información proveniente de la retroalimentación del desempeño de procesos, planes, programas y proyectos, para la toma de decisiones y formulación de nuevas acciones orientadas a elevar el nivel de cumplimiento, transparencia y mejora institucional</v>
      </c>
      <c r="D187" s="212" t="str">
        <f>+'3 - Identificación del Riesgo'!D186</f>
        <v>Desde el reporte y análisis de información y datos, la determinación de las causas probables de los incumplimientos y tendencias negativas hasta la formulación de acciones correctivas, preventivas y de mejora</v>
      </c>
      <c r="E187" s="213" t="str">
        <f>+'3 - Identificación del Riesgo'!F186</f>
        <v>OFICINA DE CONTROL INTERNO</v>
      </c>
      <c r="F187" s="248" t="str">
        <f>+'3 - Identificación del Riesgo'!G186</f>
        <v>R 73</v>
      </c>
      <c r="G187" s="213" t="str">
        <f>+'3 - Identificación del Riesgo'!H186</f>
        <v>Incumplimiento del Plan Anual de Auditoría Interna</v>
      </c>
      <c r="H187" s="213" t="str">
        <f>+'3 - Identificación del Riesgo'!I186</f>
        <v>Pérdida Reputacional</v>
      </c>
      <c r="I187" s="212" t="str">
        <f>+'3 - Identificación del Riesgo'!J186</f>
        <v>Posibilidad de pérdida reputacional en la credibilidad y confianza de las partes interesadas y organismos de control por falta de competencias y capacitaciones al personal de la entidad con respecto al trabajo en esta</v>
      </c>
      <c r="J187" s="216">
        <f>+'3 - Identificación del Riesgo'!O186</f>
        <v>44701</v>
      </c>
      <c r="K187" s="216" t="str">
        <f>+'3 - Identificación del Riesgo'!K186</f>
        <v>OPERATIVOS</v>
      </c>
      <c r="L187" s="215" t="str">
        <f>+'3 - Identificación del Riesgo'!N186</f>
        <v>Usuarios, productos y prácticas</v>
      </c>
      <c r="M187" s="214"/>
      <c r="N187" s="242" t="str">
        <f t="shared" si="28"/>
        <v/>
      </c>
      <c r="O187" s="243" t="str">
        <f t="shared" si="29"/>
        <v/>
      </c>
      <c r="P187" s="214"/>
      <c r="Q187" s="242" t="str">
        <f>IF(OR(P187=[1]Datos!$A$23,P187=[1]Datos!$B$23),"Leve",IF(OR(P187=[1]Datos!$A$24,P187=[1]Datos!$B$24),"Menor",IF(OR(P187=[1]Datos!$A$25,P187=[1]Datos!$B$25),"Moderado",IF(OR(P187=[1]Datos!$A$26,P187=[1]Datos!$B$26),"Mayor",IF(OR(P187=[1]Datos!$A$27,P187=[1]Datos!$B$27),"Catastrófico","")))))</f>
        <v/>
      </c>
      <c r="R187" s="243" t="str">
        <f t="shared" si="30"/>
        <v/>
      </c>
      <c r="S187" s="242" t="str">
        <f t="shared" si="31"/>
        <v/>
      </c>
      <c r="T187" s="242" t="e">
        <f t="shared" si="32"/>
        <v>#N/A</v>
      </c>
      <c r="U187" s="248" t="str">
        <f>+'5 - Diseño y Valoración Control'!H187</f>
        <v>C 73.4</v>
      </c>
      <c r="V187" s="212" t="str">
        <f>+'5 - Diseño y Valoración Control'!I187</f>
        <v xml:space="preserve">OFICINA DE CONTROL INTERNO </v>
      </c>
      <c r="W187" s="212" t="str">
        <f>+'5 - Diseño y Valoración Control'!J187</f>
        <v>Oficina de Control Interno  prioriza las actividades retrasadas del Programa/ Plan de Auditoria a través de la actualización del cronograma del Programa/ Plan de Auditoria donde se ejecutan aquellas actividades con rezago y poder realizar los informes de ley, seguimientos y/o auditorias</v>
      </c>
      <c r="X187" s="213" t="str">
        <f>+'5 - Diseño y Valoración Control'!K187</f>
        <v>Correctivo</v>
      </c>
      <c r="Y187" s="99" t="str">
        <f t="shared" si="33"/>
        <v>Impacto</v>
      </c>
      <c r="Z187" s="213" t="str">
        <f>+'5 - Diseño y Valoración Control'!M187</f>
        <v>Manual</v>
      </c>
      <c r="AA187" s="99" t="str">
        <f t="shared" si="34"/>
        <v>25%</v>
      </c>
      <c r="AB187" s="213" t="str">
        <f>+'5 - Diseño y Valoración Control'!O187</f>
        <v>Documentado</v>
      </c>
      <c r="AC187" s="213" t="s">
        <v>421</v>
      </c>
      <c r="AD187" s="213" t="str">
        <f>+'5 - Diseño y Valoración Control'!Q187</f>
        <v>Con registro</v>
      </c>
      <c r="AE187" s="203">
        <f>+'5 - Diseño y Valoración Control'!R187</f>
        <v>0</v>
      </c>
      <c r="AF187" s="186" t="str">
        <f>+'5 - Diseño y Valoración Control'!S187</f>
        <v/>
      </c>
      <c r="AG187" s="203">
        <f>+'5 - Diseño y Valoración Control'!T187</f>
        <v>0</v>
      </c>
      <c r="AH187" s="186" t="str">
        <f>+'5 - Diseño y Valoración Control'!U187</f>
        <v/>
      </c>
      <c r="AI187" s="186" t="str">
        <f>+'5 - Diseño y Valoración Control'!V187</f>
        <v/>
      </c>
      <c r="AJ187" s="186"/>
      <c r="AK187" s="248" t="str">
        <f>+'6 - Plan de Acciones Preventiva'!F185</f>
        <v>P 73.4</v>
      </c>
      <c r="AL187" s="212">
        <f>+'6 - Plan de Acciones Preventiva'!G185</f>
        <v>0</v>
      </c>
      <c r="AM187" s="212" t="str">
        <f>+'6 - Plan de Acciones Preventiva'!H185</f>
        <v/>
      </c>
      <c r="AN187" s="212">
        <f>+'6 - Plan de Acciones Preventiva'!I185</f>
        <v>0</v>
      </c>
      <c r="AO187" s="213">
        <f>+'6 - Plan de Acciones Preventiva'!J185</f>
        <v>0</v>
      </c>
      <c r="AP187" s="213">
        <f>+'6 - Plan de Acciones Preventiva'!AI185</f>
        <v>0</v>
      </c>
      <c r="AQ187" s="239"/>
      <c r="AR187" s="213" t="str">
        <f>+'6 - Plan de Acciones Preventiva'!AK185</f>
        <v>En curso</v>
      </c>
      <c r="AS187" s="244">
        <f>+'6 - Plan de Acciones Preventiva'!AL185</f>
        <v>0</v>
      </c>
      <c r="AT187" s="244">
        <f>+'6 - Plan de Acciones Preventiva'!AM185</f>
        <v>0</v>
      </c>
      <c r="AU187" s="213">
        <f>+'7 - Materialización del Riesgo'!G187</f>
        <v>0</v>
      </c>
      <c r="AV187" s="213">
        <f>+'7 - Materialización del Riesgo'!H187</f>
        <v>0</v>
      </c>
      <c r="AW187" s="213">
        <f>+'7 - Materialización del Riesgo'!I187</f>
        <v>0</v>
      </c>
      <c r="AX187" s="213" t="e">
        <f>+'7 - Materialización del Riesgo'!J187</f>
        <v>#DIV/0!</v>
      </c>
      <c r="AY187" s="213" t="e">
        <f>+'7 - Materialización del Riesgo'!K187</f>
        <v>#DIV/0!</v>
      </c>
      <c r="AZ187" s="213">
        <f>+'7 - Materialización del Riesgo'!L187</f>
        <v>0</v>
      </c>
      <c r="BA187" s="213">
        <f>+'7 - Materialización del Riesgo'!M187</f>
        <v>0</v>
      </c>
      <c r="BB187" s="213">
        <f>+'7 - Materialización del Riesgo'!N187</f>
        <v>0</v>
      </c>
      <c r="BC187" s="213">
        <f>+'7 - Materialización del Riesgo'!O187</f>
        <v>0</v>
      </c>
      <c r="BD187" s="213" t="e">
        <f>+'7 - Materialización del Riesgo'!P187</f>
        <v>#DIV/0!</v>
      </c>
      <c r="BE187" s="239">
        <f>+'7 - Materialización del Riesgo'!Q187</f>
        <v>1</v>
      </c>
    </row>
    <row r="188" spans="2:57" s="115" customFormat="1" ht="105" x14ac:dyDescent="0.25">
      <c r="B188" s="212" t="str">
        <f>+'3 - Identificación del Riesgo'!B187</f>
        <v>SEGUIMIENTO, EVALUACIÓN Y MEJORA</v>
      </c>
      <c r="C188" s="212" t="str">
        <f>+'3 - Identificación del Riesgo'!C187</f>
        <v>Analizar la información proveniente de la retroalimentación del desempeño de procesos, planes, programas y proyectos, para la toma de decisiones y formulación de nuevas acciones orientadas a elevar el nivel de cumplimiento, transparencia y mejora institucional</v>
      </c>
      <c r="D188" s="212" t="str">
        <f>+'3 - Identificación del Riesgo'!D187</f>
        <v>Desde el reporte y análisis de información y datos, la determinación de las causas probables de los incumplimientos y tendencias negativas hasta la formulación de acciones correctivas, preventivas y de mejora</v>
      </c>
      <c r="E188" s="213" t="str">
        <f>+'3 - Identificación del Riesgo'!F187</f>
        <v>OFICINA DE CONTROL INTERNO</v>
      </c>
      <c r="F188" s="248" t="str">
        <f>+'3 - Identificación del Riesgo'!G187</f>
        <v>R 74</v>
      </c>
      <c r="G188" s="213" t="str">
        <f>+'3 - Identificación del Riesgo'!H187</f>
        <v>Incumplimiento en la ejecución del cronograma de monitoreo de los planes de mejoramiento</v>
      </c>
      <c r="H188" s="213" t="str">
        <f>+'3 - Identificación del Riesgo'!I187</f>
        <v>Pérdida Reputacional</v>
      </c>
      <c r="I188" s="212" t="str">
        <f>+'3 - Identificación del Riesgo'!J187</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8" s="216">
        <f>+'3 - Identificación del Riesgo'!O187</f>
        <v>44701</v>
      </c>
      <c r="K188" s="216" t="str">
        <f>+'3 - Identificación del Riesgo'!K187</f>
        <v>OPERATIVOS</v>
      </c>
      <c r="L188" s="215" t="str">
        <f>+'3 - Identificación del Riesgo'!N187</f>
        <v>Ejecución y administración de procesos</v>
      </c>
      <c r="M188" s="214">
        <v>4</v>
      </c>
      <c r="N188" s="242" t="str">
        <f t="shared" si="28"/>
        <v>Baja</v>
      </c>
      <c r="O188" s="243">
        <f t="shared" si="29"/>
        <v>0.4</v>
      </c>
      <c r="P188" s="214" t="s">
        <v>394</v>
      </c>
      <c r="Q188" s="242" t="str">
        <f>IF(OR(P188=[1]Datos!$A$23,P188=[1]Datos!$B$23),"Leve",IF(OR(P188=[1]Datos!$A$24,P188=[1]Datos!$B$24),"Menor",IF(OR(P188=[1]Datos!$A$25,P188=[1]Datos!$B$25),"Moderado",IF(OR(P188=[1]Datos!$A$26,P188=[1]Datos!$B$26),"Mayor",IF(OR(P188=[1]Datos!$A$27,P188=[1]Datos!$B$27),"Catastrófico","")))))</f>
        <v>Catastrófico</v>
      </c>
      <c r="R188" s="243">
        <f t="shared" si="30"/>
        <v>1</v>
      </c>
      <c r="S188" s="242" t="str">
        <f t="shared" si="31"/>
        <v>Extremo</v>
      </c>
      <c r="T188" s="242" t="str">
        <f t="shared" si="32"/>
        <v>Reducir</v>
      </c>
      <c r="U188" s="248" t="str">
        <f>+'5 - Diseño y Valoración Control'!H188</f>
        <v>C 74.1</v>
      </c>
      <c r="V188" s="212" t="str">
        <f>+'5 - Diseño y Valoración Control'!I188</f>
        <v xml:space="preserve">OFICINA DE CONTROL INTERNO </v>
      </c>
      <c r="W188" s="212" t="str">
        <f>+'5 - Diseño y Valoración Control'!J188</f>
        <v>Oficina de Control Interno  valida la ejecución del cronograma de monitoreo de los Planes de Mejoramiento a través del Informe de Seguimiento al Estado de los Planes de Mejoramiento Institucional donde revisa el estado de gestión a los planes de mejoramiento institucional</v>
      </c>
      <c r="X188" s="213" t="str">
        <f>+'5 - Diseño y Valoración Control'!K188</f>
        <v>Detectivo</v>
      </c>
      <c r="Y188" s="99" t="str">
        <f t="shared" si="33"/>
        <v>Impacto</v>
      </c>
      <c r="Z188" s="213" t="str">
        <f>+'5 - Diseño y Valoración Control'!M188</f>
        <v>Manual</v>
      </c>
      <c r="AA188" s="99" t="str">
        <f t="shared" si="34"/>
        <v>30%</v>
      </c>
      <c r="AB188" s="213" t="str">
        <f>+'5 - Diseño y Valoración Control'!O188</f>
        <v>Documentado</v>
      </c>
      <c r="AC188" s="213" t="s">
        <v>421</v>
      </c>
      <c r="AD188" s="213" t="str">
        <f>+'5 - Diseño y Valoración Control'!Q188</f>
        <v>Con registro</v>
      </c>
      <c r="AE188" s="203">
        <f>+'5 - Diseño y Valoración Control'!R188</f>
        <v>0.4</v>
      </c>
      <c r="AF188" s="186" t="str">
        <f>+'5 - Diseño y Valoración Control'!S188</f>
        <v>Baja</v>
      </c>
      <c r="AG188" s="203">
        <f>+'5 - Diseño y Valoración Control'!T188</f>
        <v>0.7</v>
      </c>
      <c r="AH188" s="186" t="str">
        <f>+'5 - Diseño y Valoración Control'!U188</f>
        <v>Mayor</v>
      </c>
      <c r="AI188" s="186" t="str">
        <f>+'5 - Diseño y Valoración Control'!V188</f>
        <v>Alto</v>
      </c>
      <c r="AJ188" s="186" t="str">
        <f>+'5 - Diseño y Valoración Control'!W188</f>
        <v>Reducir</v>
      </c>
      <c r="AK188" s="248" t="str">
        <f>+'6 - Plan de Acciones Preventiva'!F186</f>
        <v>P 74.1</v>
      </c>
      <c r="AL188" s="212" t="str">
        <f>+'6 - Plan de Acciones Preventiva'!G186</f>
        <v>Divulgar piezas informativas para fomentar la cultura de autocontrol</v>
      </c>
      <c r="AM188" s="212" t="str">
        <f>+'6 - Plan de Acciones Preventiva'!H186</f>
        <v>OFICINA DE CONTROL INTERNO</v>
      </c>
      <c r="AN188" s="212" t="str">
        <f>+'6 - Plan de Acciones Preventiva'!I186</f>
        <v>Correo electrónico masivo (Píldoras informativas comunicadas)</v>
      </c>
      <c r="AO188" s="213">
        <f>+'6 - Plan de Acciones Preventiva'!J186</f>
        <v>6</v>
      </c>
      <c r="AP188" s="213">
        <f>+'6 - Plan de Acciones Preventiva'!AI186</f>
        <v>2</v>
      </c>
      <c r="AQ188" s="239">
        <f>+'6 - Plan de Acciones Preventiva'!AJ186</f>
        <v>0.33333333333333331</v>
      </c>
      <c r="AR188" s="213" t="str">
        <f>+'6 - Plan de Acciones Preventiva'!AK186</f>
        <v>En curso</v>
      </c>
      <c r="AS188" s="244" t="str">
        <f>+'6 - Plan de Acciones Preventiva'!AL186</f>
        <v>1. Solicitud de diseño
2. Solicitud de publicación
3. Correo Masivo</v>
      </c>
      <c r="AT188" s="244" t="str">
        <f>+'6 - Plan de Acciones Preventiva'!AM186</f>
        <v>Para el mes de mayo mediante correo electrónico de fecha 26 de mayo de 2022, se solicitó a Comunicaciones el diseño de la píldora informativa para fomentar la cultura de autocontrol la cual se solicitó mediante CAS No. 204544-7-45752 su divulgación mediante correo electrónico masivo dirigido a los funcionarios y contratistas de la ANT.
Para el mes de junio mediante correo electrónico de fecha 28 de junio de 2022, se solicitó a la oficina de Comunicaciones el diseño de la píldora informativa para fomentar la cultura de autocontrol la cual se divulgo mediante correo electrónico masivo dirigido a los funcionarios y contratistas de la ANT.</v>
      </c>
      <c r="AU188" s="213">
        <f>+'7 - Materialización del Riesgo'!G188</f>
        <v>0</v>
      </c>
      <c r="AV188" s="213">
        <f>+'7 - Materialización del Riesgo'!H188</f>
        <v>0</v>
      </c>
      <c r="AW188" s="213">
        <f>+'7 - Materialización del Riesgo'!I188</f>
        <v>0</v>
      </c>
      <c r="AX188" s="213" t="e">
        <f>+'7 - Materialización del Riesgo'!J188</f>
        <v>#DIV/0!</v>
      </c>
      <c r="AY188" s="213" t="e">
        <f>+'7 - Materialización del Riesgo'!K188</f>
        <v>#DIV/0!</v>
      </c>
      <c r="AZ188" s="213">
        <f>+'7 - Materialización del Riesgo'!L188</f>
        <v>0</v>
      </c>
      <c r="BA188" s="213">
        <f>+'7 - Materialización del Riesgo'!M188</f>
        <v>0</v>
      </c>
      <c r="BB188" s="213">
        <f>+'7 - Materialización del Riesgo'!N188</f>
        <v>0</v>
      </c>
      <c r="BC188" s="213">
        <f>+'7 - Materialización del Riesgo'!O188</f>
        <v>0</v>
      </c>
      <c r="BD188" s="213" t="e">
        <f>+'7 - Materialización del Riesgo'!P188</f>
        <v>#DIV/0!</v>
      </c>
      <c r="BE188" s="239">
        <f>+'7 - Materialización del Riesgo'!Q188</f>
        <v>1</v>
      </c>
    </row>
    <row r="189" spans="2:57" s="115" customFormat="1" ht="60" x14ac:dyDescent="0.25">
      <c r="B189" s="212" t="str">
        <f>+'3 - Identificación del Riesgo'!B188</f>
        <v>SEGUIMIENTO, EVALUACIÓN Y MEJORA</v>
      </c>
      <c r="C189" s="212" t="str">
        <f>+'3 - Identificación del Riesgo'!C188</f>
        <v>Analizar la información proveniente de la retroalimentación del desempeño de procesos, planes, programas y proyectos, para la toma de decisiones y formulación de nuevas acciones orientadas a elevar el nivel de cumplimiento, transparencia y mejora institucional</v>
      </c>
      <c r="D189" s="212" t="str">
        <f>+'3 - Identificación del Riesgo'!D188</f>
        <v>Desde el reporte y análisis de información y datos, la determinación de las causas probables de los incumplimientos y tendencias negativas hasta la formulación de acciones correctivas, preventivas y de mejora</v>
      </c>
      <c r="E189" s="213" t="str">
        <f>+'3 - Identificación del Riesgo'!F188</f>
        <v>OFICINA DE CONTROL INTERNO</v>
      </c>
      <c r="F189" s="248" t="str">
        <f>+'3 - Identificación del Riesgo'!G188</f>
        <v>R 74</v>
      </c>
      <c r="G189" s="213" t="str">
        <f>+'3 - Identificación del Riesgo'!H188</f>
        <v>Incumplimiento en la ejecución del cronograma de monitoreo de los planes de mejoramiento</v>
      </c>
      <c r="H189" s="213" t="str">
        <f>+'3 - Identificación del Riesgo'!I188</f>
        <v>Pérdida Reputacional</v>
      </c>
      <c r="I189" s="212" t="str">
        <f>+'3 - Identificación del Riesgo'!J188</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89" s="216">
        <f>+'3 - Identificación del Riesgo'!O188</f>
        <v>44701</v>
      </c>
      <c r="K189" s="216" t="str">
        <f>+'3 - Identificación del Riesgo'!K188</f>
        <v>OPERATIVOS</v>
      </c>
      <c r="L189" s="215" t="str">
        <f>+'3 - Identificación del Riesgo'!N188</f>
        <v>Ejecución y administración de procesos</v>
      </c>
      <c r="M189" s="214"/>
      <c r="N189" s="242" t="str">
        <f t="shared" si="28"/>
        <v/>
      </c>
      <c r="O189" s="243" t="str">
        <f t="shared" si="29"/>
        <v/>
      </c>
      <c r="P189" s="214"/>
      <c r="Q189" s="242" t="str">
        <f>IF(OR(P189=[1]Datos!$A$23,P189=[1]Datos!$B$23),"Leve",IF(OR(P189=[1]Datos!$A$24,P189=[1]Datos!$B$24),"Menor",IF(OR(P189=[1]Datos!$A$25,P189=[1]Datos!$B$25),"Moderado",IF(OR(P189=[1]Datos!$A$26,P189=[1]Datos!$B$26),"Mayor",IF(OR(P189=[1]Datos!$A$27,P189=[1]Datos!$B$27),"Catastrófico","")))))</f>
        <v/>
      </c>
      <c r="R189" s="243" t="str">
        <f t="shared" si="30"/>
        <v/>
      </c>
      <c r="S189" s="242" t="str">
        <f t="shared" si="31"/>
        <v/>
      </c>
      <c r="T189" s="242" t="e">
        <f t="shared" si="32"/>
        <v>#N/A</v>
      </c>
      <c r="U189" s="248" t="str">
        <f>+'5 - Diseño y Valoración Control'!H189</f>
        <v>C 74.2</v>
      </c>
      <c r="V189" s="212" t="str">
        <f>+'5 - Diseño y Valoración Control'!I189</f>
        <v xml:space="preserve">OFICINA DE CONTROL INTERNO </v>
      </c>
      <c r="W189" s="212" t="str">
        <f>+'5 - Diseño y Valoración Control'!J189</f>
        <v>Oficina de Control Interno  prioriza la revisión a los planes de mejoramiento que presentan incumplimiento a través de la matriz de seguimiento de las acciones de mejora producto de las auditorías realizadas por la Contraloría General de la Republica - CGR y la Oficina de Control Interno de la ANT donde valide la gestión oportuna a los planes de mejoramiento institucional con rezago</v>
      </c>
      <c r="X189" s="213" t="str">
        <f>+'5 - Diseño y Valoración Control'!K189</f>
        <v>Correctivo</v>
      </c>
      <c r="Y189" s="99" t="str">
        <f t="shared" si="33"/>
        <v>Impacto</v>
      </c>
      <c r="Z189" s="213" t="str">
        <f>+'5 - Diseño y Valoración Control'!M189</f>
        <v>Manual</v>
      </c>
      <c r="AA189" s="99" t="str">
        <f t="shared" si="34"/>
        <v>25%</v>
      </c>
      <c r="AB189" s="213" t="str">
        <f>+'5 - Diseño y Valoración Control'!O189</f>
        <v>Documentado</v>
      </c>
      <c r="AC189" s="213" t="s">
        <v>421</v>
      </c>
      <c r="AD189" s="213" t="str">
        <f>+'5 - Diseño y Valoración Control'!Q189</f>
        <v>Con registro</v>
      </c>
      <c r="AE189" s="203">
        <f>+'5 - Diseño y Valoración Control'!R189</f>
        <v>0</v>
      </c>
      <c r="AF189" s="186" t="str">
        <f>+'5 - Diseño y Valoración Control'!S189</f>
        <v/>
      </c>
      <c r="AG189" s="203">
        <f>+'5 - Diseño y Valoración Control'!T189</f>
        <v>0</v>
      </c>
      <c r="AH189" s="186" t="str">
        <f>+'5 - Diseño y Valoración Control'!U189</f>
        <v/>
      </c>
      <c r="AI189" s="186" t="str">
        <f>+'5 - Diseño y Valoración Control'!V189</f>
        <v/>
      </c>
      <c r="AJ189" s="186"/>
      <c r="AK189" s="248" t="str">
        <f>+'6 - Plan de Acciones Preventiva'!F187</f>
        <v>P 74.2</v>
      </c>
      <c r="AL189" s="212" t="str">
        <f>+'6 - Plan de Acciones Preventiva'!G187</f>
        <v>Capacitar en la metodología para la formulación de planes de mejoramiento a las dependencias</v>
      </c>
      <c r="AM189" s="212" t="str">
        <f>+'6 - Plan de Acciones Preventiva'!H187</f>
        <v>OFICINA DE CONTROL INTERNO</v>
      </c>
      <c r="AN189" s="212" t="str">
        <f>+'6 - Plan de Acciones Preventiva'!I187</f>
        <v>Listado de asistencia a la capacitación en la metodología para la formulación de planes de mejoramiento a las dependencias</v>
      </c>
      <c r="AO189" s="213">
        <f>+'6 - Plan de Acciones Preventiva'!J187</f>
        <v>1</v>
      </c>
      <c r="AP189" s="213">
        <f>+'6 - Plan de Acciones Preventiva'!AI187</f>
        <v>0</v>
      </c>
      <c r="AQ189" s="239">
        <f>+'6 - Plan de Acciones Preventiva'!AJ187</f>
        <v>0</v>
      </c>
      <c r="AR189" s="213" t="str">
        <f>+'6 - Plan de Acciones Preventiva'!AK187</f>
        <v>En curso</v>
      </c>
      <c r="AS189" s="244">
        <f>+'6 - Plan de Acciones Preventiva'!AL187</f>
        <v>0</v>
      </c>
      <c r="AT189" s="244">
        <f>+'6 - Plan de Acciones Preventiva'!AM187</f>
        <v>0</v>
      </c>
      <c r="AU189" s="213">
        <f>+'7 - Materialización del Riesgo'!G189</f>
        <v>0</v>
      </c>
      <c r="AV189" s="213">
        <f>+'7 - Materialización del Riesgo'!H189</f>
        <v>0</v>
      </c>
      <c r="AW189" s="213">
        <f>+'7 - Materialización del Riesgo'!I189</f>
        <v>0</v>
      </c>
      <c r="AX189" s="213" t="e">
        <f>+'7 - Materialización del Riesgo'!J189</f>
        <v>#DIV/0!</v>
      </c>
      <c r="AY189" s="213" t="e">
        <f>+'7 - Materialización del Riesgo'!K189</f>
        <v>#DIV/0!</v>
      </c>
      <c r="AZ189" s="213">
        <f>+'7 - Materialización del Riesgo'!L189</f>
        <v>0</v>
      </c>
      <c r="BA189" s="213">
        <f>+'7 - Materialización del Riesgo'!M189</f>
        <v>0</v>
      </c>
      <c r="BB189" s="213">
        <f>+'7 - Materialización del Riesgo'!N189</f>
        <v>0</v>
      </c>
      <c r="BC189" s="213">
        <f>+'7 - Materialización del Riesgo'!O189</f>
        <v>0</v>
      </c>
      <c r="BD189" s="213" t="e">
        <f>+'7 - Materialización del Riesgo'!P189</f>
        <v>#DIV/0!</v>
      </c>
      <c r="BE189" s="239">
        <f>+'7 - Materialización del Riesgo'!Q189</f>
        <v>1</v>
      </c>
    </row>
    <row r="190" spans="2:57" s="115" customFormat="1" ht="60" x14ac:dyDescent="0.25">
      <c r="B190" s="212" t="str">
        <f>+'3 - Identificación del Riesgo'!B189</f>
        <v>SEGUIMIENTO, EVALUACIÓN Y MEJORA</v>
      </c>
      <c r="C190" s="212" t="str">
        <f>+'3 - Identificación del Riesgo'!C189</f>
        <v>Analizar la información proveniente de la retroalimentación del desempeño de procesos, planes, programas y proyectos, para la toma de decisiones y formulación de nuevas acciones orientadas a elevar el nivel de cumplimiento, transparencia y mejora institucional</v>
      </c>
      <c r="D190" s="212" t="str">
        <f>+'3 - Identificación del Riesgo'!D189</f>
        <v>Desde el reporte y análisis de información y datos, la determinación de las causas probables de los incumplimientos y tendencias negativas hasta la formulación de acciones correctivas, preventivas y de mejora</v>
      </c>
      <c r="E190" s="213" t="str">
        <f>+'3 - Identificación del Riesgo'!F189</f>
        <v>OFICINA DE CONTROL INTERNO</v>
      </c>
      <c r="F190" s="248" t="str">
        <f>+'3 - Identificación del Riesgo'!G189</f>
        <v>R 74</v>
      </c>
      <c r="G190" s="213" t="str">
        <f>+'3 - Identificación del Riesgo'!H189</f>
        <v>Incumplimiento en la ejecución del cronograma de monitoreo de los planes de mejoramiento</v>
      </c>
      <c r="H190" s="213" t="str">
        <f>+'3 - Identificación del Riesgo'!I189</f>
        <v>Pérdida Reputacional</v>
      </c>
      <c r="I190" s="212" t="str">
        <f>+'3 - Identificación del Riesgo'!J189</f>
        <v>Posibilidad de pérdida reputacional en el deterioro de la imagen institucional y la posible exposición de sanciones para la entidad y/o servidores públicos por posibles coyunturas en los procesos de la entidad que no permiten realizar seguimiento y/o cumplimiento a los planes de mejoramiento establecidos</v>
      </c>
      <c r="J190" s="216">
        <f>+'3 - Identificación del Riesgo'!O189</f>
        <v>44701</v>
      </c>
      <c r="K190" s="216" t="str">
        <f>+'3 - Identificación del Riesgo'!K189</f>
        <v>OPERATIVOS</v>
      </c>
      <c r="L190" s="215" t="str">
        <f>+'3 - Identificación del Riesgo'!N189</f>
        <v>Ejecución y administración de procesos</v>
      </c>
      <c r="M190" s="214">
        <v>4</v>
      </c>
      <c r="N190" s="242" t="str">
        <f t="shared" si="28"/>
        <v>Baja</v>
      </c>
      <c r="O190" s="243">
        <f t="shared" si="29"/>
        <v>0.4</v>
      </c>
      <c r="P190" s="214" t="s">
        <v>394</v>
      </c>
      <c r="Q190" s="242" t="str">
        <f>IF(OR(P190=[1]Datos!$A$23,P190=[1]Datos!$B$23),"Leve",IF(OR(P190=[1]Datos!$A$24,P190=[1]Datos!$B$24),"Menor",IF(OR(P190=[1]Datos!$A$25,P190=[1]Datos!$B$25),"Moderado",IF(OR(P190=[1]Datos!$A$26,P190=[1]Datos!$B$26),"Mayor",IF(OR(P190=[1]Datos!$A$27,P190=[1]Datos!$B$27),"Catastrófico","")))))</f>
        <v>Catastrófico</v>
      </c>
      <c r="R190" s="243">
        <f t="shared" si="30"/>
        <v>1</v>
      </c>
      <c r="S190" s="242" t="str">
        <f t="shared" si="31"/>
        <v>Extremo</v>
      </c>
      <c r="T190" s="242" t="str">
        <f t="shared" si="32"/>
        <v>Reducir</v>
      </c>
      <c r="U190" s="248" t="str">
        <f>+'5 - Diseño y Valoración Control'!H190</f>
        <v>C 74.3</v>
      </c>
      <c r="V190" s="212"/>
      <c r="W190" s="212"/>
      <c r="X190" s="213"/>
      <c r="Y190" s="99" t="str">
        <f t="shared" si="33"/>
        <v/>
      </c>
      <c r="Z190" s="213"/>
      <c r="AA190" s="99" t="str">
        <f t="shared" si="34"/>
        <v/>
      </c>
      <c r="AB190" s="213"/>
      <c r="AC190" s="213"/>
      <c r="AD190" s="213"/>
      <c r="AE190" s="203" t="str">
        <f>+'5 - Diseño y Valoración Control'!R190</f>
        <v/>
      </c>
      <c r="AF190" s="186" t="str">
        <f>+'5 - Diseño y Valoración Control'!S190</f>
        <v/>
      </c>
      <c r="AG190" s="203" t="str">
        <f>+'5 - Diseño y Valoración Control'!T190</f>
        <v/>
      </c>
      <c r="AH190" s="186" t="str">
        <f>+'5 - Diseño y Valoración Control'!U190</f>
        <v/>
      </c>
      <c r="AI190" s="186" t="str">
        <f>+'5 - Diseño y Valoración Control'!V190</f>
        <v/>
      </c>
      <c r="AJ190" s="186"/>
      <c r="AK190" s="248" t="str">
        <f>+'6 - Plan de Acciones Preventiva'!F188</f>
        <v>P 74.3</v>
      </c>
      <c r="AL190" s="212" t="str">
        <f>+'6 - Plan de Acciones Preventiva'!G188</f>
        <v>Comunicar los resultados alcanzados frente a la eficacia y/o efectividad de los Planes de mejoramiento</v>
      </c>
      <c r="AM190" s="212" t="str">
        <f>+'6 - Plan de Acciones Preventiva'!H188</f>
        <v>OFICINA DE CONTROL INTERNO</v>
      </c>
      <c r="AN190" s="212" t="str">
        <f>+'6 - Plan de Acciones Preventiva'!I188</f>
        <v>Memorando donde se comunica el Informe de resultados de la actividad ejecutada</v>
      </c>
      <c r="AO190" s="213">
        <f>+'6 - Plan de Acciones Preventiva'!J188</f>
        <v>4</v>
      </c>
      <c r="AP190" s="213">
        <f>+'6 - Plan de Acciones Preventiva'!AI188</f>
        <v>1</v>
      </c>
      <c r="AQ190" s="239">
        <f>+'6 - Plan de Acciones Preventiva'!AJ188</f>
        <v>0.25</v>
      </c>
      <c r="AR190" s="213" t="str">
        <f>+'6 - Plan de Acciones Preventiva'!AK188</f>
        <v>En curso</v>
      </c>
      <c r="AS190" s="244" t="str">
        <f>+'6 - Plan de Acciones Preventiva'!AL188</f>
        <v>Memorando</v>
      </c>
      <c r="AT190" s="244" t="str">
        <f>+'6 - Plan de Acciones Preventiva'!AM188</f>
        <v>A través de Memorando N° 20221020121393, se remite a la Dirección General, Dra. Myriam Martinez, Informe del Estado del Plan de Mejoramiento Institucional, con corte al primer trimestre del 2022.</v>
      </c>
      <c r="AU190" s="213">
        <f>+'7 - Materialización del Riesgo'!G190</f>
        <v>0</v>
      </c>
      <c r="AV190" s="213">
        <f>+'7 - Materialización del Riesgo'!H190</f>
        <v>0</v>
      </c>
      <c r="AW190" s="213">
        <f>+'7 - Materialización del Riesgo'!I190</f>
        <v>0</v>
      </c>
      <c r="AX190" s="213" t="e">
        <f>+'7 - Materialización del Riesgo'!J190</f>
        <v>#DIV/0!</v>
      </c>
      <c r="AY190" s="213" t="e">
        <f>+'7 - Materialización del Riesgo'!K190</f>
        <v>#DIV/0!</v>
      </c>
      <c r="AZ190" s="213">
        <f>+'7 - Materialización del Riesgo'!L190</f>
        <v>0</v>
      </c>
      <c r="BA190" s="213">
        <f>+'7 - Materialización del Riesgo'!M190</f>
        <v>0</v>
      </c>
      <c r="BB190" s="213">
        <f>+'7 - Materialización del Riesgo'!N190</f>
        <v>0</v>
      </c>
      <c r="BC190" s="213">
        <f>+'7 - Materialización del Riesgo'!O190</f>
        <v>0</v>
      </c>
      <c r="BD190" s="213" t="e">
        <f>+'7 - Materialización del Riesgo'!P190</f>
        <v>#DIV/0!</v>
      </c>
      <c r="BE190" s="239">
        <f>+'7 - Materialización del Riesgo'!Q190</f>
        <v>1</v>
      </c>
    </row>
  </sheetData>
  <sheetProtection algorithmName="SHA-512" hashValue="WGgeoCt/IEvKfMK7Y7KETAokrqR0JaNzoSMpjw9dXx4QsJTCK5Qfg9Ei31W4muYI93kRGdJu9ssDMuwjsd0q/A==" saltValue="/OOplW3BV2x6+jV2VK0Ezg==" spinCount="100000" sheet="1" objects="1" scenarios="1"/>
  <autoFilter ref="B8:BE190" xr:uid="{8E3766E0-5AAB-401E-9906-B219EA3EAEC7}"/>
  <mergeCells count="30">
    <mergeCell ref="BB4:BC4"/>
    <mergeCell ref="BD4:BE4"/>
    <mergeCell ref="BB2:BC2"/>
    <mergeCell ref="BD2:BE2"/>
    <mergeCell ref="D3:BA3"/>
    <mergeCell ref="BB3:BC3"/>
    <mergeCell ref="BD3:BE3"/>
    <mergeCell ref="AU7:BD7"/>
    <mergeCell ref="M7:T7"/>
    <mergeCell ref="U7:W7"/>
    <mergeCell ref="B2:B4"/>
    <mergeCell ref="D2:BA2"/>
    <mergeCell ref="D4:BA4"/>
    <mergeCell ref="X7:AD7"/>
    <mergeCell ref="AE7:AJ7"/>
    <mergeCell ref="AK7:AO7"/>
    <mergeCell ref="B5:BE5"/>
    <mergeCell ref="B6:BE6"/>
    <mergeCell ref="B7:B8"/>
    <mergeCell ref="C7:C8"/>
    <mergeCell ref="D7:D8"/>
    <mergeCell ref="F7:F8"/>
    <mergeCell ref="E7:E8"/>
    <mergeCell ref="I7:I8"/>
    <mergeCell ref="J7:J8"/>
    <mergeCell ref="L7:L8"/>
    <mergeCell ref="AP7:AT7"/>
    <mergeCell ref="G7:G8"/>
    <mergeCell ref="K7:K8"/>
    <mergeCell ref="H7:H8"/>
  </mergeCells>
  <conditionalFormatting sqref="B2 C2:E4 B7:G7 B8:D8 F8:G8 I7:J8 L7:T8 B9:BE9">
    <cfRule type="containsBlanks" dxfId="1781" priority="97">
      <formula>LEN(TRIM(B2))=0</formula>
    </cfRule>
    <cfRule type="cellIs" dxfId="1780" priority="98" operator="equal">
      <formula>0</formula>
    </cfRule>
  </conditionalFormatting>
  <conditionalFormatting sqref="V1 V7 AU7:BE7 AP7 AR8:AW8 AZ8:BE8">
    <cfRule type="cellIs" dxfId="1779" priority="96" operator="equal">
      <formula>0</formula>
    </cfRule>
  </conditionalFormatting>
  <conditionalFormatting sqref="W1 W7:W8">
    <cfRule type="containsText" dxfId="1778" priority="95" operator="containsText" text="El   a través de ">
      <formula>NOT(ISERROR(SEARCH("El   a través de ",W1)))</formula>
    </cfRule>
  </conditionalFormatting>
  <conditionalFormatting sqref="X1 Z1 AB1:AD1 AB7:AD8 Z7:Z8 X7:X8">
    <cfRule type="cellIs" dxfId="1777" priority="94" operator="equal">
      <formula>0</formula>
    </cfRule>
  </conditionalFormatting>
  <conditionalFormatting sqref="AL1:AP1 AL8:AP8 AL7:AO7">
    <cfRule type="cellIs" dxfId="1776" priority="93" operator="equal">
      <formula>0</formula>
    </cfRule>
  </conditionalFormatting>
  <conditionalFormatting sqref="AR1:BE1 BB2:BE4">
    <cfRule type="cellIs" dxfId="1775" priority="92" operator="equal">
      <formula>0</formula>
    </cfRule>
  </conditionalFormatting>
  <conditionalFormatting sqref="AQ1 AQ8">
    <cfRule type="containsErrors" dxfId="1774" priority="99">
      <formula>ISERROR(AQ1)</formula>
    </cfRule>
  </conditionalFormatting>
  <conditionalFormatting sqref="AX1:AY1 AX7:AY7">
    <cfRule type="containsErrors" dxfId="1773" priority="100">
      <formula>ISERROR(AX1)</formula>
    </cfRule>
  </conditionalFormatting>
  <conditionalFormatting sqref="K7:K8">
    <cfRule type="containsBlanks" dxfId="1772" priority="90">
      <formula>LEN(TRIM(K7))=0</formula>
    </cfRule>
    <cfRule type="cellIs" dxfId="1771" priority="91" operator="equal">
      <formula>0</formula>
    </cfRule>
  </conditionalFormatting>
  <conditionalFormatting sqref="H7:H8">
    <cfRule type="containsBlanks" dxfId="1770" priority="88">
      <formula>LEN(TRIM(H7))=0</formula>
    </cfRule>
    <cfRule type="cellIs" dxfId="1769" priority="89" operator="equal">
      <formula>0</formula>
    </cfRule>
  </conditionalFormatting>
  <conditionalFormatting sqref="N10:N190">
    <cfRule type="cellIs" dxfId="1768" priority="83" operator="equal">
      <formula>"MUY ALTA"</formula>
    </cfRule>
    <cfRule type="cellIs" dxfId="1767" priority="84" operator="equal">
      <formula>"ALTA"</formula>
    </cfRule>
    <cfRule type="cellIs" dxfId="1766" priority="85" operator="equal">
      <formula>"MEDIA"</formula>
    </cfRule>
    <cfRule type="cellIs" dxfId="1765" priority="86" operator="equal">
      <formula>"BAJA"</formula>
    </cfRule>
    <cfRule type="cellIs" dxfId="1764" priority="87" operator="equal">
      <formula>"MUY BAJA"</formula>
    </cfRule>
  </conditionalFormatting>
  <conditionalFormatting sqref="N10:N190">
    <cfRule type="containsBlanks" dxfId="1763" priority="81">
      <formula>LEN(TRIM(N10))=0</formula>
    </cfRule>
    <cfRule type="cellIs" dxfId="1762" priority="82" operator="equal">
      <formula>0</formula>
    </cfRule>
  </conditionalFormatting>
  <conditionalFormatting sqref="O10:O190">
    <cfRule type="containsBlanks" dxfId="1761" priority="79">
      <formula>LEN(TRIM(O10))=0</formula>
    </cfRule>
    <cfRule type="cellIs" dxfId="1760" priority="80" operator="equal">
      <formula>0</formula>
    </cfRule>
  </conditionalFormatting>
  <conditionalFormatting sqref="Q10:Q190">
    <cfRule type="cellIs" dxfId="1759" priority="74" operator="equal">
      <formula>"Catastrófico"</formula>
    </cfRule>
    <cfRule type="cellIs" dxfId="1758" priority="75" operator="equal">
      <formula>"Mayor"</formula>
    </cfRule>
    <cfRule type="cellIs" dxfId="1757" priority="76" operator="equal">
      <formula>"Moderado"</formula>
    </cfRule>
    <cfRule type="cellIs" dxfId="1756" priority="77" operator="equal">
      <formula>"Menor"</formula>
    </cfRule>
    <cfRule type="cellIs" dxfId="1755" priority="78" operator="equal">
      <formula>"Leve"</formula>
    </cfRule>
  </conditionalFormatting>
  <conditionalFormatting sqref="S10:S190">
    <cfRule type="cellIs" dxfId="1754" priority="70" operator="equal">
      <formula>"Extremo"</formula>
    </cfRule>
    <cfRule type="cellIs" dxfId="1753" priority="71" operator="equal">
      <formula>"Alto"</formula>
    </cfRule>
    <cfRule type="cellIs" dxfId="1752" priority="72" operator="equal">
      <formula>"Moderado"</formula>
    </cfRule>
    <cfRule type="cellIs" dxfId="1751" priority="73" operator="equal">
      <formula>"Bajo"</formula>
    </cfRule>
  </conditionalFormatting>
  <conditionalFormatting sqref="Q10:T190">
    <cfRule type="containsBlanks" dxfId="1750" priority="68">
      <formula>LEN(TRIM(Q10))=0</formula>
    </cfRule>
    <cfRule type="cellIs" dxfId="1749" priority="69" operator="equal">
      <formula>0</formula>
    </cfRule>
  </conditionalFormatting>
  <conditionalFormatting sqref="Z10 AB10:AD10 X10:X190 AC11:AC67">
    <cfRule type="cellIs" dxfId="1748" priority="67" operator="equal">
      <formula>0</formula>
    </cfRule>
  </conditionalFormatting>
  <conditionalFormatting sqref="AC137:AC138">
    <cfRule type="containsBlanks" dxfId="1747" priority="66">
      <formula>LEN(TRIM(AC137))=0</formula>
    </cfRule>
  </conditionalFormatting>
  <conditionalFormatting sqref="AH10:AH190">
    <cfRule type="cellIs" dxfId="1746" priority="61" operator="equal">
      <formula>"Catastrófico"</formula>
    </cfRule>
    <cfRule type="cellIs" dxfId="1745" priority="62" operator="equal">
      <formula>"Mayor"</formula>
    </cfRule>
    <cfRule type="cellIs" dxfId="1744" priority="63" operator="equal">
      <formula>"Moderado"</formula>
    </cfRule>
    <cfRule type="cellIs" dxfId="1743" priority="64" operator="equal">
      <formula>"Menor"</formula>
    </cfRule>
    <cfRule type="cellIs" dxfId="1742" priority="65" operator="equal">
      <formula>"Leve"</formula>
    </cfRule>
  </conditionalFormatting>
  <conditionalFormatting sqref="AI10:AI190">
    <cfRule type="cellIs" dxfId="1741" priority="57" operator="equal">
      <formula>"Extremo"</formula>
    </cfRule>
    <cfRule type="cellIs" dxfId="1740" priority="58" operator="equal">
      <formula>"Alto"</formula>
    </cfRule>
    <cfRule type="cellIs" dxfId="1739" priority="59" operator="equal">
      <formula>"Moderado"</formula>
    </cfRule>
    <cfRule type="cellIs" dxfId="1738" priority="60" operator="equal">
      <formula>"Bajo"</formula>
    </cfRule>
  </conditionalFormatting>
  <conditionalFormatting sqref="AF10:AF190">
    <cfRule type="cellIs" dxfId="1737" priority="52" operator="equal">
      <formula>"Muy Alta"</formula>
    </cfRule>
    <cfRule type="cellIs" dxfId="1736" priority="53" operator="equal">
      <formula>"Alta"</formula>
    </cfRule>
    <cfRule type="cellIs" dxfId="1735" priority="54" operator="equal">
      <formula>"Media"</formula>
    </cfRule>
    <cfRule type="cellIs" dxfId="1734" priority="55" operator="equal">
      <formula>"Baja"</formula>
    </cfRule>
    <cfRule type="cellIs" dxfId="1733" priority="56" operator="equal">
      <formula>"Muy baja"</formula>
    </cfRule>
  </conditionalFormatting>
  <conditionalFormatting sqref="AL10:AN190">
    <cfRule type="cellIs" dxfId="1732" priority="5" operator="equal">
      <formula>0</formula>
    </cfRule>
  </conditionalFormatting>
  <conditionalFormatting sqref="AO10:BE190">
    <cfRule type="cellIs" dxfId="1731" priority="4" operator="equal">
      <formula>0</formula>
    </cfRule>
  </conditionalFormatting>
  <conditionalFormatting sqref="Z11:Z189">
    <cfRule type="cellIs" dxfId="1730" priority="3" operator="equal">
      <formula>0</formula>
    </cfRule>
  </conditionalFormatting>
  <conditionalFormatting sqref="AB11:AB189">
    <cfRule type="cellIs" dxfId="1729" priority="2" operator="equal">
      <formula>0</formula>
    </cfRule>
  </conditionalFormatting>
  <conditionalFormatting sqref="AD11:AD189">
    <cfRule type="cellIs" dxfId="1728" priority="1" operator="equal">
      <formula>0</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c D A A B Q S w M E F A A C A A g A U a X r U B q T h p W n A A A A + A A A A B I A H A B D b 2 5 m a W c v U G F j a 2 F n Z S 5 4 b W w g o h g A K K A U A A A A A A A A A A A A A A A A A A A A A A A A A A A A h Y / R C o I w G I V f R X b v p i t h y O + 8 8 D Y p C K L b M Z e O d I a b z X f r o k f q F R L K 6 q 7 L c / g O f O d x u 0 M + d W 1 w V Y P V v c l Q j C M U K C P 7 S p s 6 Q 6 M 7 h Q z l H H Z C n k W t g h k 2 N p 2 s z l D j 3 C U l x H u P / Q r 3 Q 0 1 o F M X k W G 7 2 s l G d C L W x T h i p 0 G d V / V 8 h D o e X D K e Y U Z y w h G G 6 j o E s N Z T a f B E 6 G + M I y E 8 J x d i 6 c V B c 2 b D Y A l k i k P c L / g R Q S w M E F A A C A A g A U a X 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G l 6 1 A o i k e 4 D g A A A B E A A A A T A B w A R m 9 y b X V s Y X M v U 2 V j d G l v b j E u b S C i G A A o o B Q A A A A A A A A A A A A A A A A A A A A A A A A A A A A r T k 0 u y c z P U w i G 0 I b W A F B L A Q I t A B Q A A g A I A F G l 6 1 A a k 4 a V p w A A A P g A A A A S A A A A A A A A A A A A A A A A A A A A A A B D b 2 5 m a W c v U G F j a 2 F n Z S 5 4 b W x Q S w E C L Q A U A A I A C A B R p e t Q D 8 r p q 6 Q A A A D p A A A A E w A A A A A A A A A A A A A A A A D z A A A A W 0 N v b n R l b n R f V H l w Z X N d L n h t b F B L A Q I t A B Q A A g A I A F G l 6 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3 5 r / F M 7 w I S I R t 0 N K + t T I w A A A A A A I A A A A A A B B m A A A A A Q A A I A A A A M p V A 4 E / u / J 2 u l y / J I / N q h h 8 z x I A L 7 + d l 2 a s 0 V u + F x j z A A A A A A 6 A A A A A A g A A I A A A A H 0 k R M d / Y o 1 k r 2 O r V c I S 4 w K Y l s k e M u N k B P e K q O Q Y 1 q X e U A A A A C J v J N F i 5 M w D e J T G j P 3 F s M 8 p Z z k V b 1 L b / p c Q s j l b M 8 E 7 U z w l 1 R V t 7 / 6 Y u 5 l a 0 / y Y g v S W b B 4 O l 5 6 b K i t B 8 h E U t q g I K / 3 K Q u 9 I C o a B y l h k T F N z Q A A A A K G e J t M W i F r 4 C X b p N h g w 4 0 V 3 q O I V X s 3 K h M K f T G L B 0 R 0 U L h Y O x c c E X 0 2 a / 1 a l b m S 9 n 9 I 4 Z C m L 1 m k 0 n e U x i z I a m d A = < / D a t a M a s h u p > 
</file>

<file path=customXml/item4.xml><?xml version="1.0" encoding="utf-8"?>
<ct:contentTypeSchema xmlns:ct="http://schemas.microsoft.com/office/2006/metadata/contentType" xmlns:ma="http://schemas.microsoft.com/office/2006/metadata/properties/metaAttributes" ct:_="" ma:_="" ma:contentTypeName="Documento" ma:contentTypeID="0x010100D812B06CFFA5BE4C8E0AFDF7C9DB6E89" ma:contentTypeVersion="7" ma:contentTypeDescription="Crear nuevo documento." ma:contentTypeScope="" ma:versionID="4b1ec7637f8c130b2256562262dd6887">
  <xsd:schema xmlns:xsd="http://www.w3.org/2001/XMLSchema" xmlns:xs="http://www.w3.org/2001/XMLSchema" xmlns:p="http://schemas.microsoft.com/office/2006/metadata/properties" xmlns:ns3="fae13273-a1d7-4e8c-bf00-4c820b8883a7" targetNamespace="http://schemas.microsoft.com/office/2006/metadata/properties" ma:root="true" ma:fieldsID="29a8c2896d0b1693cd2f5a375dd43cd5" ns3:_="">
    <xsd:import namespace="fae13273-a1d7-4e8c-bf00-4c820b8883a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e13273-a1d7-4e8c-bf00-4c820b8883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6D7310-824E-4200-A37E-B83843B46294}">
  <ds:schemaRefs>
    <ds:schemaRef ds:uri="http://schemas.microsoft.com/sharepoint/v3/contenttype/forms"/>
  </ds:schemaRefs>
</ds:datastoreItem>
</file>

<file path=customXml/itemProps2.xml><?xml version="1.0" encoding="utf-8"?>
<ds:datastoreItem xmlns:ds="http://schemas.openxmlformats.org/officeDocument/2006/customXml" ds:itemID="{FDD6C3B8-DA87-44A7-AA36-439885078901}">
  <ds:schemaRefs>
    <ds:schemaRef ds:uri="fae13273-a1d7-4e8c-bf00-4c820b8883a7"/>
    <ds:schemaRef ds:uri="http://purl.org/dc/dcmitype/"/>
    <ds:schemaRef ds:uri="http://schemas.openxmlformats.org/package/2006/metadata/core-properties"/>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F78D9840-F87A-4CE3-A240-4C72C3B1E4D5}">
  <ds:schemaRefs>
    <ds:schemaRef ds:uri="http://schemas.microsoft.com/DataMashup"/>
  </ds:schemaRefs>
</ds:datastoreItem>
</file>

<file path=customXml/itemProps4.xml><?xml version="1.0" encoding="utf-8"?>
<ds:datastoreItem xmlns:ds="http://schemas.openxmlformats.org/officeDocument/2006/customXml" ds:itemID="{1CB02AD7-7B12-4A18-A299-29AD7EE2B6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e13273-a1d7-4e8c-bf00-4c820b8883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0 - Criterios</vt:lpstr>
      <vt:lpstr>1 - Política</vt:lpstr>
      <vt:lpstr>2 - Contexto</vt:lpstr>
      <vt:lpstr>3 - Identificación del Riesgo</vt:lpstr>
      <vt:lpstr>4 - Valor del Riesgo Inherente</vt:lpstr>
      <vt:lpstr>5 - Diseño y Valoración Control</vt:lpstr>
      <vt:lpstr>6 - Plan de Acciones Preventiva</vt:lpstr>
      <vt:lpstr>7 - Materialización del Riesgo</vt:lpstr>
      <vt:lpstr>8 - Mapa Riesgos de Gestión</vt:lpstr>
      <vt:lpstr>9 - Mapa de Calor</vt:lpstr>
      <vt:lpstr>Anexo 1 Modificaciones</vt:lpstr>
      <vt:lpstr>Anexo 2 Reporte Materialización</vt:lpstr>
      <vt:lpstr>Anexo 3 Report Acciones Prevent</vt:lpstr>
      <vt:lpstr>Anexo 4 Reporte de Dis Act Cont</vt:lpstr>
      <vt:lpstr>Datos</vt:lpstr>
      <vt:lpstr>Datos 2</vt:lpstr>
      <vt:lpstr>Datos 3</vt:lpstr>
      <vt:lpstr>Datos 4</vt:lpstr>
      <vt:lpstr>Datos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2022-07-31T20:54:40Z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0x010100D812B06CFFA5BE4C8E0AFDF7C9DB6E89</vt:lpwstr>
  </property>
</Properties>
</file>