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wX+CMxd6wZpkByoYTM9V3az26Vprp9/N5wGDguZaRLht/X4McwMJZnoumvzc6NPj8mhauGaYoH6j6Jgj4ujLdw==" workbookSaltValue="c/XzuWcwITJrF1VSdVPoqw==" workbookSpinCount="100000" lockStructure="1"/>
  <bookViews>
    <workbookView xWindow="0" yWindow="0" windowWidth="28800" windowHeight="12300" tabRatio="827" firstSheet="5" activeTab="6"/>
  </bookViews>
  <sheets>
    <sheet name="0 - CALOR" sheetId="3" state="hidden" r:id="rId1"/>
    <sheet name="2 - CONTEXTO" sheetId="6" state="hidden" r:id="rId2"/>
    <sheet name="3-IDENTIFICACIÓN DEL RIESGO" sheetId="7" state="hidden" r:id="rId3"/>
    <sheet name="4-VALORACIÓN DEL RIESGO" sheetId="8" state="hidden" r:id="rId4"/>
    <sheet name="5-CONTROLES" sheetId="12" state="hidden" r:id="rId5"/>
    <sheet name="1 - POLÍTICA" sheetId="4" r:id="rId6"/>
    <sheet name="6-MAPA DE RIESGOS SEGURIDAD" sheetId="14" r:id="rId7"/>
  </sheets>
  <definedNames>
    <definedName name="_xlnm._FilterDatabase" localSheetId="2" hidden="1">'3-IDENTIFICACIÓN DEL RIESGO'!$B$8:$O$9</definedName>
    <definedName name="Impacto">#REF!</definedName>
    <definedName name="Moderado">'0 - CALOR'!$E$14:$I$14</definedName>
    <definedName name="Probabilidad">#REF!</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4" l="1"/>
  <c r="B17" i="8"/>
  <c r="B16" i="8"/>
  <c r="Y15" i="14"/>
  <c r="X15" i="14"/>
  <c r="U15" i="14"/>
  <c r="Q15" i="14"/>
  <c r="P15" i="14"/>
  <c r="O15" i="14"/>
  <c r="N15" i="14"/>
  <c r="H15" i="14"/>
  <c r="G15" i="14"/>
  <c r="E15" i="14"/>
  <c r="C15" i="14"/>
  <c r="B15" i="14"/>
  <c r="E14" i="14"/>
  <c r="B14" i="14"/>
  <c r="B13" i="14"/>
  <c r="E18" i="12"/>
  <c r="D18" i="12"/>
  <c r="C18" i="12"/>
  <c r="B18" i="12"/>
  <c r="F17" i="8"/>
  <c r="E17" i="8"/>
  <c r="C17" i="8"/>
  <c r="H14" i="14"/>
  <c r="G14" i="14"/>
  <c r="E17" i="12"/>
  <c r="D17" i="12"/>
  <c r="C17" i="12"/>
  <c r="B17" i="12"/>
  <c r="B16" i="12"/>
  <c r="F16" i="8"/>
  <c r="E16" i="8"/>
  <c r="C16" i="8"/>
  <c r="E15" i="8"/>
  <c r="B15" i="8"/>
  <c r="C15" i="8"/>
  <c r="Y13" i="14"/>
  <c r="X13" i="14"/>
  <c r="U13" i="14"/>
  <c r="Q13" i="14"/>
  <c r="O13" i="14"/>
  <c r="H13" i="14"/>
  <c r="G13" i="14"/>
  <c r="E13" i="14"/>
  <c r="C13" i="14"/>
  <c r="AM16" i="12"/>
  <c r="Z13" i="14"/>
  <c r="AA16" i="12"/>
  <c r="Y16" i="12"/>
  <c r="W16" i="12"/>
  <c r="U16" i="12"/>
  <c r="S16" i="12"/>
  <c r="Q16" i="12"/>
  <c r="O16" i="12"/>
  <c r="E16" i="12"/>
  <c r="D16" i="12"/>
  <c r="C16" i="12"/>
  <c r="F15" i="8"/>
  <c r="AB16" i="12"/>
  <c r="AC16" i="12"/>
  <c r="AE16" i="12"/>
  <c r="X10" i="14"/>
  <c r="X9" i="14"/>
  <c r="T13" i="14"/>
  <c r="V13" i="14"/>
  <c r="AF16" i="12"/>
  <c r="AM12" i="12"/>
  <c r="Z8" i="14"/>
  <c r="Q12" i="14"/>
  <c r="P12" i="14"/>
  <c r="O12" i="14"/>
  <c r="N12" i="14"/>
  <c r="N14" i="14"/>
  <c r="X12" i="14"/>
  <c r="Y12" i="14"/>
  <c r="X14" i="14"/>
  <c r="Y14" i="14"/>
  <c r="AM15" i="12"/>
  <c r="Z12" i="14"/>
  <c r="N10" i="14"/>
  <c r="O10" i="14"/>
  <c r="P10" i="14"/>
  <c r="Q10" i="14"/>
  <c r="Y14" i="8"/>
  <c r="Z14" i="8"/>
  <c r="AA14" i="8"/>
  <c r="J12" i="14"/>
  <c r="Y15" i="8"/>
  <c r="Z15" i="8"/>
  <c r="AA15" i="8"/>
  <c r="J13" i="14"/>
  <c r="Y16" i="8"/>
  <c r="Z16" i="8"/>
  <c r="AA16" i="8"/>
  <c r="J14" i="14"/>
  <c r="Y17" i="8"/>
  <c r="Z17" i="8"/>
  <c r="AA17" i="8"/>
  <c r="J15" i="14"/>
  <c r="O12" i="8"/>
  <c r="P12" i="8"/>
  <c r="Q12" i="8"/>
  <c r="I9" i="14"/>
  <c r="O13" i="8"/>
  <c r="P13" i="8"/>
  <c r="Q13" i="8"/>
  <c r="O14" i="8"/>
  <c r="P14" i="8"/>
  <c r="Q14" i="8"/>
  <c r="I12" i="14"/>
  <c r="O15" i="8"/>
  <c r="P15" i="8"/>
  <c r="Q15" i="8"/>
  <c r="I13" i="14"/>
  <c r="O16" i="8"/>
  <c r="P16" i="8"/>
  <c r="Q16" i="8"/>
  <c r="I14" i="14"/>
  <c r="O17" i="8"/>
  <c r="P17" i="8"/>
  <c r="Q17" i="8"/>
  <c r="I15" i="14"/>
  <c r="H12" i="14"/>
  <c r="G12" i="14"/>
  <c r="E12" i="14"/>
  <c r="C10" i="14"/>
  <c r="C12" i="14"/>
  <c r="B10" i="14"/>
  <c r="B12" i="14"/>
  <c r="F14" i="8"/>
  <c r="E13" i="8"/>
  <c r="E14" i="8"/>
  <c r="C13" i="8"/>
  <c r="C14" i="8"/>
  <c r="B14" i="8"/>
  <c r="B13" i="8"/>
  <c r="E15" i="12"/>
  <c r="D15" i="12"/>
  <c r="C15" i="12"/>
  <c r="B15" i="12"/>
  <c r="E14" i="12"/>
  <c r="D14" i="12"/>
  <c r="C14" i="12"/>
  <c r="B14" i="12"/>
  <c r="B8" i="14"/>
  <c r="B9" i="14"/>
  <c r="B12" i="12"/>
  <c r="B13" i="12"/>
  <c r="B12" i="8"/>
  <c r="B11" i="8"/>
  <c r="F11" i="8"/>
  <c r="G8" i="14"/>
  <c r="U14" i="14"/>
  <c r="Q14" i="14"/>
  <c r="P14" i="14"/>
  <c r="O14" i="14"/>
  <c r="C14" i="14"/>
  <c r="U12" i="14"/>
  <c r="Y10" i="14"/>
  <c r="U10" i="14"/>
  <c r="H10" i="14"/>
  <c r="G10" i="14"/>
  <c r="E10" i="14"/>
  <c r="Y9" i="14"/>
  <c r="U9" i="14"/>
  <c r="Q9" i="14"/>
  <c r="P9" i="14"/>
  <c r="O9" i="14"/>
  <c r="N9" i="14"/>
  <c r="H9" i="14"/>
  <c r="G9" i="14"/>
  <c r="E9" i="14"/>
  <c r="C9" i="14"/>
  <c r="Y8" i="14"/>
  <c r="X8" i="14"/>
  <c r="U8" i="14"/>
  <c r="Q8" i="14"/>
  <c r="O8" i="14"/>
  <c r="N8" i="14"/>
  <c r="L8" i="14"/>
  <c r="H8" i="14"/>
  <c r="E8" i="14"/>
  <c r="C8" i="14"/>
  <c r="AM18" i="12"/>
  <c r="Z15" i="14"/>
  <c r="AM17" i="12"/>
  <c r="Z14" i="14"/>
  <c r="AM14" i="12"/>
  <c r="Z10" i="14"/>
  <c r="S17" i="12"/>
  <c r="W17" i="12"/>
  <c r="Y17" i="12"/>
  <c r="AA17" i="12"/>
  <c r="U17" i="12"/>
  <c r="U18" i="12"/>
  <c r="U15" i="12"/>
  <c r="AA18" i="12"/>
  <c r="Q17" i="12"/>
  <c r="Q18" i="12"/>
  <c r="S18" i="12"/>
  <c r="W18" i="12"/>
  <c r="Y18" i="12"/>
  <c r="O17" i="12"/>
  <c r="O18" i="12"/>
  <c r="AM13" i="12"/>
  <c r="Z9" i="14"/>
  <c r="O11" i="8"/>
  <c r="P11" i="8"/>
  <c r="Q11" i="8"/>
  <c r="I8" i="14"/>
  <c r="AA15" i="12"/>
  <c r="Y15" i="12"/>
  <c r="W15" i="12"/>
  <c r="S15" i="12"/>
  <c r="Q15" i="12"/>
  <c r="O15" i="12"/>
  <c r="O12" i="12"/>
  <c r="Y12" i="8"/>
  <c r="Z12" i="8"/>
  <c r="AA12" i="8"/>
  <c r="Y13" i="8"/>
  <c r="Z13" i="8"/>
  <c r="AA13" i="8"/>
  <c r="Y11" i="8"/>
  <c r="Z11" i="8"/>
  <c r="AA11" i="8"/>
  <c r="U12" i="12"/>
  <c r="E12" i="8"/>
  <c r="E13" i="12"/>
  <c r="E12" i="12"/>
  <c r="C12" i="8"/>
  <c r="U13" i="12"/>
  <c r="U14" i="12"/>
  <c r="AA13" i="12"/>
  <c r="AA14" i="12"/>
  <c r="AA12" i="12"/>
  <c r="Y13" i="12"/>
  <c r="Y14" i="12"/>
  <c r="Y12" i="12"/>
  <c r="W13" i="12"/>
  <c r="W14" i="12"/>
  <c r="W12" i="12"/>
  <c r="S13" i="12"/>
  <c r="S14" i="12"/>
  <c r="S12" i="12"/>
  <c r="Q13" i="12"/>
  <c r="Q14" i="12"/>
  <c r="Q12" i="12"/>
  <c r="O13" i="12"/>
  <c r="O14" i="12"/>
  <c r="C13" i="12"/>
  <c r="D12" i="12"/>
  <c r="C12" i="12"/>
  <c r="F12" i="8"/>
  <c r="F13" i="8"/>
  <c r="C11" i="8"/>
  <c r="E11" i="8"/>
  <c r="AB13" i="12"/>
  <c r="AC13" i="12"/>
  <c r="AB12" i="12"/>
  <c r="AC12" i="12"/>
  <c r="AB14" i="8"/>
  <c r="K12" i="14"/>
  <c r="J9" i="14"/>
  <c r="AB12" i="8"/>
  <c r="K9" i="14"/>
  <c r="AB13" i="8"/>
  <c r="J10" i="14"/>
  <c r="I10" i="14"/>
  <c r="AB18" i="12"/>
  <c r="AB17" i="8"/>
  <c r="K15" i="14"/>
  <c r="AB17" i="12"/>
  <c r="AC17" i="12"/>
  <c r="T14" i="14"/>
  <c r="AB16" i="8"/>
  <c r="K14" i="14"/>
  <c r="AB15" i="8"/>
  <c r="K13" i="14"/>
  <c r="AB11" i="8"/>
  <c r="K8" i="14"/>
  <c r="J8" i="14"/>
  <c r="AB15" i="12"/>
  <c r="AC15" i="12"/>
  <c r="AE15" i="12"/>
  <c r="AB14" i="12"/>
  <c r="AC14" i="12"/>
  <c r="T10" i="14"/>
  <c r="AE12" i="12"/>
  <c r="T8" i="14"/>
  <c r="T9" i="14"/>
  <c r="AE13" i="12"/>
  <c r="AC18" i="12"/>
  <c r="T15" i="14"/>
  <c r="K10" i="14"/>
  <c r="AE17" i="12"/>
  <c r="T12" i="14"/>
  <c r="AE14" i="12"/>
  <c r="AF14" i="12"/>
  <c r="AF13" i="12"/>
  <c r="AG13" i="12"/>
  <c r="AH13" i="12"/>
  <c r="W9" i="14"/>
  <c r="V9" i="14"/>
  <c r="V12" i="14"/>
  <c r="AF15" i="12"/>
  <c r="AF12" i="12"/>
  <c r="AG12" i="12"/>
  <c r="AH12" i="12"/>
  <c r="W8" i="14"/>
  <c r="V8" i="14"/>
  <c r="V14" i="14"/>
  <c r="AF17" i="12"/>
  <c r="AE18" i="12"/>
  <c r="V10" i="14"/>
  <c r="AG14" i="12"/>
  <c r="AH14" i="12"/>
  <c r="W10" i="14"/>
  <c r="AG17" i="12"/>
  <c r="AH17" i="12"/>
  <c r="W14" i="14"/>
  <c r="AF18" i="12"/>
  <c r="AG18" i="12"/>
  <c r="V15" i="14"/>
  <c r="AG15" i="12"/>
  <c r="AH15" i="12"/>
  <c r="W12" i="14"/>
  <c r="AH18" i="12"/>
  <c r="W15" i="14"/>
  <c r="AG16" i="12"/>
  <c r="AH16" i="12"/>
  <c r="W13" i="14"/>
</calcChain>
</file>

<file path=xl/sharedStrings.xml><?xml version="1.0" encoding="utf-8"?>
<sst xmlns="http://schemas.openxmlformats.org/spreadsheetml/2006/main" count="855" uniqueCount="476">
  <si>
    <t xml:space="preserve">FORMA </t>
  </si>
  <si>
    <t>MAPA DE RIESGOS DE SEGURIDAD DE LA INFORMACIÓN</t>
  </si>
  <si>
    <t xml:space="preserve">CÓDIGO </t>
  </si>
  <si>
    <t>ACTIVIDAD</t>
  </si>
  <si>
    <t>SEGURIDAD DE LA INFORMACIÓN</t>
  </si>
  <si>
    <t xml:space="preserve">VERSIÓN </t>
  </si>
  <si>
    <t>PROCESO</t>
  </si>
  <si>
    <t>MAPA DE CALOR Y RIESGO INHERENTE</t>
  </si>
  <si>
    <t>"Para los riesgos de Seguridd de la Información, el análisis de impacto se realizará teniendo en cuenta  los niveles “Insignificante, menor, moderado, mayor y catastrófico”, dado que estos riesgos siempre serán significativos.</t>
  </si>
  <si>
    <t>Probabilidad de ocurrencia</t>
  </si>
  <si>
    <t>Casi Seguro</t>
  </si>
  <si>
    <t>IMPACTO</t>
  </si>
  <si>
    <t>PROBABILIDAD</t>
  </si>
  <si>
    <t>NIVEL</t>
  </si>
  <si>
    <t>Probable</t>
  </si>
  <si>
    <t>Catastrófico</t>
  </si>
  <si>
    <t>Casi seguro</t>
  </si>
  <si>
    <t>EXTREMO</t>
  </si>
  <si>
    <t>Posible</t>
  </si>
  <si>
    <t>Improbable</t>
  </si>
  <si>
    <t>Rara Vez</t>
  </si>
  <si>
    <t>Insignificante</t>
  </si>
  <si>
    <t>Menor</t>
  </si>
  <si>
    <t>Moderado</t>
  </si>
  <si>
    <t>Mayor</t>
  </si>
  <si>
    <t>Impacto</t>
  </si>
  <si>
    <t>ALTO</t>
  </si>
  <si>
    <t>MODERADO</t>
  </si>
  <si>
    <t>BAJO</t>
  </si>
  <si>
    <t>MATRICES Y CRITERIOS PARA VALORACIÓN DEL IMPACTO Y PROBABILIDAD DEL RIESGO DE SEGURIDAD DE LA INFORMACIÓN</t>
  </si>
  <si>
    <t>Valoración de probabilidad de ocurrencia del riesgo</t>
  </si>
  <si>
    <t>Valoración del impacto del riesgo</t>
  </si>
  <si>
    <t>Nivel</t>
  </si>
  <si>
    <t>Descriptor</t>
  </si>
  <si>
    <t>Descripción</t>
  </si>
  <si>
    <t>Frecuencia</t>
  </si>
  <si>
    <t>(CONSECUENCIAS) CUANTITATIVO</t>
  </si>
  <si>
    <t>(CONSECUENCIAS) CUALITATIVO</t>
  </si>
  <si>
    <t xml:space="preserve">Se espera que el evento ocurra en la mayoría de las circunstancias. </t>
  </si>
  <si>
    <t xml:space="preserve">Más de 1 vez al año. </t>
  </si>
  <si>
    <t>Afectación ≥50% de la población. 
Afectación ≥50% del presupuesto anual de la entidad. 
Afectación muy grave del medio ambiente que requiere de ≥3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</si>
  <si>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</si>
  <si>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 xml:space="preserve">Es viable que el evento ocurra en la mayoría de las circunstancias. </t>
  </si>
  <si>
    <t xml:space="preserve">Al menos 1 vez en el último año. </t>
  </si>
  <si>
    <t xml:space="preserve"> Afectación entre el 40 % y el 49% de la Población
Afectación ≥40% del presupuesto anual de la entidad. 
Afectación importante del medio ambiente que requiere de ≥2 años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</si>
  <si>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</si>
  <si>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 xml:space="preserve">El evento podrá ocurrir en algún momento. </t>
  </si>
  <si>
    <t xml:space="preserve">Al menos 1 vez en los últimos 2 años. </t>
  </si>
  <si>
    <t>Afectación entre el 30 % y el 39% de la Población
Afectación ≥30% del presupuesto anual de la entidad. 
Afectación leve del medio ambiente requiere de ≥ 1 año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</si>
  <si>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</si>
  <si>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 xml:space="preserve">El evento puede ocurrir en algún momento. </t>
  </si>
  <si>
    <t xml:space="preserve">Al menos 1 vez en los últimos 5 años. </t>
  </si>
  <si>
    <t>Afectación entre el 20% y el 29% de la Población 
Afectación ≥20% del presupuesto anual de la entidad. 
Afectación leve del medio ambiente requiere de ≥6 meses de recuperación</t>
  </si>
  <si>
    <t>Sin afectación de la integridad. 
Sin afectación de la disponibilidad. 
Sin afectación de la confidencialidad.</t>
  </si>
  <si>
    <t xml:space="preserve">El evento puede ocurrir solo en circunstancias excepcionales (poco comunes o anormales). </t>
  </si>
  <si>
    <t xml:space="preserve">No se ha presentado en los últimos 5 años. </t>
  </si>
  <si>
    <t xml:space="preserve"> Afectación entre el  0,1 % al 19% de la Población o menos
Afectación ≥0,1% del presupuesto anual de la entidad. 
No hay afectación medioambiental.</t>
  </si>
  <si>
    <t>MATRICES PARA VALORACIÓN DEL DISEÑO Y EJECUCIÓN DE LOS CONTROLES</t>
  </si>
  <si>
    <t>Valoración de la EJECUCIÓN del control</t>
  </si>
  <si>
    <t>Valoración del DISEÑO del control</t>
  </si>
  <si>
    <t>Rango de calificación de la ejecución</t>
  </si>
  <si>
    <t>Peso de la ejecución del control</t>
  </si>
  <si>
    <t>Criterio de evaluación</t>
  </si>
  <si>
    <t>Opción de respuesta al criterio de evaluación</t>
  </si>
  <si>
    <t>Peso en la evaluación del diseño del control</t>
  </si>
  <si>
    <t>Fuerte</t>
  </si>
  <si>
    <t>El control se ejecuta de manera consistente por parte del responsable.</t>
  </si>
  <si>
    <t>1.1 Asignación del responsable</t>
  </si>
  <si>
    <t>Asignado</t>
  </si>
  <si>
    <t>El control se ejecuta algunas veces por parte del responsable.</t>
  </si>
  <si>
    <t>No Asignado</t>
  </si>
  <si>
    <t>Débil</t>
  </si>
  <si>
    <t>El control no se ejecuta por parte del responsable.</t>
  </si>
  <si>
    <t>1.2 Segregación y autoridad del responsable</t>
  </si>
  <si>
    <t>Adecuado</t>
  </si>
  <si>
    <t>Inadecuado</t>
  </si>
  <si>
    <t>2. Periodicidad</t>
  </si>
  <si>
    <t>Oportuna</t>
  </si>
  <si>
    <t>Inoportuna</t>
  </si>
  <si>
    <t>3. Propósito</t>
  </si>
  <si>
    <t>Prevenir</t>
  </si>
  <si>
    <t>Detectar</t>
  </si>
  <si>
    <t>No es un control</t>
  </si>
  <si>
    <t>4. Cómo se realiza la actividad de control</t>
  </si>
  <si>
    <t>Confiable</t>
  </si>
  <si>
    <t>No confiable</t>
  </si>
  <si>
    <t>5.Qué pasa con las observaciones o desviaciones</t>
  </si>
  <si>
    <t>Se investigan oportunamente</t>
  </si>
  <si>
    <t>No se investigan oportunamente</t>
  </si>
  <si>
    <t>Evidencia de la ejecución del control</t>
  </si>
  <si>
    <t>Completa</t>
  </si>
  <si>
    <t>Incompleta</t>
  </si>
  <si>
    <t>No existe</t>
  </si>
  <si>
    <t>Si su calificación es entre 96 y 100</t>
  </si>
  <si>
    <t>Si su calificación es entre 86 y 95</t>
  </si>
  <si>
    <t>si su calificación es entre 0 y 85</t>
  </si>
  <si>
    <t>MATRICES PARA VALORACIÓN DE SOLIDEZ INDIVIDUAL Y DEL CONJUNTO DE LOS CONTROLES</t>
  </si>
  <si>
    <t>VALORACIÓN SOLIDEZ INDIVIDUAL DEL CONTROL</t>
  </si>
  <si>
    <t>VALORACIÓN SOLIDEZ DEL CONJUNTO DE LOS CONTROLES</t>
  </si>
  <si>
    <t>DISEÑO</t>
  </si>
  <si>
    <t>EJECUCIÓN</t>
  </si>
  <si>
    <t>SOLIDEZ INDIVIDUAL</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</si>
  <si>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</si>
  <si>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</si>
  <si>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</si>
  <si>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MATRIZ PARA CALCULO DE RIESGO RESIDUAL</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</si>
  <si>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</si>
  <si>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</si>
  <si>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</si>
  <si>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</si>
  <si>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</si>
  <si>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</si>
  <si>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</si>
  <si>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</si>
  <si>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POLÍTICA DE ADMINISTRACIÓN DE RIESGOS</t>
  </si>
  <si>
    <r>
      <t>"El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t>
    </r>
    <r>
      <rPr>
        <i/>
        <u/>
        <sz val="12"/>
        <color theme="1"/>
        <rFont val="Calibri"/>
        <family val="2"/>
        <scheme val="minor"/>
      </rPr>
      <t xml:space="preserve"> seguridad digita</t>
    </r>
    <r>
      <rPr>
        <i/>
        <sz val="12"/>
        <color theme="1"/>
        <rFont val="Calibri"/>
        <family val="2"/>
        <scheme val="minor"/>
      </rPr>
      <t xml:space="preserve">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</si>
  <si>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</si>
  <si>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</si>
  <si>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</si>
  <si>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La alta dirección de la Agencia Nacional de Tierras está comprometida con el manejo y gestion de la informacion, buscando garantizar la confidencialidad, integridad y disponibilidad de la mismas, realizando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</si>
  <si>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</si>
  <si>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</si>
  <si>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ALCANCE</t>
  </si>
  <si>
    <t>NIVELES DE ACEPTACIÓN DEL RIESGO Y TRATAMIENTO</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</si>
  <si>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</si>
  <si>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NIVELES PARA CALIFICAR EL IMPACTO</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</si>
  <si>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</si>
  <si>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</si>
  <si>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ANALISIS DEL CONTEXTO INSTITUCIONAL</t>
  </si>
  <si>
    <t>CONTEXTO EXTERNO</t>
  </si>
  <si>
    <r>
      <rPr>
        <b/>
        <sz val="11"/>
        <color rgb="FF383B37"/>
        <rFont val="Arial Narrow"/>
        <family val="2"/>
      </rPr>
      <t>POLÍTICOS:</t>
    </r>
    <r>
      <rPr>
        <sz val="11"/>
        <color rgb="FF383B37"/>
        <rFont val="Arial Narrow"/>
        <family val="2"/>
      </rPr>
      <t xml:space="preserve"> cambios de gobierno, legislación, políticas públicas, regulación.</t>
    </r>
  </si>
  <si>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</si>
  <si>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</si>
  <si>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</si>
  <si>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r>
      <rPr>
        <b/>
        <sz val="11"/>
        <color rgb="FF383B37"/>
        <rFont val="Arial Narrow"/>
        <family val="2"/>
      </rPr>
      <t xml:space="preserve">SOCIALES Y CULTURALES: </t>
    </r>
    <r>
      <rPr>
        <sz val="11"/>
        <color rgb="FF383B37"/>
        <rFont val="Arial Narrow"/>
        <family val="2"/>
      </rPr>
      <t>demografía, responsabilidad social, orden público.</t>
    </r>
  </si>
  <si>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</si>
  <si>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r>
      <rPr>
        <b/>
        <sz val="10"/>
        <color rgb="FF383B37"/>
        <rFont val="Arial Narrow"/>
        <family val="2"/>
      </rPr>
      <t>TECNOLÓGICOS</t>
    </r>
    <r>
      <rPr>
        <sz val="10"/>
        <color rgb="FF383B37"/>
        <rFont val="Arial Narrow"/>
        <family val="2"/>
      </rPr>
      <t>: avances en tecnología, acceso a sistemas de información externos, gobierno en línea.</t>
    </r>
  </si>
  <si>
    <t>1. Grandes avances tecnológicos existentes en el mercado para asuntos relacionados con mediciones y demas, en materia rural
2. Las normas que en materia de avance digital ha venido implementando el Gobierno Nacional, que han favorecido al sector rural colombiano</t>
  </si>
  <si>
    <r>
      <rPr>
        <b/>
        <sz val="11"/>
        <color rgb="FF383B37"/>
        <rFont val="Arial Narrow"/>
        <family val="2"/>
      </rPr>
      <t>AMBIENTALES:</t>
    </r>
    <r>
      <rPr>
        <sz val="11"/>
        <color rgb="FF383B37"/>
        <rFont val="Arial Narrow"/>
        <family val="2"/>
      </rPr>
      <t xml:space="preserve"> emisiones y residuos, energía, catástrofes naturales, desarrollo sostenible.</t>
    </r>
  </si>
  <si>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</si>
  <si>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r>
      <rPr>
        <b/>
        <sz val="11"/>
        <color rgb="FF383B37"/>
        <rFont val="Arial Narrow"/>
        <family val="2"/>
      </rPr>
      <t xml:space="preserve">LEGALES Y REGLAMENTARIOS: </t>
    </r>
    <r>
      <rPr>
        <sz val="11"/>
        <color rgb="FF383B37"/>
        <rFont val="Arial Narrow"/>
        <family val="2"/>
      </rPr>
      <t>Normatividad externa (leyes, decretos, ordenanzas y acuerdos).</t>
    </r>
  </si>
  <si>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</si>
  <si>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CONTEXTO INTERNO</t>
  </si>
  <si>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</si>
  <si>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</si>
  <si>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r>
      <rPr>
        <b/>
        <sz val="11"/>
        <color rgb="FF383B37"/>
        <rFont val="Arial Narrow"/>
        <family val="2"/>
      </rPr>
      <t>PERSONAL</t>
    </r>
    <r>
      <rPr>
        <sz val="11"/>
        <color rgb="FF383B37"/>
        <rFont val="Arial Narrow"/>
        <family val="2"/>
      </rPr>
      <t>: competencia del personal, disponibilidad del personal, seguridad y salud ocupacional.</t>
    </r>
  </si>
  <si>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</si>
  <si>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r>
      <rPr>
        <b/>
        <sz val="11"/>
        <color rgb="FF383B37"/>
        <rFont val="Arial Narrow"/>
        <family val="2"/>
      </rPr>
      <t>PROCESOS:</t>
    </r>
    <r>
      <rPr>
        <sz val="11"/>
        <color rgb="FF383B37"/>
        <rFont val="Arial Narrow"/>
        <family val="2"/>
      </rPr>
      <t xml:space="preserve"> capacidad, diseño, ejecución, proveedores, entradas, salidas, gestión del conocimiento.</t>
    </r>
  </si>
  <si>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</si>
  <si>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</si>
  <si>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</si>
  <si>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</si>
  <si>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</si>
  <si>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</si>
  <si>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</si>
  <si>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CONTEXTO DEL PROCESO</t>
  </si>
  <si>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</si>
  <si>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</si>
  <si>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</si>
  <si>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</si>
  <si>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</si>
  <si>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</si>
  <si>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</si>
  <si>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Direccionamiento Estratégico</t>
  </si>
  <si>
    <t>Comunicación y Gestión con Grupos de Interés.</t>
  </si>
  <si>
    <t>Inteligencia de la información.</t>
  </si>
  <si>
    <t>Gestión del Modelo de Atención.</t>
  </si>
  <si>
    <t>Planificación del Ordenamiento Social de la Propiedad</t>
  </si>
  <si>
    <t>Seguridad Jurídica sobre la Titularidad de la Tierra y los Territorios</t>
  </si>
  <si>
    <t>Acceso a la Propiedad de la Tierra y los Territorios</t>
  </si>
  <si>
    <t>Administración de Tierras.</t>
  </si>
  <si>
    <t>Evaluación del impacto del Ordenamiento Social de la Propiedad Rural</t>
  </si>
  <si>
    <t>Gestión de la Información</t>
  </si>
  <si>
    <t>Gestión del Talento Humano</t>
  </si>
  <si>
    <t>Apoyo Jurídico</t>
  </si>
  <si>
    <t>Adquisición de Bienes y Servicios</t>
  </si>
  <si>
    <t>Administración de Bienes y Servicios</t>
  </si>
  <si>
    <t>Gestión Financiera</t>
  </si>
  <si>
    <t>Seguimiento, Evaluación y Mejora</t>
  </si>
  <si>
    <t>IDENTIFICACIÓN DEL RIESGO</t>
  </si>
  <si>
    <r>
      <t>"</t>
    </r>
    <r>
      <rPr>
        <b/>
        <i/>
        <sz val="16"/>
        <color theme="1"/>
        <rFont val="Calibri"/>
        <family val="2"/>
        <scheme val="minor"/>
      </rPr>
      <t xml:space="preserve">Definición de riesgo de seguridad de la información: </t>
    </r>
    <r>
      <rPr>
        <i/>
        <sz val="16"/>
        <color theme="1"/>
        <rFont val="Calibri"/>
        <family val="2"/>
        <scheme val="minor"/>
      </rPr>
      <t xml:space="preserve">Posibilidad de la pérdida de la confidencialidad, integridad y disponibilidad de los actvos de información de la ANT." </t>
    </r>
  </si>
  <si>
    <t>FICHA DE IDENTIFICACIÓN DEL RIESGO</t>
  </si>
  <si>
    <t>ID</t>
  </si>
  <si>
    <t>RESPONSABLES DEL PROCESO</t>
  </si>
  <si>
    <r>
      <t xml:space="preserve">DESCRIPCIÓN DEL RIESGO
¿QUÉ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</si>
  <si>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CAUSAS
¿CÓMO O POR QUÉ PUEDE SUCEDER? </t>
    </r>
    <r>
      <rPr>
        <sz val="11"/>
        <color theme="1"/>
        <rFont val="Arial Narrow"/>
        <family val="2"/>
      </rPr>
      <t xml:space="preserve">
Establecer las causas a partir de los factores determinados en el contexto.</t>
    </r>
  </si>
  <si>
    <r>
      <rPr>
        <b/>
        <sz val="11"/>
        <color theme="1"/>
        <rFont val="Arial Narrow"/>
        <family val="2"/>
      </rPr>
      <t>¿CUÁNDO PUEDE SUCEDER?</t>
    </r>
    <r>
      <rPr>
        <sz val="11"/>
        <color theme="1"/>
        <rFont val="Arial Narrow"/>
        <family val="2"/>
      </rPr>
      <t xml:space="preserve">
de acuerdo con el desarrollo del proceso.</t>
    </r>
  </si>
  <si>
    <r>
      <t xml:space="preserve">CONSECUENCIAS
¿QUÉ CONSECUENCIAS TENDRÍA SU MATERIALIZACIÓN?
</t>
    </r>
    <r>
      <rPr>
        <sz val="11"/>
        <color theme="1"/>
        <rFont val="Arial Narrow"/>
        <family val="2"/>
      </rPr>
      <t>Determinar los posibles efectos por la materialización del riesgo</t>
    </r>
  </si>
  <si>
    <t>DESCRIPCIÓN DEL RIESGO</t>
  </si>
  <si>
    <t>R1</t>
  </si>
  <si>
    <t>Todos los procesos</t>
  </si>
  <si>
    <t>Pérdida de la integridad, confidencialidad y disponiblidad de la información.</t>
  </si>
  <si>
    <t>En la operación diaria del proceso</t>
  </si>
  <si>
    <t>1. Reprocesos.
2. Alta ocurrencia de incidentes de seguridad de la información.
3. Pérdida total o parcial de la información.
4. Fuga de la información.</t>
  </si>
  <si>
    <t>R2</t>
  </si>
  <si>
    <t>1. Controles insuficientes para el acceso físico a las sedes de la ANT.</t>
  </si>
  <si>
    <t>1. Incidentes de seguridad de la información.
2. Pérdida total o parcial de la información.
3. Fuga de información.</t>
  </si>
  <si>
    <t>Pérdida de la integridad, confidencialidad y disponibilidad de la información y equipos de cómputo debido a la falta de controles de acceso físico para el ingreso a las sedes de la ANT.</t>
  </si>
  <si>
    <t>R3</t>
  </si>
  <si>
    <t>Inteligencia de la Información
Gestión de la Información</t>
  </si>
  <si>
    <t>Incumplimiento de la política y lineamientos de seguridad de la información definidos por la ANT.</t>
  </si>
  <si>
    <t>1. Falta de revisión y actualización de las políticas generales y específicas de seguridad de la información.
2. Falta de comunicación de las políticas generales y específicas de seguridad de la información a los Funcionarios y Contratistas.</t>
  </si>
  <si>
    <t>1. Incumplimientos legales y/o contractuales. 
2. Pérdida de la cultura organizacional en materia de seguridad de la información. 
3. Alto nivel de incidentes de seguridad de la información.</t>
  </si>
  <si>
    <t>R4</t>
  </si>
  <si>
    <t>Gestión de la Información
Adquisición de Bienes y Servicios</t>
  </si>
  <si>
    <t>Pérdida de la integridad, confidencialidad y disponiblidad de la información almacenada y procesada.</t>
  </si>
  <si>
    <t>1. Sistemas operativos sin actualizar.
2. Uso de certificados con sistemas de cifrados débiles.
3. Servicios web sin la configuración de sistemas de cifrado.
4. Uso de software con vulnerabilidades.
5. Uso de software sin la ejecución de pruebas de seguridad.
6. Configuración inadecuada de protocolos de comunicación.
6. Falta de separación de las redes (voz y datos).
7. Uso de contraseñas por defecto.</t>
  </si>
  <si>
    <t xml:space="preserve">1. Fuga de información.
2. Demoras y/o interrupciones de los servicios tecnológicos.
3. Pérdida total/parcial de información.
</t>
  </si>
  <si>
    <t>R5</t>
  </si>
  <si>
    <t>R6</t>
  </si>
  <si>
    <t>R7</t>
  </si>
  <si>
    <t>Accesos no autorizados a la red de la ANT debido a la inadecuada protección en los puntos de red.</t>
  </si>
  <si>
    <t>1. Fuga de información.
2. Infección por malware.
3. Demoras y/o interrupciones del servicio.</t>
  </si>
  <si>
    <t>Pérdida de la confindencialidad de la información provocada por un acceso no autorizado a la red de la ANT.</t>
  </si>
  <si>
    <t>1. Daño físico en el hardware.
2.Falta de mantenimiento preventivo al hardware.
3. Fallas en los servicios de suministro (energía eléctrica y aire).
4. Ubicación inadecuada de los activos.
5. Falta de protección contra descargas eléctricas.
6. Protección inadecuada contra amenazas externas y ambientales.
7. Manipulación inadecuada a los equipos por parte de los administradores.
8. Susceptibilidad a la humedad, polvo y humedad.</t>
  </si>
  <si>
    <t>1. Pérdida total o parcial de la información.
2. Demoras o interrupciones del servicio.
3. Alto nivel de incidentes de seguridad de la información.</t>
  </si>
  <si>
    <t>Uso no autorizado para firmar documentos con la firma digital</t>
  </si>
  <si>
    <t>Firma de documentos digitales sin autorización previa por parte del personal de confianza de los jefes de área.</t>
  </si>
  <si>
    <t>1. Abuso de confianza
2. Desconocimiento del manejo adecuado de la firma digital
3. Utilización indebida de la firma digital
4. Entrega de las credenciales a terceros</t>
  </si>
  <si>
    <t>1. Investigación y sanciones disciplinarias
2. Sanciones a la Agencia por parte de los entes de control
3. Deterioro de la imagen institucional
4. Extorción a propietario de las tierras
5. Entrega de predios a personas equivocadas</t>
  </si>
  <si>
    <t>MAPA DE RIESGOS DE CORRUPCIÓN</t>
  </si>
  <si>
    <t xml:space="preserve"> GESTIÓN PARA LA TRANSPARENCIA</t>
  </si>
  <si>
    <t xml:space="preserve">PROCEDIMIENTO </t>
  </si>
  <si>
    <t>ELABORACIÓN DE PLAN ANTICORRUPCIÓN Y DE ATENCIÓN AL CIUDADANO</t>
  </si>
  <si>
    <t xml:space="preserve">FECHA </t>
  </si>
  <si>
    <t>COMUNICACIÓN Y GESTIÓN CON GRUPOS DE INTERÉS</t>
  </si>
  <si>
    <t>VALORACIÓN DEL RIESGO INHERENTE</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</si>
  <si>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</si>
  <si>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FICHA DE VALORACIÓN DEL RIESGO INHERENTE</t>
  </si>
  <si>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(Suma de puntos dividido la Total (P) de P1..6)</t>
    </r>
  </si>
  <si>
    <r>
      <rPr>
        <b/>
        <sz val="18"/>
        <color theme="1"/>
        <rFont val="Arial Narrow"/>
        <family val="2"/>
      </rPr>
      <t>PROBABILIDAD</t>
    </r>
    <r>
      <rPr>
        <sz val="14"/>
        <color theme="1"/>
        <rFont val="Arial Narrow"/>
        <family val="2"/>
      </rPr>
      <t xml:space="preserve">
</t>
    </r>
    <r>
      <rPr>
        <b/>
        <sz val="12"/>
        <color theme="1"/>
        <rFont val="Arial Narrow"/>
        <family val="2"/>
      </rPr>
      <t>CASI SEGURO (5):</t>
    </r>
    <r>
      <rPr>
        <sz val="12"/>
        <color theme="1"/>
        <rFont val="Arial Narrow"/>
        <family val="2"/>
      </rPr>
      <t xml:space="preserve"> Se espera que el evento ocurra en la mayoría de las circunstancias. (Frecuencia: más de 1 vez al año.)
</t>
    </r>
    <r>
      <rPr>
        <b/>
        <sz val="12"/>
        <color theme="1"/>
        <rFont val="Arial Narrow"/>
        <family val="2"/>
      </rPr>
      <t>PROBABLE (4):</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 (3):</t>
    </r>
    <r>
      <rPr>
        <sz val="12"/>
        <color theme="1"/>
        <rFont val="Arial Narrow"/>
        <family val="2"/>
      </rPr>
      <t xml:space="preserve"> El evento podrá ocurrir en algún momento. (Frecuencia: Al menos 1 vez en los últimos 2 años.)
</t>
    </r>
    <r>
      <rPr>
        <b/>
        <sz val="12"/>
        <color theme="1"/>
        <rFont val="Arial Narrow"/>
        <family val="2"/>
      </rPr>
      <t>IMPROBABLE (2):</t>
    </r>
    <r>
      <rPr>
        <sz val="12"/>
        <color theme="1"/>
        <rFont val="Arial Narrow"/>
        <family val="2"/>
      </rPr>
      <t xml:space="preserve"> El evento puede ocurrir en algún momento. (Frecuencia: Al menos 1 vez en los últimos 5 años.)
</t>
    </r>
    <r>
      <rPr>
        <b/>
        <sz val="12"/>
        <color theme="1"/>
        <rFont val="Arial Narrow"/>
        <family val="2"/>
      </rPr>
      <t>RARA VEZ (1):</t>
    </r>
    <r>
      <rPr>
        <sz val="12"/>
        <color theme="1"/>
        <rFont val="Arial Narrow"/>
        <family val="2"/>
      </rPr>
      <t xml:space="preserve"> El evento puede ocurrir solo en circunstancias excepcionales. (No se ha presentado en los últimos 5 años.)</t>
    </r>
  </si>
  <si>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(Total dividido la cantidad de P1..6)</t>
    </r>
  </si>
  <si>
    <r>
      <rPr>
        <b/>
        <sz val="18"/>
        <color theme="1"/>
        <rFont val="Arial Narrow"/>
        <family val="2"/>
      </rPr>
      <t>IMPACTO</t>
    </r>
    <r>
      <rPr>
        <sz val="11"/>
        <color theme="1"/>
        <rFont val="Arial Narrow"/>
        <family val="2"/>
      </rPr>
      <t xml:space="preserve">
</t>
    </r>
    <r>
      <rPr>
        <b/>
        <sz val="12"/>
        <color theme="1"/>
        <rFont val="Arial Narrow"/>
        <family val="2"/>
      </rPr>
      <t xml:space="preserve">Catastrófico (5):  </t>
    </r>
    <r>
      <rPr>
        <sz val="12"/>
        <color theme="1"/>
        <rFont val="Arial Narrow"/>
        <family val="2"/>
      </rPr>
      <t xml:space="preserve">Con afectación muy grave  de la integridad, disponibilidad y confidencialidad. Afectando la crediblidad e imagen de la Entidad.
</t>
    </r>
    <r>
      <rPr>
        <b/>
        <sz val="12"/>
        <color theme="1"/>
        <rFont val="Arial Narrow"/>
        <family val="2"/>
      </rPr>
      <t xml:space="preserve">Mayor (4): </t>
    </r>
    <r>
      <rPr>
        <sz val="12"/>
        <color theme="1"/>
        <rFont val="Arial Narrow"/>
        <family val="2"/>
      </rPr>
      <t xml:space="preserve">Con afectación grave  de la integridad, disponibilidad y confidencialidad. Afectando la crediblidad e imagen de la Entidad.
</t>
    </r>
    <r>
      <rPr>
        <b/>
        <sz val="12"/>
        <color theme="1"/>
        <rFont val="Arial Narrow"/>
        <family val="2"/>
      </rPr>
      <t>Moderado (3):</t>
    </r>
    <r>
      <rPr>
        <sz val="12"/>
        <color theme="1"/>
        <rFont val="Arial Narrow"/>
        <family val="2"/>
      </rPr>
      <t xml:space="preserve"> Afectación de la integridad, disponibilidad y confidencialidad de la información. Afectando la crediblidad e imagen de la Entidad.
</t>
    </r>
    <r>
      <rPr>
        <b/>
        <sz val="12"/>
        <color theme="1"/>
        <rFont val="Arial Narrow"/>
        <family val="2"/>
      </rPr>
      <t xml:space="preserve">Menor (2): </t>
    </r>
    <r>
      <rPr>
        <sz val="12"/>
        <color theme="1"/>
        <rFont val="Arial Narrow"/>
        <family val="2"/>
      </rPr>
      <t xml:space="preserve">Sin afectación de la integridad, disponibilidad y confidencialidad.
</t>
    </r>
    <r>
      <rPr>
        <b/>
        <sz val="12"/>
        <color theme="1"/>
        <rFont val="Arial Narrow"/>
        <family val="2"/>
      </rPr>
      <t xml:space="preserve">Insignificante (1): </t>
    </r>
    <r>
      <rPr>
        <sz val="12"/>
        <color theme="1"/>
        <rFont val="Arial Narrow"/>
        <family val="2"/>
      </rPr>
      <t>Sin afectación de la integridad, disponibilidad y confidencialidad.</t>
    </r>
  </si>
  <si>
    <t>RIESGO INHERENTE</t>
  </si>
  <si>
    <t>OPCIÓN DE MANEJO</t>
  </si>
  <si>
    <t>P1</t>
  </si>
  <si>
    <t>P2</t>
  </si>
  <si>
    <t>P3</t>
  </si>
  <si>
    <t>P4</t>
  </si>
  <si>
    <t>P5</t>
  </si>
  <si>
    <t>P6</t>
  </si>
  <si>
    <t>Total (P)</t>
  </si>
  <si>
    <t>Suma de Puntos</t>
  </si>
  <si>
    <t>PROMEDIO</t>
  </si>
  <si>
    <t>TOTAL</t>
  </si>
  <si>
    <t>Reducir</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</si>
  <si>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</si>
  <si>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</si>
  <si>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FICHA DE DISEÑO Y VALORACIÓN DE LOS CONTROLES</t>
  </si>
  <si>
    <t>DISEÑO DE CONTROLES</t>
  </si>
  <si>
    <t>VALORACIÓN DEL DISEÑO DEL CONTROL</t>
  </si>
  <si>
    <t>VALORACIÓN DE LA EJECUCIÓN DEL CONTROL</t>
  </si>
  <si>
    <t>SOLIDEZ INDIVIDUAL DEL CONTROL</t>
  </si>
  <si>
    <t>PROBABILIDAD RESIDUAL</t>
  </si>
  <si>
    <t>IMPACTO RESIDUAL</t>
  </si>
  <si>
    <t>RIESGO RESIDUAL</t>
  </si>
  <si>
    <r>
      <t>RESPONSABLE</t>
    </r>
    <r>
      <rPr>
        <b/>
        <sz val="10"/>
        <color theme="1"/>
        <rFont val="Arial Narrow"/>
        <family val="2"/>
      </rPr>
      <t/>
    </r>
  </si>
  <si>
    <t>PERIODICIDAD</t>
  </si>
  <si>
    <t>PROPÓSITO</t>
  </si>
  <si>
    <r>
      <rPr>
        <b/>
        <sz val="14"/>
        <color theme="1"/>
        <rFont val="Arial Narrow"/>
        <family val="2"/>
      </rPr>
      <t>COMO SE REALIZA</t>
    </r>
    <r>
      <rPr>
        <sz val="10"/>
        <color theme="1"/>
        <rFont val="Arial Narrow"/>
        <family val="2"/>
      </rPr>
      <t/>
    </r>
  </si>
  <si>
    <r>
      <rPr>
        <b/>
        <sz val="14"/>
        <color theme="1"/>
        <rFont val="Arial Narrow"/>
        <family val="2"/>
      </rPr>
      <t>QUÉ PASA CON LAS OBSERVACIONES O DESVIACIONES</t>
    </r>
    <r>
      <rPr>
        <sz val="10"/>
        <color theme="1"/>
        <rFont val="Arial Narrow"/>
        <family val="2"/>
      </rPr>
      <t/>
    </r>
  </si>
  <si>
    <t>EVIDENCIA</t>
  </si>
  <si>
    <t>ACTIVIDAD DE CONTROL AL RIESGO</t>
  </si>
  <si>
    <r>
      <rPr>
        <b/>
        <sz val="12"/>
        <color theme="1"/>
        <rFont val="Arial Narrow"/>
        <family val="2"/>
      </rPr>
      <t>RESPONSABLE</t>
    </r>
    <r>
      <rPr>
        <sz val="12"/>
        <color theme="1"/>
        <rFont val="Arial Narrow"/>
        <family val="2"/>
      </rPr>
      <t xml:space="preserve">
¿Existe un responsable asignado a la ejecución del control?</t>
    </r>
  </si>
  <si>
    <r>
      <rPr>
        <b/>
        <sz val="12"/>
        <color theme="1"/>
        <rFont val="Arial Narrow"/>
        <family val="2"/>
      </rPr>
      <t>RESPONSABLE</t>
    </r>
    <r>
      <rPr>
        <sz val="12"/>
        <color theme="1"/>
        <rFont val="Arial Narrow"/>
        <family val="2"/>
      </rPr>
      <t xml:space="preserve">
¿El responsable tiene la autoridad y adecuada segregación de funciones en la ejecución del control?</t>
    </r>
  </si>
  <si>
    <r>
      <rPr>
        <b/>
        <sz val="12"/>
        <color theme="1"/>
        <rFont val="Arial Narrow"/>
        <family val="2"/>
      </rPr>
      <t>PERIODICIDAD</t>
    </r>
    <r>
      <rPr>
        <sz val="12"/>
        <color theme="1"/>
        <rFont val="Arial Narrow"/>
        <family val="2"/>
      </rPr>
      <t xml:space="preserve">
¿La oportunidad en que se ejecuta el control ayuda a prevenir la mitigación del riesgo o a detectar la materialización del riesgo de manera oportuna?</t>
    </r>
  </si>
  <si>
    <r>
      <rPr>
        <b/>
        <sz val="12"/>
        <color theme="1"/>
        <rFont val="Arial Narrow"/>
        <family val="2"/>
      </rPr>
      <t>PROPÓSITO</t>
    </r>
    <r>
      <rPr>
        <sz val="12"/>
        <color theme="1"/>
        <rFont val="Arial Narrow"/>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</si>
  <si>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Narrow"/>
        <family val="2"/>
      </rPr>
      <t>COMO SE REALIZA</t>
    </r>
    <r>
      <rPr>
        <sz val="12"/>
        <color theme="1"/>
        <rFont val="Arial Narrow"/>
        <family val="2"/>
      </rPr>
      <t xml:space="preserve">
¿La fuente de información que se utiliza en el desarrollo del control es información confiable que permita mitigar el riesgo?</t>
    </r>
  </si>
  <si>
    <r>
      <rPr>
        <b/>
        <sz val="12"/>
        <color theme="1"/>
        <rFont val="Arial Narrow"/>
        <family val="2"/>
      </rPr>
      <t>QUÉ PASA CON LAS OBSERVACIONES O DESVIACIONES</t>
    </r>
    <r>
      <rPr>
        <sz val="12"/>
        <color theme="1"/>
        <rFont val="Arial Narrow"/>
        <family val="2"/>
      </rPr>
      <t xml:space="preserve">
¿Las observaciones, desviaciones o diferencias identificadas como resultados de la ejecución del control son investigadas y resueltas de manera oportuna?</t>
    </r>
  </si>
  <si>
    <r>
      <rPr>
        <b/>
        <sz val="12"/>
        <color theme="1"/>
        <rFont val="Arial Narrow"/>
        <family val="2"/>
      </rPr>
      <t>EVIDENCIA</t>
    </r>
    <r>
      <rPr>
        <sz val="12"/>
        <color theme="1"/>
        <rFont val="Arial Narrow"/>
        <family val="2"/>
      </rPr>
      <t xml:space="preserve">
¿Se deja evidencia o rastro de la ejecución del control que permita a cualquier tercero con la evidencia llegar a la misma conclusión?</t>
    </r>
  </si>
  <si>
    <t>Resultado de evaluación del diseño del control</t>
  </si>
  <si>
    <t>Rango de calificación del diseño del control</t>
  </si>
  <si>
    <r>
      <rPr>
        <b/>
        <sz val="14"/>
        <color theme="1"/>
        <rFont val="Arial Narrow"/>
        <family val="2"/>
      </rPr>
      <t>*Fuerte</t>
    </r>
    <r>
      <rPr>
        <sz val="14"/>
        <color theme="1"/>
        <rFont val="Arial Narrow"/>
        <family val="2"/>
      </rPr>
      <t xml:space="preserve">: El control se ejecuta de manera consistente por parte del responsable.
</t>
    </r>
    <r>
      <rPr>
        <b/>
        <sz val="14"/>
        <color theme="1"/>
        <rFont val="Arial Narrow"/>
        <family val="2"/>
      </rPr>
      <t>Moderado</t>
    </r>
    <r>
      <rPr>
        <sz val="14"/>
        <color theme="1"/>
        <rFont val="Arial Narrow"/>
        <family val="2"/>
      </rPr>
      <t xml:space="preserve">: El control se ejecuta algunas veces por parte del responsable.
</t>
    </r>
    <r>
      <rPr>
        <b/>
        <sz val="14"/>
        <color theme="1"/>
        <rFont val="Arial Narrow"/>
        <family val="2"/>
      </rPr>
      <t>Débil</t>
    </r>
    <r>
      <rPr>
        <sz val="14"/>
        <color theme="1"/>
        <rFont val="Arial Narrow"/>
        <family val="2"/>
      </rPr>
      <t>: El control no se ejecuta por parte del responsable.</t>
    </r>
  </si>
  <si>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</si>
  <si>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</si>
  <si>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</si>
  <si>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</si>
  <si>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</si>
  <si>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</si>
  <si>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</si>
  <si>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</si>
  <si>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SOLIDEZ</t>
  </si>
  <si>
    <t>PESO</t>
  </si>
  <si>
    <t>Preservar la confidencialidad, integridad y disponibilidad de la información.</t>
  </si>
  <si>
    <t>Lineamiento No. 3 de gestión de activos de información. 
del documento de Lineamientos de seguridad de la información, tratamiento y protección de datos personales</t>
  </si>
  <si>
    <t>Se reportan como evento/incidentes de seguridad de la información o como vulnerabilidades de un control.</t>
  </si>
  <si>
    <t xml:space="preserve"> Informes de auditoría
 Informes de revisón de políticas en el área </t>
  </si>
  <si>
    <t>Monitoreo y seguimiento de los controles implementados</t>
  </si>
  <si>
    <t>Actividad preventiva</t>
  </si>
  <si>
    <t>Adecuacion de CCTV (Circuito Cerrado de Televisión).</t>
  </si>
  <si>
    <t>Registros de video</t>
  </si>
  <si>
    <t>Inspecciones de funcionamiento de CCTV (Circuito Cerrado de Televisión).</t>
  </si>
  <si>
    <t>1 vez al año</t>
  </si>
  <si>
    <t>IDENTIFICACION DEL RIESGO</t>
  </si>
  <si>
    <t xml:space="preserve">Valoración del Riesgo </t>
  </si>
  <si>
    <t>Diseño de controles</t>
  </si>
  <si>
    <t>Valoración del Control</t>
  </si>
  <si>
    <t>Valoración del Riesgo Residual</t>
  </si>
  <si>
    <t>Plan de Tratamiento de Riesgos</t>
  </si>
  <si>
    <t>Seguimiento</t>
  </si>
  <si>
    <t xml:space="preserve">Proceso </t>
  </si>
  <si>
    <t>No.</t>
  </si>
  <si>
    <t>Riesgo</t>
  </si>
  <si>
    <t>Clasificación</t>
  </si>
  <si>
    <t xml:space="preserve">Causas </t>
  </si>
  <si>
    <t xml:space="preserve">Consecuencias </t>
  </si>
  <si>
    <t>Probabilidad</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</si>
  <si>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</si>
  <si>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</si>
  <si>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</si>
  <si>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</si>
  <si>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</si>
  <si>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</si>
  <si>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</si>
  <si>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</si>
  <si>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</si>
  <si>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</si>
  <si>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</si>
  <si>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</si>
  <si>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</si>
  <si>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</si>
  <si>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Controles</t>
  </si>
  <si>
    <t>Anexo A 27001</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</si>
  <si>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</si>
  <si>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</si>
  <si>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</si>
  <si>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</si>
  <si>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</si>
  <si>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</si>
  <si>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</si>
  <si>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</si>
  <si>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</si>
  <si>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</si>
  <si>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</si>
  <si>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</si>
  <si>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</si>
  <si>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</si>
  <si>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</si>
  <si>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Seguridad de la información</t>
  </si>
  <si>
    <t>C.1.1</t>
  </si>
  <si>
    <t>Reducción de los incidentes de seguridad de la información por causa de manejo inadecuado de la información.</t>
  </si>
  <si>
    <t>P.1.1</t>
  </si>
  <si>
    <t>C.2.1</t>
  </si>
  <si>
    <t>Inspecciones realizadas al CCTV (Circuito Cerrado de Televisón).</t>
  </si>
  <si>
    <t>P.2.1</t>
  </si>
  <si>
    <t>Seguridad Física - Subdirección Administrativa y Financiera</t>
  </si>
  <si>
    <t>P.3.1</t>
  </si>
  <si>
    <t>A.5.1.2</t>
  </si>
  <si>
    <t>Documentos del SGSI  actualizados.</t>
  </si>
  <si>
    <t>P.3.2</t>
  </si>
  <si>
    <t>P.4.1</t>
  </si>
  <si>
    <t>Establecer e implementar un plan de remediación para las vulnerabilidades técnicas identificadas en la infraestructura tecnológica.</t>
  </si>
  <si>
    <t>A.12.6.1</t>
  </si>
  <si>
    <t>C.3.1</t>
  </si>
  <si>
    <t>P.5.1</t>
  </si>
  <si>
    <t>C.4.1</t>
  </si>
  <si>
    <t>P.6.1</t>
  </si>
  <si>
    <t>C.5.1</t>
  </si>
  <si>
    <t>P.7.1</t>
  </si>
  <si>
    <t>C.6.1</t>
  </si>
  <si>
    <t>C.7.1</t>
  </si>
  <si>
    <t xml:space="preserve">Oficina de Control Interno </t>
  </si>
  <si>
    <t>Directores, Subdirectores y Jefes de Oficina</t>
  </si>
  <si>
    <t xml:space="preserve">1. Manejo inadecuado de la información.
2. Información física almacenada sin proteccion.
3. Desconocimiento de políticas de seguridad de la información.
4. Prácticas inadecuadas de seguridad de la información.
5. Desconocimiento de las normativas de Gestion Documental </t>
  </si>
  <si>
    <t xml:space="preserve">Subdirección de Sistemas de Información de Tierras </t>
  </si>
  <si>
    <t xml:space="preserve">2 Veces al Año </t>
  </si>
  <si>
    <t xml:space="preserve">Conocimiento de las Politicas y Lineamiento de Seguridad de la Información </t>
  </si>
  <si>
    <t>Realizacion de Capacitaciones a los Colaboradores de la ANT</t>
  </si>
  <si>
    <t>Registro de Capacitaciones Efectuadas</t>
  </si>
  <si>
    <t xml:space="preserve">Realización de Capacitaciones sobre la politica y lineamientos en seguridad de la información </t>
  </si>
  <si>
    <t xml:space="preserve">Informe de Capacitaciones Efectuadas </t>
  </si>
  <si>
    <t>Subdirección de Sistemas de Informacion de Tierras, Talento Humano</t>
  </si>
  <si>
    <t xml:space="preserve">Subdirección de Sistemas de Información de Tierras, Oficina de Planeación
</t>
  </si>
  <si>
    <t xml:space="preserve">1 vez al mes </t>
  </si>
  <si>
    <t xml:space="preserve">Subdirección Administrativa y Financiera </t>
  </si>
  <si>
    <t xml:space="preserve">Secretaria General - Infraestructura Tecnologica </t>
  </si>
  <si>
    <t xml:space="preserve">Realizar el Respaldo de la Información Critica de la Entidad </t>
  </si>
  <si>
    <t xml:space="preserve">Backup de la Información </t>
  </si>
  <si>
    <t>Registro de los Backups y Pruebas de consistencia  Realizadas</t>
  </si>
  <si>
    <t xml:space="preserve">Realizacion de los Backups de la información Critica de la Entidad </t>
  </si>
  <si>
    <t xml:space="preserve">Informe de Backup Realizados </t>
  </si>
  <si>
    <t xml:space="preserve">Pérdida de la integridad, confidencialidad y disponibilidad de la información física manejada por los procesos de la ANT en cada dependencia </t>
  </si>
  <si>
    <t>Subdirección de Sistemas de Información de Tierras
Secretaría General (Infraestructura)</t>
  </si>
  <si>
    <t>Funcionarios y contratistas encargados de ejeuctar  los procesos de la Entidad</t>
  </si>
  <si>
    <t>Capacitaciones sobre el manejo de los activos de Informacion de la Entidad</t>
  </si>
  <si>
    <t>Socilalizar la  gestión de activos de Informacion donde se describa las actividades a llevar por parte de los funconarios y contratistas para el manejo adecuado de la información.</t>
  </si>
  <si>
    <t xml:space="preserve">Subdirección Adminsitrativa y Financiera </t>
  </si>
  <si>
    <t xml:space="preserve">Subdireccion Administrativa y Financiera - Seguridad Física </t>
  </si>
  <si>
    <t>Garantizar la seguridad física en las instalaciones de la sedes  de la ANT.</t>
  </si>
  <si>
    <t xml:space="preserve">Oficina Planeación, 
 Subdirección  de Sistemas de Información de Tierras, Secretaria General - Infraestructura </t>
  </si>
  <si>
    <t>Incumplimiento por parte de los colaboradores de las políticas y linamientos  de seguridad de la información definidas por la ANT.</t>
  </si>
  <si>
    <t>Se reportan a la dependecia de Control Interno Disciplinanrio</t>
  </si>
  <si>
    <t xml:space="preserve">Pérdida de la confidencialidad, integridad y disponiblidad de la información almacenada y procesada por la infraestructura tecnológica de la ANT. </t>
  </si>
  <si>
    <t xml:space="preserve">Elaboracion del Procedimiento </t>
  </si>
  <si>
    <t xml:space="preserve">Registro de Control de Firma de Documentos </t>
  </si>
  <si>
    <t xml:space="preserve">Realizar el Control y seguimiento a los documentos firmados digitalmente en cada dependencia </t>
  </si>
  <si>
    <t xml:space="preserve">Revision y registro de los documentos firmados digitalmente por cada dependencia </t>
  </si>
  <si>
    <t xml:space="preserve">Informe de Seguimientos realizados </t>
  </si>
  <si>
    <t xml:space="preserve">Definir responsabilidades del rol del recurso asigando como validador de la firma por parte del directivo de la Entidad </t>
  </si>
  <si>
    <t>A.8.1.1</t>
  </si>
  <si>
    <t xml:space="preserve">Seguimiento al Cumplimiento de las funciones y obligaciones </t>
  </si>
  <si>
    <t>Secretaría General (Infraestructura Tecnologica)</t>
  </si>
  <si>
    <t>1. Puntos de red sin uso ni proteccion (endpoint) y de fácil acceso.</t>
  </si>
  <si>
    <t>Realizar Test de Vulnerabilidades a la Red LAN de la ANT</t>
  </si>
  <si>
    <t xml:space="preserve">Por medio de herramientas tecnologicas realizar un evaluacion y prubas de vulnerabilidades de la red LAN de la ANT </t>
  </si>
  <si>
    <t xml:space="preserve">Informe de Vulnetabelidades Ejecutado </t>
  </si>
  <si>
    <t xml:space="preserve">1. Revisión de la  configuración de los puntos habilitados en cada Switch de la red LAN de la Entidad.
2. Bloqueo de Puntos de red que no se esten utilizando </t>
  </si>
  <si>
    <t>Informe de Ejecucion del Test de Vulnerbilidades ejecutado a la Red de la ANT</t>
  </si>
  <si>
    <t xml:space="preserve">Revision de la configuración de los Switchs de red </t>
  </si>
  <si>
    <t>Secretaria General - Infraestructura Tecnologica</t>
  </si>
  <si>
    <t xml:space="preserve">Informes de revision de la Configiracion de los Swicthes de Borde de la Red LAN </t>
  </si>
  <si>
    <t>A.10.6.2</t>
  </si>
  <si>
    <t>Pérdida de la disponibilidad  de la información, sistemas de información y servicios tecnologicos.</t>
  </si>
  <si>
    <t>Pérdida de la disponibilidad de la información, sistemas de información y servicios almacenados y procesados en el hardware (servidores, dispositivos de red y seguridad) ubicados en el datacenter y la Nube debido a fallas técnicas.</t>
  </si>
  <si>
    <t xml:space="preserve">Prevenir psoibles fallas que se puedan presentra en la Infraestructura tecnologica de la Entidad </t>
  </si>
  <si>
    <t xml:space="preserve">Realización de Mantenimientos Preventivos en la Infraestructura Tecnologica </t>
  </si>
  <si>
    <t>Informe de Mantenimiento Preventivo</t>
  </si>
  <si>
    <t xml:space="preserve">Ejecucion de Mantenimientos Preventivos  de la Infraestructura Tenologica </t>
  </si>
  <si>
    <t xml:space="preserve">Informe de Ejecucion de los Mantenimientos Preventivos </t>
  </si>
  <si>
    <t>Evaluacion del Estado de los componentes de la Infraestructura Tecnolgica</t>
  </si>
  <si>
    <t xml:space="preserve">MAPA DE RIESGOS DE SEGURIDAD DE LA INFORMACIÓN </t>
  </si>
  <si>
    <t xml:space="preserve"> GESTIÓN DE RIESGOS Y OPORTUNIDADES </t>
  </si>
  <si>
    <t>DIRECCIONAMIENTO ESTRATEGICO</t>
  </si>
  <si>
    <t>DEST-F-001</t>
  </si>
  <si>
    <t>A.5.1.1, A.8.2.3</t>
  </si>
  <si>
    <t>A.9.1.2, A.9.1.3</t>
  </si>
  <si>
    <t>Revisar, actualizar  por parte de la Alta Gerencia la politica  y lineamientos  de seguridad de la información.</t>
  </si>
  <si>
    <t xml:space="preserve"> Secretaria General - Infraestructura Tecnologica</t>
  </si>
  <si>
    <t>Actualizar el  procedimiento para controlar el acceso físico a las instalaciones de la Sedes de la ANT</t>
  </si>
  <si>
    <t xml:space="preserve">Procedimiento Actualizado </t>
  </si>
  <si>
    <t>Informe de Vulnerabilidades identificadas y remediadas.</t>
  </si>
  <si>
    <t xml:space="preserve">Informe de Evaluacion de la Infraestructura Tecnologica </t>
  </si>
  <si>
    <t xml:space="preserve">Directores, Subdirectores y jefes de Oficina </t>
  </si>
  <si>
    <t xml:space="preserve">comunicar las politicas y lineamientos  de seguridad de la información a funcionarios y contratistas.mediante Tips Informativos </t>
  </si>
  <si>
    <t xml:space="preserve">Tips Enviado de Manera Bimensual </t>
  </si>
  <si>
    <t>La presente política considera los riesgos propios de los procesos y actividades desarrolladas al interior de la ANT, en donde se hace necesario el entendimiento, compromiso y disposición de todas las 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Administración del riesgo es responsabilidad de todo el personal de  la ANT, tanto de la Alta Dirección como de los demas servdores públicos.     Los lideres del Proceso o enlace del Modelo Integrado de Planeación y Gestión - MIPG en cada dependencia, son los encargados de asegurar la aplicación y seguimiento de las distintas políticas, normas y procedimientos definidos para el cumplimiento del objetivo de cada proceso, en concordancia con la Oficina de Planeación.
b) La Administración del riego estara integrada dentro de todas las actividades y sistemas de la Entidad, formando parte tambien, en el proceso de planifiación general  de la gestión.
c) La Adinistración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</si>
  <si>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La metodología a utilizar en la administración de riesgos de seguridad de la información es la emitida por la Función Publica – “Guía para la administración del riesgo y el diseño de controles en entidades públicas” Versión 5 de 2020 .</t>
  </si>
  <si>
    <t xml:space="preserve">GESTIÓN DE RIESGOS Y OPORTUNIDADES </t>
  </si>
  <si>
    <t>MAPA DE RIESGOS DE SEGURIDAD INFORMACIÓN
Vigencia 2019 - Versión 1
31 de enero de 2019</t>
  </si>
  <si>
    <t>SEGUIMIENTO ACCIONES PREVENTIVAS</t>
  </si>
  <si>
    <t>ACCONES DE CONTROL</t>
  </si>
  <si>
    <t>Se desarrollan capacitaciones de: Ciberseguridad y Ciberdefensa 20 de junio de 2023 a toda la entidad y el 25 de julio de 2023 a las UGTs,Ingeniería social el 25 de abril de 2023.
Evidencias: Reportes de 4 capacitaciones.</t>
  </si>
  <si>
    <t>Informe de Mantenimiento Preventivo, se generan 2 veces al año. Evidencia:
R7-Informe de Mantenimiento Preventivo_corte_30_Junio.pdf</t>
  </si>
  <si>
    <t>Informe de vulnerabilidades ejecutados, se generan 2 veces al año. Evidencia:
R6-Informe de vulnerabilidades ejecutados_corte_30_Junio.pdf</t>
  </si>
  <si>
    <t>Registro de los Backups y pruebas de consistencia realizadas 1 vez al mes, y Relación mensual con corte 30 de Junio. Evidencias:
- R4-GINFO-F-015 FORMA PROGRAMACIÓN COPIAS DE RESPALDO DE LA INFO CRIT_PROD.xlsx
- R4-Restauraciones_GINFO-F-016 NOVEDADES DE BACKUPS DE LA INFORMACIÓN CRÍTICA DE LA ANT_corte_30_JUNIO.xlsx
 R4-GINFO-F-015 FORMA PROGRAMACIÓN COPIAS DE RESPALDO DE LA INFO CRIT_PROD.xlsx</t>
  </si>
  <si>
    <t>Hasta el momento no se ha realizado esta actividad pero se esta gestionando para el cumplimiento de esta dentro de los próximos meses</t>
  </si>
  <si>
    <t>La Secretaría General informa que este punto está a cargo de cada dependencia.</t>
  </si>
  <si>
    <t>Se cuenta con un plan de trabajo sobre la revisión y actualización  por parte de la Alta Gerencia la política  y lineamientos  de seguridad de la información.</t>
  </si>
  <si>
    <t>Socialización de la Política de Seguridad de la Información el 19 de julio de 2023. Ver en las evidencias pagina 9</t>
  </si>
  <si>
    <t>Estado de Control</t>
  </si>
  <si>
    <t>Evidencias de control</t>
  </si>
  <si>
    <t>Estado Acciones Preventivas</t>
  </si>
  <si>
    <t>Evidencias acciones preventivas</t>
  </si>
  <si>
    <t>Observaciones</t>
  </si>
  <si>
    <t>Evaluacion Control Interno</t>
  </si>
  <si>
    <t>R3-Reportes de 4 capacitaciones</t>
  </si>
  <si>
    <t>Cumple</t>
  </si>
  <si>
    <t>Plan de trabajo de Documentación DGOSP - 2023</t>
  </si>
  <si>
    <t>Informe de vulnerabilidades ejecutados_corte_30_Junio</t>
  </si>
  <si>
    <t>R6-Informe de vulnerabilidades ejecutados_corte_30_Junio</t>
  </si>
  <si>
    <t>R7-Informe Mantenimiento Preventivo_corte_30_Junio (1)</t>
  </si>
  <si>
    <t>Se observan evidencias para el control y la acción preventiva</t>
  </si>
  <si>
    <t>Hasta la fecha no se tiene conocimiento de algun reporte por incumplimiento de funciones o abuso de confianza</t>
  </si>
  <si>
    <t>No hay reporte de evidencias ya que la dependencia indica que no se ha realizado la actividad de los registros de video 1 vez por mes, la dependencia indica que  esta gestionando para el cumplimiento de esta dentro de los próximos meses</t>
  </si>
  <si>
    <t>No hay reporte de evidencias ya que la dependencia indica que no se ha realizado la actividad Actualizar el  procedimiento para controlar el acceso físico a las instalaciones de la Sedes de la ANT, la dependencia indica que  esta gestionando para el cumplimiento de esta dentro de los próximos meses</t>
  </si>
  <si>
    <t>No hay reporte de evidencias ya que la dependiencia indica que hasta el momento no se ha realizado esta actividad pero se esta gestionando para el cumplimiento de esta dentro de los próximos meses</t>
  </si>
  <si>
    <t>De acuerdo a lo observado en el plan Anual de Auditorias se realiza control con Informe de Seguimiento a Derechos de Autor de Software, Evaluación independiente del estado del sistema de control interno, Seguimiento a Ley de Transparencia y del derecho de acceso a la información pública</t>
  </si>
  <si>
    <t>Se observa ejecución del control y la acción preventiva, de acuerdo  a as evidencias presentadas por la Subdirección de Sistemas de Información de Tierras, Oficina de Planeación</t>
  </si>
  <si>
    <t>Se observa ejecución del  el control y la acción preventiva de acuerdo a las evidencias presentadas por la Subdirección de Sistemas de Informacion de Tierras, Talento Humano</t>
  </si>
  <si>
    <t>Se observa ejecución del  el control y la acción preventiva de acuerdo a las evidencias presentadas por la Secretaria General - Infraestructura Tecnologica</t>
  </si>
  <si>
    <t>No hay reporte de evidencias de Capacitaciones sobre el manejo de los activos de Informacion de la Entidad la dependiencia indica que hasta el momento no se ha realizado esta actividad pero se esta gestionando para el cumplimiento de esta dentro de los próximos meses, ya que es importante resaltar que la gestión de activos de información es una actividad de seguridad o de gestión de la información en aras de realizar tratamiento de los activos de información más importantes.</t>
  </si>
  <si>
    <t>Se observan evidencias para el control con el Reportes de 4 capacitaciones</t>
  </si>
  <si>
    <t xml:space="preserve"> 
Se observa como evidencia para el control:
Registro de los Backups y pruebas de consistencia realizadas.
Evidencias:
- GINFO-F-015 FORMA PROGRAMACIÓN COPIAS DE RESPALDO DE LA INFO CRIT_PROD.xlsx
- Restauraciones_GINFO-F-016 NOVEDADES DE BACKUPS DE LA INFORMACIÓN CRÍTICA DE LA ANT_corte_30_JUNIO.xlsx</t>
  </si>
  <si>
    <t>Se observa Informe de vulnerabilidades ejecutados 
Evidencia:
Informe de vulnerabilidades ejecutados_corte_30_Junio.pdf</t>
  </si>
  <si>
    <t>Se observa Informe de Mantenimiento Preventivo
Evidencia:
Informe de Mantenimiento Preventivo_corte_30_Junio.pdf</t>
  </si>
  <si>
    <t>En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</si>
</sst>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b/>
      <sz val="24"/>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b/>
      <sz val="12"/>
      <name val="Arial Narrow"/>
      <family val="2"/>
    </font>
    <font>
      <sz val="14"/>
      <color theme="1"/>
      <name val="Calibri"/>
      <family val="2"/>
      <scheme val="minor"/>
    </font>
    <font>
      <sz val="8"/>
      <name val="Calibri"/>
      <family val="2"/>
      <scheme val="minor"/>
    </font>
    <font>
      <sz val="12"/>
      <name val="Arial Narrow"/>
      <family val="2"/>
    </font>
    <font>
      <i/>
      <u/>
      <sz val="12"/>
      <color theme="1"/>
      <name val="Calibri"/>
      <family val="2"/>
      <scheme val="minor"/>
    </font>
    <font>
      <b/>
      <sz val="11"/>
      <name val="Arial Narrow"/>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auto="1"/>
      </top>
      <bottom style="thin">
        <color indexed="64"/>
      </bottom>
      <diagonal/>
    </border>
  </borders>
  <cellStyleXfs count="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5" fillId="0" borderId="0" applyNumberFormat="0" applyFill="0" applyBorder="0" applyAlignment="0" applyProtection="0"/>
  </cellStyleXfs>
  <cellXfs count="514">
    <xf numFmtId="0" fontId="0" fillId="0" borderId="0" xfId="0"/>
    <xf numFmtId="0" fontId="0" fillId="2" borderId="15" xfId="0" applyFill="1" applyBorder="1"/>
    <xf numFmtId="0" fontId="0" fillId="2" borderId="0" xfId="0" applyFill="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8" borderId="0" xfId="0" applyFill="1"/>
    <xf numFmtId="0" fontId="11" fillId="8" borderId="0" xfId="0" applyFont="1" applyFill="1"/>
    <xf numFmtId="0" fontId="0" fillId="2" borderId="40" xfId="0" applyFill="1" applyBorder="1"/>
    <xf numFmtId="0" fontId="0" fillId="2" borderId="41" xfId="0" applyFill="1" applyBorder="1"/>
    <xf numFmtId="0" fontId="0" fillId="2" borderId="42" xfId="0" applyFill="1" applyBorder="1"/>
    <xf numFmtId="0" fontId="0" fillId="2" borderId="43" xfId="0" applyFill="1" applyBorder="1"/>
    <xf numFmtId="0" fontId="0" fillId="2" borderId="44" xfId="0" applyFill="1" applyBorder="1"/>
    <xf numFmtId="0" fontId="21" fillId="2" borderId="0" xfId="6" applyFont="1" applyFill="1" applyBorder="1" applyAlignment="1">
      <alignment horizontal="center"/>
    </xf>
    <xf numFmtId="0" fontId="21" fillId="2" borderId="40" xfId="6" applyFont="1" applyFill="1" applyBorder="1" applyAlignment="1">
      <alignment horizontal="center"/>
    </xf>
    <xf numFmtId="0" fontId="21" fillId="2" borderId="41" xfId="6" applyFont="1" applyFill="1" applyBorder="1" applyAlignment="1">
      <alignment horizontal="center"/>
    </xf>
    <xf numFmtId="0" fontId="13" fillId="2" borderId="0" xfId="0" applyFont="1" applyFill="1" applyAlignment="1">
      <alignment horizontal="center" vertical="center" wrapText="1"/>
    </xf>
    <xf numFmtId="0" fontId="18" fillId="2" borderId="0" xfId="0" applyFont="1" applyFill="1" applyAlignment="1">
      <alignment horizontal="center" vertical="center"/>
    </xf>
    <xf numFmtId="0" fontId="15" fillId="2" borderId="0" xfId="0" applyFont="1" applyFill="1" applyAlignment="1">
      <alignment horizontal="center" vertical="center"/>
    </xf>
    <xf numFmtId="0" fontId="18" fillId="2" borderId="0" xfId="0" applyFont="1" applyFill="1"/>
    <xf numFmtId="0" fontId="18" fillId="2" borderId="0" xfId="0" applyFont="1" applyFill="1" applyAlignment="1">
      <alignment vertical="center"/>
    </xf>
    <xf numFmtId="0" fontId="13" fillId="12" borderId="1" xfId="0" applyFont="1" applyFill="1" applyBorder="1" applyAlignment="1">
      <alignment horizontal="center" vertical="center" wrapText="1"/>
    </xf>
    <xf numFmtId="0" fontId="17" fillId="2" borderId="0" xfId="0" applyFont="1" applyFill="1" applyAlignment="1">
      <alignment horizontal="center" vertical="center"/>
    </xf>
    <xf numFmtId="0" fontId="22" fillId="2" borderId="0" xfId="0" applyFont="1" applyFill="1" applyAlignment="1">
      <alignment horizontal="center" vertical="center"/>
    </xf>
    <xf numFmtId="0" fontId="13" fillId="2" borderId="0" xfId="0" applyFont="1" applyFill="1" applyAlignment="1">
      <alignment vertical="center" wrapText="1"/>
    </xf>
    <xf numFmtId="0" fontId="13" fillId="12" borderId="60"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33" fillId="7" borderId="49" xfId="0" applyFont="1" applyFill="1" applyBorder="1" applyAlignment="1">
      <alignment vertical="center" wrapText="1"/>
    </xf>
    <xf numFmtId="0" fontId="33" fillId="7" borderId="62" xfId="0" applyFont="1" applyFill="1" applyBorder="1" applyAlignment="1">
      <alignment vertical="center" wrapText="1"/>
    </xf>
    <xf numFmtId="0" fontId="1" fillId="7" borderId="5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25" fillId="7" borderId="54" xfId="0" applyFont="1" applyFill="1" applyBorder="1" applyAlignment="1">
      <alignment horizontal="center" vertical="center"/>
    </xf>
    <xf numFmtId="0" fontId="25" fillId="7" borderId="25" xfId="0" applyFont="1" applyFill="1" applyBorder="1" applyAlignment="1">
      <alignment horizontal="center" vertical="center"/>
    </xf>
    <xf numFmtId="0" fontId="25" fillId="7" borderId="60" xfId="0" applyFont="1" applyFill="1" applyBorder="1" applyAlignment="1">
      <alignment horizontal="center" vertical="center"/>
    </xf>
    <xf numFmtId="0" fontId="25" fillId="7" borderId="59" xfId="0" applyFont="1" applyFill="1" applyBorder="1" applyAlignment="1">
      <alignment horizontal="center" vertical="center"/>
    </xf>
    <xf numFmtId="0" fontId="25" fillId="7" borderId="4" xfId="0" applyFont="1" applyFill="1" applyBorder="1" applyAlignment="1">
      <alignment vertical="center" wrapText="1"/>
    </xf>
    <xf numFmtId="0" fontId="25" fillId="7" borderId="61" xfId="0" applyFont="1" applyFill="1" applyBorder="1" applyAlignment="1">
      <alignment vertical="center" wrapText="1"/>
    </xf>
    <xf numFmtId="0" fontId="13" fillId="12" borderId="25" xfId="0" applyFont="1" applyFill="1" applyBorder="1" applyAlignment="1">
      <alignment horizontal="center" vertical="center" wrapText="1"/>
    </xf>
    <xf numFmtId="0" fontId="13" fillId="12" borderId="26" xfId="0" applyFont="1" applyFill="1" applyBorder="1" applyAlignment="1">
      <alignment horizontal="center" vertical="center" wrapText="1"/>
    </xf>
    <xf numFmtId="0" fontId="19" fillId="7" borderId="25" xfId="0" applyFont="1" applyFill="1" applyBorder="1" applyAlignment="1">
      <alignment horizontal="center" vertical="center"/>
    </xf>
    <xf numFmtId="0" fontId="19" fillId="7" borderId="1" xfId="0" applyFont="1" applyFill="1" applyBorder="1" applyAlignment="1">
      <alignment horizontal="center" vertical="center"/>
    </xf>
    <xf numFmtId="0" fontId="25" fillId="7" borderId="26" xfId="0" applyFont="1" applyFill="1" applyBorder="1" applyAlignment="1">
      <alignment horizontal="center" vertical="center"/>
    </xf>
    <xf numFmtId="0" fontId="19" fillId="7" borderId="25"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xf>
    <xf numFmtId="0" fontId="25" fillId="7" borderId="62" xfId="0" applyFont="1" applyFill="1" applyBorder="1" applyAlignment="1">
      <alignment horizontal="center" vertical="center"/>
    </xf>
    <xf numFmtId="0" fontId="14" fillId="7" borderId="29" xfId="0" applyFont="1" applyFill="1" applyBorder="1" applyAlignment="1">
      <alignment horizontal="center" vertical="center"/>
    </xf>
    <xf numFmtId="0" fontId="43" fillId="7" borderId="85" xfId="0" applyFont="1" applyFill="1" applyBorder="1" applyAlignment="1" applyProtection="1">
      <alignment vertical="center" wrapText="1"/>
      <protection locked="0"/>
    </xf>
    <xf numFmtId="0" fontId="43" fillId="7" borderId="85" xfId="0" applyFont="1" applyFill="1" applyBorder="1" applyAlignment="1" applyProtection="1">
      <alignment horizontal="center" vertical="center" wrapText="1"/>
      <protection locked="0"/>
    </xf>
    <xf numFmtId="0" fontId="12" fillId="7" borderId="85" xfId="0" applyFont="1" applyFill="1" applyBorder="1" applyAlignment="1" applyProtection="1">
      <alignment wrapText="1"/>
      <protection locked="0"/>
    </xf>
    <xf numFmtId="0" fontId="41" fillId="0" borderId="1" xfId="0" applyFont="1" applyBorder="1" applyAlignment="1">
      <alignment horizontal="center" vertical="center"/>
    </xf>
    <xf numFmtId="0" fontId="10" fillId="0" borderId="24" xfId="5" applyFont="1" applyBorder="1" applyAlignment="1">
      <alignment horizontal="center" vertical="center" wrapText="1"/>
    </xf>
    <xf numFmtId="0" fontId="10" fillId="0" borderId="26" xfId="5" applyFont="1" applyBorder="1" applyAlignment="1">
      <alignment horizontal="center" vertical="center" wrapText="1"/>
    </xf>
    <xf numFmtId="0" fontId="31" fillId="12"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18" fillId="7" borderId="1" xfId="0" applyFont="1" applyFill="1" applyBorder="1" applyAlignment="1">
      <alignment vertical="center"/>
    </xf>
    <xf numFmtId="0" fontId="0" fillId="8" borderId="0" xfId="0" applyFill="1" applyAlignment="1">
      <alignment horizontal="center"/>
    </xf>
    <xf numFmtId="0" fontId="10" fillId="0" borderId="35" xfId="5" applyFont="1" applyBorder="1" applyAlignment="1">
      <alignment horizontal="center" vertical="center" wrapText="1"/>
    </xf>
    <xf numFmtId="0" fontId="10" fillId="0" borderId="37" xfId="5" applyFont="1" applyBorder="1" applyAlignment="1">
      <alignment horizontal="center" vertical="center" wrapText="1"/>
    </xf>
    <xf numFmtId="0" fontId="1" fillId="14" borderId="0" xfId="0" applyFont="1" applyFill="1" applyAlignment="1">
      <alignment horizontal="center" vertical="center"/>
    </xf>
    <xf numFmtId="0" fontId="4" fillId="14"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7" borderId="1" xfId="0" applyFont="1" applyFill="1" applyBorder="1" applyAlignment="1" applyProtection="1">
      <alignment horizontal="center" vertical="center"/>
      <protection locked="0"/>
    </xf>
    <xf numFmtId="0" fontId="25" fillId="12" borderId="81" xfId="0" applyFont="1" applyFill="1" applyBorder="1" applyAlignment="1">
      <alignment horizontal="center" vertical="center" wrapText="1"/>
    </xf>
    <xf numFmtId="0" fontId="49" fillId="8" borderId="0" xfId="0" applyFont="1" applyFill="1"/>
    <xf numFmtId="0" fontId="25" fillId="7" borderId="1" xfId="0" applyFont="1" applyFill="1" applyBorder="1" applyAlignment="1">
      <alignment vertical="center" wrapText="1"/>
    </xf>
    <xf numFmtId="0" fontId="33" fillId="7" borderId="26" xfId="0" applyFont="1" applyFill="1" applyBorder="1" applyAlignment="1">
      <alignment vertical="center" wrapText="1"/>
    </xf>
    <xf numFmtId="0" fontId="0" fillId="13" borderId="30" xfId="0" applyFill="1" applyBorder="1" applyAlignment="1">
      <alignment horizontal="center" vertical="center"/>
    </xf>
    <xf numFmtId="0" fontId="0" fillId="9" borderId="29" xfId="0" applyFill="1" applyBorder="1" applyAlignment="1">
      <alignment horizontal="center" vertical="center"/>
    </xf>
    <xf numFmtId="0" fontId="0" fillId="3" borderId="29" xfId="0" applyFill="1" applyBorder="1" applyAlignment="1">
      <alignment horizontal="center" vertical="center"/>
    </xf>
    <xf numFmtId="0" fontId="0" fillId="13" borderId="29" xfId="0" applyFill="1" applyBorder="1" applyAlignment="1">
      <alignment horizontal="center" vertical="center"/>
    </xf>
    <xf numFmtId="0" fontId="0" fillId="13" borderId="32" xfId="0" applyFill="1" applyBorder="1" applyAlignment="1">
      <alignment horizontal="center" vertical="center"/>
    </xf>
    <xf numFmtId="0" fontId="0" fillId="13" borderId="31" xfId="0" applyFill="1" applyBorder="1" applyAlignment="1">
      <alignment horizontal="center" vertical="center"/>
    </xf>
    <xf numFmtId="0" fontId="0" fillId="3" borderId="30" xfId="0" applyFill="1" applyBorder="1" applyAlignment="1">
      <alignment horizontal="center" vertical="center"/>
    </xf>
    <xf numFmtId="0" fontId="0" fillId="4" borderId="29" xfId="0" applyFill="1" applyBorder="1" applyAlignment="1">
      <alignment horizontal="center" vertical="center"/>
    </xf>
    <xf numFmtId="0" fontId="0" fillId="9" borderId="30" xfId="0" applyFill="1" applyBorder="1" applyAlignment="1">
      <alignment horizontal="center" vertical="center"/>
    </xf>
    <xf numFmtId="0" fontId="1" fillId="7" borderId="60" xfId="0" applyFont="1" applyFill="1" applyBorder="1" applyAlignment="1">
      <alignment horizontal="center" vertical="center" wrapText="1"/>
    </xf>
    <xf numFmtId="0" fontId="25" fillId="7" borderId="74" xfId="0" applyFont="1" applyFill="1" applyBorder="1" applyAlignment="1">
      <alignment vertical="center" wrapText="1"/>
    </xf>
    <xf numFmtId="0" fontId="0" fillId="9" borderId="31" xfId="0" applyFill="1" applyBorder="1" applyAlignment="1">
      <alignment horizontal="center" vertical="center"/>
    </xf>
    <xf numFmtId="0" fontId="0" fillId="3" borderId="31" xfId="0" applyFill="1" applyBorder="1" applyAlignment="1">
      <alignment horizontal="center" vertical="center"/>
    </xf>
    <xf numFmtId="0" fontId="0" fillId="4" borderId="31" xfId="0" applyFill="1" applyBorder="1" applyAlignment="1">
      <alignment horizontal="center" vertical="center"/>
    </xf>
    <xf numFmtId="0" fontId="3" fillId="7" borderId="1" xfId="0" applyFont="1" applyFill="1" applyBorder="1" applyAlignment="1">
      <alignment horizontal="center" vertical="center" wrapText="1"/>
    </xf>
    <xf numFmtId="0" fontId="20" fillId="12" borderId="67"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11" fillId="8" borderId="0" xfId="0" applyFont="1" applyFill="1" applyAlignment="1">
      <alignment horizontal="center"/>
    </xf>
    <xf numFmtId="0" fontId="10"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1" fillId="7" borderId="2" xfId="0" applyFont="1" applyFill="1" applyBorder="1" applyAlignment="1">
      <alignment vertical="center" wrapText="1"/>
    </xf>
    <xf numFmtId="0" fontId="1" fillId="7" borderId="4" xfId="0" applyFont="1" applyFill="1" applyBorder="1" applyAlignment="1">
      <alignment vertical="center" wrapText="1"/>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vertical="center" textRotation="90" wrapText="1"/>
    </xf>
    <xf numFmtId="9" fontId="1" fillId="7" borderId="4" xfId="0" applyNumberFormat="1" applyFont="1" applyFill="1" applyBorder="1" applyAlignment="1" applyProtection="1">
      <alignment vertical="center"/>
      <protection locked="0"/>
    </xf>
    <xf numFmtId="0" fontId="1" fillId="7" borderId="1" xfId="0" applyFont="1" applyFill="1" applyBorder="1" applyAlignment="1">
      <alignment horizontal="center" vertical="center" textRotation="90"/>
    </xf>
    <xf numFmtId="0" fontId="1" fillId="7" borderId="26" xfId="0" applyFont="1" applyFill="1" applyBorder="1" applyAlignment="1">
      <alignment horizontal="center" vertical="center" textRotation="90"/>
    </xf>
    <xf numFmtId="0" fontId="1" fillId="7" borderId="1" xfId="0" applyFont="1" applyFill="1" applyBorder="1" applyAlignment="1">
      <alignment vertical="center" textRotation="90"/>
    </xf>
    <xf numFmtId="0" fontId="9" fillId="7" borderId="25" xfId="0"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protection locked="0"/>
    </xf>
    <xf numFmtId="0" fontId="19" fillId="8" borderId="0" xfId="0" applyFont="1" applyFill="1"/>
    <xf numFmtId="0" fontId="13" fillId="7" borderId="1"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51" fillId="7" borderId="3" xfId="0" applyFont="1" applyFill="1" applyBorder="1" applyAlignment="1">
      <alignment horizontal="center" vertical="center" wrapText="1"/>
    </xf>
    <xf numFmtId="2" fontId="3" fillId="7" borderId="1" xfId="0" applyNumberFormat="1" applyFont="1" applyFill="1" applyBorder="1" applyAlignment="1">
      <alignment horizontal="center" vertical="center" wrapText="1"/>
    </xf>
    <xf numFmtId="0" fontId="1" fillId="14" borderId="0" xfId="0" applyFont="1" applyFill="1" applyAlignment="1">
      <alignment horizontal="left" vertical="center"/>
    </xf>
    <xf numFmtId="0" fontId="12" fillId="7" borderId="2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9" fillId="12" borderId="62" xfId="0" applyFont="1" applyFill="1" applyBorder="1" applyAlignment="1">
      <alignment horizontal="center" vertical="center" wrapText="1"/>
    </xf>
    <xf numFmtId="0" fontId="12" fillId="7" borderId="60"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13" fillId="12" borderId="61" xfId="0" applyFont="1" applyFill="1" applyBorder="1" applyAlignment="1">
      <alignment horizontal="center" vertical="center" wrapText="1"/>
    </xf>
    <xf numFmtId="0" fontId="9" fillId="12" borderId="60"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8" fillId="11" borderId="1" xfId="5" applyFont="1" applyFill="1" applyBorder="1" applyAlignment="1">
      <alignment horizontal="center" vertical="center" wrapText="1"/>
    </xf>
    <xf numFmtId="0" fontId="8" fillId="11" borderId="2" xfId="5" applyFont="1" applyFill="1" applyBorder="1" applyAlignment="1">
      <alignment horizontal="center" vertical="center" wrapText="1"/>
    </xf>
    <xf numFmtId="0" fontId="8" fillId="11" borderId="23" xfId="5" applyFont="1" applyFill="1" applyBorder="1" applyAlignment="1">
      <alignment horizontal="center" vertical="center" wrapText="1"/>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center" vertical="center" wrapText="1"/>
      <protection locked="0"/>
    </xf>
    <xf numFmtId="0" fontId="48" fillId="7" borderId="1" xfId="0" applyFont="1" applyFill="1" applyBorder="1" applyAlignment="1">
      <alignment horizontal="center" vertical="center" wrapText="1"/>
    </xf>
    <xf numFmtId="0" fontId="48" fillId="7" borderId="1" xfId="0" applyFont="1" applyFill="1" applyBorder="1" applyAlignment="1">
      <alignment horizontal="center" vertical="center"/>
    </xf>
    <xf numFmtId="0" fontId="51" fillId="7" borderId="1" xfId="0" applyFont="1" applyFill="1" applyBorder="1" applyAlignment="1" applyProtection="1">
      <alignment horizontal="center" vertical="center" wrapText="1"/>
      <protection locked="0"/>
    </xf>
    <xf numFmtId="0" fontId="48" fillId="7" borderId="3" xfId="0" applyFont="1" applyFill="1" applyBorder="1" applyAlignment="1">
      <alignment horizontal="center" vertical="center" wrapText="1"/>
    </xf>
    <xf numFmtId="0" fontId="51" fillId="7" borderId="1" xfId="0" applyFont="1" applyFill="1" applyBorder="1" applyAlignment="1">
      <alignment horizontal="center" vertical="center" wrapText="1"/>
    </xf>
    <xf numFmtId="0" fontId="25" fillId="12" borderId="77"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5" fillId="12" borderId="67" xfId="0" applyFont="1" applyFill="1" applyBorder="1" applyAlignment="1">
      <alignment horizontal="center" vertical="center" wrapText="1"/>
    </xf>
    <xf numFmtId="0" fontId="1" fillId="7" borderId="4" xfId="0" applyFont="1" applyFill="1" applyBorder="1" applyAlignment="1">
      <alignment horizontal="center" vertical="center" textRotation="90"/>
    </xf>
    <xf numFmtId="0" fontId="1" fillId="7" borderId="49" xfId="0" applyFont="1" applyFill="1" applyBorder="1" applyAlignment="1">
      <alignment horizontal="center" vertical="center" textRotation="90"/>
    </xf>
    <xf numFmtId="0" fontId="9" fillId="7" borderId="54" xfId="0" applyFont="1" applyFill="1" applyBorder="1" applyAlignment="1" applyProtection="1">
      <alignment horizontal="center" vertical="center"/>
      <protection locked="0"/>
    </xf>
    <xf numFmtId="0" fontId="1" fillId="7"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9" fillId="7"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1" fillId="7" borderId="4" xfId="0" applyFont="1" applyFill="1" applyBorder="1" applyAlignment="1">
      <alignment horizontal="left" vertical="center" wrapText="1"/>
    </xf>
    <xf numFmtId="0" fontId="9" fillId="7" borderId="4"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3" fillId="7" borderId="3" xfId="0" applyFont="1" applyFill="1" applyBorder="1" applyAlignment="1">
      <alignment horizontal="center" vertical="center" wrapText="1"/>
    </xf>
    <xf numFmtId="0" fontId="10" fillId="0" borderId="26" xfId="5" applyFont="1" applyBorder="1" applyAlignment="1">
      <alignment vertical="center" wrapText="1"/>
    </xf>
    <xf numFmtId="0" fontId="10" fillId="0" borderId="19" xfId="5" applyFont="1" applyBorder="1" applyAlignment="1">
      <alignment horizontal="center" vertical="center" wrapText="1"/>
    </xf>
    <xf numFmtId="0" fontId="43" fillId="12" borderId="86" xfId="0" applyFont="1" applyFill="1" applyBorder="1" applyAlignment="1">
      <alignment horizontal="center" vertical="center" wrapText="1"/>
    </xf>
    <xf numFmtId="0" fontId="12" fillId="12" borderId="85" xfId="0" applyFont="1" applyFill="1" applyBorder="1" applyAlignment="1">
      <alignment horizontal="center" vertical="center" wrapText="1"/>
    </xf>
    <xf numFmtId="0" fontId="53" fillId="0" borderId="0" xfId="5" applyFont="1" applyAlignment="1">
      <alignment horizontal="center" vertical="center" wrapText="1"/>
    </xf>
    <xf numFmtId="0" fontId="32" fillId="10" borderId="0" xfId="0" applyFont="1" applyFill="1" applyAlignment="1">
      <alignment horizontal="center" vertical="center" wrapText="1"/>
    </xf>
    <xf numFmtId="0" fontId="2" fillId="5" borderId="0" xfId="0" applyFont="1" applyFill="1" applyAlignment="1">
      <alignment horizontal="center" vertical="center" wrapText="1"/>
    </xf>
    <xf numFmtId="0" fontId="3" fillId="9" borderId="0" xfId="0" applyFont="1" applyFill="1" applyAlignment="1">
      <alignment horizontal="center" vertical="center" wrapText="1"/>
    </xf>
    <xf numFmtId="0" fontId="1" fillId="7" borderId="11" xfId="0" applyFont="1" applyFill="1" applyBorder="1" applyAlignment="1" applyProtection="1">
      <alignment horizontal="center" vertical="center"/>
      <protection locked="0"/>
    </xf>
    <xf numFmtId="0" fontId="1" fillId="7" borderId="5" xfId="0" applyFont="1" applyFill="1" applyBorder="1" applyAlignment="1" applyProtection="1">
      <alignment horizontal="center" vertical="center"/>
      <protection locked="0"/>
    </xf>
    <xf numFmtId="0" fontId="3" fillId="9"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4" fillId="12" borderId="1" xfId="0" applyFont="1" applyFill="1" applyBorder="1" applyAlignment="1">
      <alignment horizontal="center" vertical="center" wrapText="1"/>
    </xf>
    <xf numFmtId="0" fontId="0" fillId="0" borderId="1" xfId="0" applyBorder="1" applyAlignment="1">
      <alignment horizontal="left" vertical="top" wrapText="1"/>
    </xf>
    <xf numFmtId="0" fontId="35" fillId="15" borderId="5" xfId="0" applyFont="1" applyFill="1" applyBorder="1" applyAlignment="1">
      <alignment horizontal="center" vertical="center"/>
    </xf>
    <xf numFmtId="0" fontId="35" fillId="15" borderId="3"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3"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13" fillId="10" borderId="56" xfId="0" applyFont="1" applyFill="1" applyBorder="1" applyAlignment="1">
      <alignment horizontal="center" vertical="center"/>
    </xf>
    <xf numFmtId="0" fontId="13" fillId="10" borderId="58" xfId="0" applyFont="1" applyFill="1" applyBorder="1" applyAlignment="1">
      <alignment horizontal="center" vertical="center"/>
    </xf>
    <xf numFmtId="0" fontId="13" fillId="10" borderId="55" xfId="0" applyFont="1" applyFill="1" applyBorder="1" applyAlignment="1">
      <alignment horizontal="center" vertical="center"/>
    </xf>
    <xf numFmtId="0" fontId="22" fillId="13" borderId="1" xfId="0" applyFont="1" applyFill="1" applyBorder="1" applyAlignment="1">
      <alignment horizontal="center" vertical="center"/>
    </xf>
    <xf numFmtId="0" fontId="18" fillId="7" borderId="1" xfId="0" applyFont="1" applyFill="1" applyBorder="1" applyAlignment="1">
      <alignment horizontal="center" vertical="center"/>
    </xf>
    <xf numFmtId="0" fontId="10" fillId="0" borderId="5" xfId="5" applyFont="1" applyBorder="1" applyAlignment="1">
      <alignment horizontal="center" vertical="center" wrapText="1"/>
    </xf>
    <xf numFmtId="0" fontId="10" fillId="0" borderId="47"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52" xfId="5" applyFont="1" applyBorder="1" applyAlignment="1">
      <alignment horizontal="center" vertical="center" wrapText="1"/>
    </xf>
    <xf numFmtId="0" fontId="35" fillId="15" borderId="1" xfId="0" applyFont="1" applyFill="1" applyBorder="1" applyAlignment="1">
      <alignment horizontal="center" vertical="center"/>
    </xf>
    <xf numFmtId="0" fontId="26" fillId="4" borderId="1" xfId="0" applyFont="1" applyFill="1" applyBorder="1" applyAlignment="1">
      <alignment horizontal="center" vertical="center"/>
    </xf>
    <xf numFmtId="0" fontId="9" fillId="0" borderId="46" xfId="5" applyFont="1" applyBorder="1" applyAlignment="1">
      <alignment horizontal="center" vertical="center" wrapText="1"/>
    </xf>
    <xf numFmtId="0" fontId="9" fillId="0" borderId="51" xfId="5" applyFont="1" applyBorder="1" applyAlignment="1">
      <alignment horizontal="center" vertical="center" wrapText="1"/>
    </xf>
    <xf numFmtId="0" fontId="9" fillId="0" borderId="50" xfId="5" applyFont="1" applyBorder="1" applyAlignment="1">
      <alignment horizontal="center" vertical="center" wrapText="1"/>
    </xf>
    <xf numFmtId="0" fontId="22" fillId="3" borderId="1" xfId="0" applyFont="1" applyFill="1" applyBorder="1" applyAlignment="1">
      <alignment horizontal="center" vertical="center"/>
    </xf>
    <xf numFmtId="0" fontId="22" fillId="9" borderId="5" xfId="0" applyFont="1" applyFill="1" applyBorder="1" applyAlignment="1">
      <alignment horizontal="center" vertical="center"/>
    </xf>
    <xf numFmtId="0" fontId="22" fillId="9" borderId="3"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6" xfId="0" applyFont="1" applyFill="1" applyBorder="1" applyAlignment="1">
      <alignment horizontal="center" vertical="center" wrapText="1"/>
    </xf>
    <xf numFmtId="0" fontId="37" fillId="15" borderId="29" xfId="0" applyFont="1" applyFill="1" applyBorder="1" applyAlignment="1">
      <alignment horizontal="center" vertical="center" textRotation="90"/>
    </xf>
    <xf numFmtId="0" fontId="38" fillId="15" borderId="29" xfId="0" applyFont="1" applyFill="1" applyBorder="1" applyAlignment="1">
      <alignment horizontal="center" vertical="center"/>
    </xf>
    <xf numFmtId="0" fontId="35" fillId="15" borderId="1"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8" fillId="11" borderId="9" xfId="5" applyFont="1" applyFill="1" applyBorder="1" applyAlignment="1">
      <alignment horizontal="center" vertical="center" wrapText="1"/>
    </xf>
    <xf numFmtId="0" fontId="8" fillId="11" borderId="10" xfId="5" applyFont="1" applyFill="1" applyBorder="1" applyAlignment="1">
      <alignment horizontal="center" vertical="center" wrapText="1"/>
    </xf>
    <xf numFmtId="14" fontId="10" fillId="0" borderId="9" xfId="5" applyNumberFormat="1" applyFont="1" applyBorder="1" applyAlignment="1">
      <alignment horizontal="center" vertical="center" wrapText="1"/>
    </xf>
    <xf numFmtId="0" fontId="10" fillId="0" borderId="16" xfId="5" applyFont="1" applyBorder="1" applyAlignment="1">
      <alignment horizontal="center" vertical="center" wrapText="1"/>
    </xf>
    <xf numFmtId="0" fontId="7" fillId="0" borderId="59"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7" fillId="0" borderId="2" xfId="0" applyFont="1" applyBorder="1" applyAlignment="1">
      <alignment horizontal="center" vertical="center"/>
    </xf>
    <xf numFmtId="0" fontId="8" fillId="11" borderId="23" xfId="5" applyFont="1" applyFill="1" applyBorder="1" applyAlignment="1">
      <alignment horizontal="center" vertical="center" wrapText="1"/>
    </xf>
    <xf numFmtId="0" fontId="8" fillId="11" borderId="1" xfId="5" applyFont="1" applyFill="1" applyBorder="1" applyAlignment="1">
      <alignment horizontal="center" vertical="center" wrapText="1"/>
    </xf>
    <xf numFmtId="0" fontId="8" fillId="11" borderId="2" xfId="5"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34" fillId="15" borderId="59" xfId="0" applyFont="1" applyFill="1" applyBorder="1" applyAlignment="1">
      <alignment horizontal="center" vertical="center" wrapText="1"/>
    </xf>
    <xf numFmtId="0" fontId="34" fillId="15" borderId="23" xfId="0" applyFont="1" applyFill="1" applyBorder="1" applyAlignment="1">
      <alignment horizontal="center" vertical="center" wrapText="1"/>
    </xf>
    <xf numFmtId="0" fontId="34" fillId="15" borderId="24" xfId="0" applyFont="1" applyFill="1" applyBorder="1" applyAlignment="1">
      <alignment horizontal="center" vertical="center" wrapText="1"/>
    </xf>
    <xf numFmtId="0" fontId="36" fillId="15" borderId="59" xfId="0" applyFont="1" applyFill="1" applyBorder="1" applyAlignment="1">
      <alignment horizontal="center" vertical="center" wrapText="1"/>
    </xf>
    <xf numFmtId="0" fontId="36" fillId="15" borderId="23"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6" fillId="15" borderId="60" xfId="0" applyFont="1" applyFill="1" applyBorder="1" applyAlignment="1">
      <alignment horizontal="center" vertical="center" wrapText="1"/>
    </xf>
    <xf numFmtId="0" fontId="36" fillId="15" borderId="61" xfId="0" applyFont="1" applyFill="1" applyBorder="1" applyAlignment="1">
      <alignment horizontal="center" vertical="center" wrapText="1"/>
    </xf>
    <xf numFmtId="0" fontId="36" fillId="15" borderId="62" xfId="0" applyFont="1" applyFill="1" applyBorder="1" applyAlignment="1">
      <alignment horizontal="center" vertical="center" wrapText="1"/>
    </xf>
    <xf numFmtId="0" fontId="12" fillId="7" borderId="5" xfId="0" applyFont="1" applyFill="1" applyBorder="1" applyAlignment="1">
      <alignment horizontal="center"/>
    </xf>
    <xf numFmtId="0" fontId="12" fillId="7" borderId="6" xfId="0" applyFont="1" applyFill="1" applyBorder="1" applyAlignment="1">
      <alignment horizontal="center"/>
    </xf>
    <xf numFmtId="0" fontId="12" fillId="7" borderId="47" xfId="0" applyFont="1" applyFill="1" applyBorder="1" applyAlignment="1">
      <alignment horizontal="center"/>
    </xf>
    <xf numFmtId="0" fontId="12" fillId="7" borderId="63" xfId="0" applyFont="1" applyFill="1" applyBorder="1" applyAlignment="1">
      <alignment horizontal="center"/>
    </xf>
    <xf numFmtId="0" fontId="12" fillId="7" borderId="64" xfId="0" applyFont="1" applyFill="1" applyBorder="1" applyAlignment="1">
      <alignment horizontal="center"/>
    </xf>
    <xf numFmtId="0" fontId="12" fillId="7" borderId="66" xfId="0" applyFont="1" applyFill="1" applyBorder="1" applyAlignment="1">
      <alignment horizontal="center"/>
    </xf>
    <xf numFmtId="0" fontId="12" fillId="7" borderId="11" xfId="0" applyFont="1" applyFill="1" applyBorder="1" applyAlignment="1">
      <alignment horizontal="center"/>
    </xf>
    <xf numFmtId="0" fontId="12" fillId="7" borderId="7" xfId="0" applyFont="1" applyFill="1" applyBorder="1" applyAlignment="1">
      <alignment horizontal="center"/>
    </xf>
    <xf numFmtId="0" fontId="12" fillId="7" borderId="28" xfId="0" applyFont="1" applyFill="1" applyBorder="1" applyAlignment="1">
      <alignment horizontal="center"/>
    </xf>
    <xf numFmtId="0" fontId="19" fillId="7" borderId="23" xfId="0" applyFont="1" applyFill="1" applyBorder="1" applyAlignment="1">
      <alignment horizontal="center"/>
    </xf>
    <xf numFmtId="0" fontId="19" fillId="7" borderId="24" xfId="0" applyFont="1" applyFill="1" applyBorder="1" applyAlignment="1">
      <alignment horizontal="center"/>
    </xf>
    <xf numFmtId="0" fontId="19" fillId="7" borderId="1" xfId="0" applyFont="1" applyFill="1" applyBorder="1" applyAlignment="1">
      <alignment horizontal="center"/>
    </xf>
    <xf numFmtId="0" fontId="19" fillId="7" borderId="26" xfId="0" applyFont="1" applyFill="1" applyBorder="1" applyAlignment="1">
      <alignment horizontal="center"/>
    </xf>
    <xf numFmtId="0" fontId="19" fillId="7" borderId="61" xfId="0" applyFont="1" applyFill="1" applyBorder="1" applyAlignment="1">
      <alignment horizontal="center"/>
    </xf>
    <xf numFmtId="0" fontId="19" fillId="7" borderId="62" xfId="0" applyFont="1" applyFill="1" applyBorder="1" applyAlignment="1">
      <alignment horizontal="center"/>
    </xf>
    <xf numFmtId="0" fontId="9" fillId="12" borderId="61" xfId="0" applyFont="1" applyFill="1" applyBorder="1" applyAlignment="1">
      <alignment horizontal="center" vertical="center" wrapText="1"/>
    </xf>
    <xf numFmtId="0" fontId="9" fillId="12" borderId="62" xfId="0" applyFont="1" applyFill="1" applyBorder="1" applyAlignment="1">
      <alignment horizontal="center" vertical="center" wrapText="1"/>
    </xf>
    <xf numFmtId="0" fontId="12" fillId="7" borderId="60"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18" fillId="7" borderId="1" xfId="0" applyFont="1" applyFill="1" applyBorder="1" applyAlignment="1">
      <alignment horizontal="center"/>
    </xf>
    <xf numFmtId="0" fontId="13" fillId="12" borderId="61"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61" xfId="0" applyFont="1" applyFill="1" applyBorder="1" applyAlignment="1">
      <alignment horizontal="center" vertical="center" wrapText="1"/>
    </xf>
    <xf numFmtId="0" fontId="34" fillId="15" borderId="59" xfId="0" applyFont="1" applyFill="1" applyBorder="1" applyAlignment="1">
      <alignment horizontal="center"/>
    </xf>
    <xf numFmtId="0" fontId="34" fillId="15" borderId="23" xfId="0" applyFont="1" applyFill="1" applyBorder="1" applyAlignment="1">
      <alignment horizontal="center"/>
    </xf>
    <xf numFmtId="0" fontId="34" fillId="15" borderId="24" xfId="0" applyFont="1" applyFill="1" applyBorder="1" applyAlignment="1">
      <alignment horizontal="center"/>
    </xf>
    <xf numFmtId="0" fontId="33" fillId="7" borderId="5"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1" fillId="7" borderId="65" xfId="0" applyFont="1" applyFill="1" applyBorder="1" applyAlignment="1">
      <alignment horizontal="center" vertical="center" wrapText="1"/>
    </xf>
    <xf numFmtId="0" fontId="35" fillId="15" borderId="59" xfId="0" applyFont="1" applyFill="1" applyBorder="1" applyAlignment="1">
      <alignment horizontal="center"/>
    </xf>
    <xf numFmtId="0" fontId="35" fillId="15" borderId="23" xfId="0" applyFont="1" applyFill="1" applyBorder="1" applyAlignment="1">
      <alignment horizontal="center"/>
    </xf>
    <xf numFmtId="0" fontId="35" fillId="15" borderId="24" xfId="0" applyFont="1" applyFill="1" applyBorder="1" applyAlignment="1">
      <alignment horizontal="center"/>
    </xf>
    <xf numFmtId="0" fontId="12" fillId="7" borderId="4" xfId="0" applyFont="1" applyFill="1" applyBorder="1" applyAlignment="1">
      <alignment horizontal="center" wrapText="1"/>
    </xf>
    <xf numFmtId="0" fontId="12" fillId="7" borderId="49" xfId="0" applyFont="1" applyFill="1" applyBorder="1" applyAlignment="1">
      <alignment horizontal="center" wrapText="1"/>
    </xf>
    <xf numFmtId="0" fontId="9" fillId="12" borderId="60"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1" xfId="0" applyFont="1" applyFill="1" applyBorder="1" applyAlignment="1">
      <alignment horizontal="center"/>
    </xf>
    <xf numFmtId="0" fontId="12" fillId="7" borderId="26" xfId="0" applyFont="1" applyFill="1" applyBorder="1" applyAlignment="1">
      <alignment horizontal="center"/>
    </xf>
    <xf numFmtId="0" fontId="12" fillId="7" borderId="61" xfId="0" applyFont="1" applyFill="1" applyBorder="1" applyAlignment="1">
      <alignment horizontal="center"/>
    </xf>
    <xf numFmtId="0" fontId="12" fillId="7" borderId="62" xfId="0" applyFont="1" applyFill="1" applyBorder="1" applyAlignment="1">
      <alignment horizontal="center"/>
    </xf>
    <xf numFmtId="0" fontId="8" fillId="11" borderId="46" xfId="5" applyFont="1" applyFill="1" applyBorder="1" applyAlignment="1">
      <alignment horizontal="center" vertical="center" wrapText="1"/>
    </xf>
    <xf numFmtId="0" fontId="8" fillId="11" borderId="50" xfId="5" applyFont="1" applyFill="1" applyBorder="1" applyAlignment="1">
      <alignment horizontal="center" vertical="center" wrapText="1"/>
    </xf>
    <xf numFmtId="0" fontId="8" fillId="11" borderId="5" xfId="5" applyFont="1" applyFill="1" applyBorder="1" applyAlignment="1">
      <alignment horizontal="center" vertical="center" wrapText="1"/>
    </xf>
    <xf numFmtId="0" fontId="8" fillId="11" borderId="3" xfId="5" applyFont="1" applyFill="1" applyBorder="1" applyAlignment="1">
      <alignment horizontal="center" vertical="center" wrapText="1"/>
    </xf>
    <xf numFmtId="0" fontId="8" fillId="11" borderId="75" xfId="5" applyFont="1" applyFill="1" applyBorder="1" applyAlignment="1">
      <alignment horizontal="center" vertical="center" wrapText="1"/>
    </xf>
    <xf numFmtId="0" fontId="8" fillId="11" borderId="18" xfId="5" applyFont="1" applyFill="1" applyBorder="1" applyAlignment="1">
      <alignment horizontal="center" vertical="center" wrapText="1"/>
    </xf>
    <xf numFmtId="0" fontId="9" fillId="0" borderId="5"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3" xfId="5" applyFont="1" applyBorder="1" applyAlignment="1">
      <alignment horizontal="center" vertical="center" wrapText="1"/>
    </xf>
    <xf numFmtId="0" fontId="9" fillId="0" borderId="75" xfId="5" applyFont="1" applyBorder="1" applyAlignment="1">
      <alignment horizontal="center" vertical="center" wrapText="1"/>
    </xf>
    <xf numFmtId="0" fontId="9" fillId="0" borderId="18" xfId="5" applyFont="1" applyBorder="1" applyAlignment="1">
      <alignment horizontal="center" vertical="center" wrapText="1"/>
    </xf>
    <xf numFmtId="0" fontId="9" fillId="0" borderId="73" xfId="5" applyFont="1" applyBorder="1" applyAlignment="1">
      <alignment horizontal="center" vertical="center" wrapText="1"/>
    </xf>
    <xf numFmtId="0" fontId="42" fillId="5" borderId="56" xfId="0" applyFont="1" applyFill="1" applyBorder="1" applyAlignment="1">
      <alignment horizontal="center" vertical="center" wrapText="1"/>
    </xf>
    <xf numFmtId="0" fontId="42" fillId="5" borderId="58" xfId="0" applyFont="1" applyFill="1" applyBorder="1" applyAlignment="1">
      <alignment horizontal="center" vertical="center" wrapText="1"/>
    </xf>
    <xf numFmtId="0" fontId="42" fillId="5" borderId="55" xfId="0" applyFont="1" applyFill="1" applyBorder="1" applyAlignment="1">
      <alignment horizontal="center" vertical="center" wrapText="1"/>
    </xf>
    <xf numFmtId="0" fontId="47" fillId="5" borderId="85" xfId="0" applyFont="1" applyFill="1" applyBorder="1" applyAlignment="1">
      <alignment horizontal="center" vertical="center" wrapText="1"/>
    </xf>
    <xf numFmtId="0" fontId="43" fillId="12" borderId="85" xfId="0" applyFont="1" applyFill="1" applyBorder="1" applyAlignment="1">
      <alignment horizontal="left" vertical="center" wrapText="1"/>
    </xf>
    <xf numFmtId="0" fontId="44" fillId="12" borderId="85" xfId="0" applyFont="1" applyFill="1" applyBorder="1" applyAlignment="1">
      <alignment horizontal="left" vertical="center" wrapText="1"/>
    </xf>
    <xf numFmtId="0" fontId="43" fillId="7" borderId="85" xfId="0" applyFont="1" applyFill="1" applyBorder="1" applyAlignment="1" applyProtection="1">
      <alignment horizontal="justify" vertical="center" wrapText="1"/>
      <protection locked="0"/>
    </xf>
    <xf numFmtId="0" fontId="45" fillId="12" borderId="56" xfId="0" applyFont="1" applyFill="1" applyBorder="1" applyAlignment="1">
      <alignment horizontal="left" vertical="center" wrapText="1"/>
    </xf>
    <xf numFmtId="0" fontId="45" fillId="12" borderId="55" xfId="0" applyFont="1" applyFill="1" applyBorder="1" applyAlignment="1">
      <alignment horizontal="left" vertical="center" wrapText="1"/>
    </xf>
    <xf numFmtId="0" fontId="47" fillId="5" borderId="13"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5" borderId="57" xfId="0" applyFont="1" applyFill="1" applyBorder="1" applyAlignment="1">
      <alignment horizontal="center" vertical="center" wrapText="1"/>
    </xf>
    <xf numFmtId="0" fontId="47" fillId="5" borderId="15" xfId="0" applyFont="1" applyFill="1" applyBorder="1" applyAlignment="1">
      <alignment horizontal="center" vertical="center" wrapText="1"/>
    </xf>
    <xf numFmtId="0" fontId="47" fillId="5" borderId="0" xfId="0" applyFont="1" applyFill="1" applyAlignment="1">
      <alignment horizontal="center" vertical="center" wrapText="1"/>
    </xf>
    <xf numFmtId="0" fontId="47" fillId="5" borderId="16" xfId="0" applyFont="1" applyFill="1" applyBorder="1" applyAlignment="1">
      <alignment horizontal="center" vertical="center" wrapText="1"/>
    </xf>
    <xf numFmtId="0" fontId="45" fillId="12" borderId="56" xfId="0" applyFont="1" applyFill="1" applyBorder="1" applyAlignment="1">
      <alignment horizontal="center" vertical="center" wrapText="1"/>
    </xf>
    <xf numFmtId="0" fontId="45" fillId="12" borderId="55" xfId="0" applyFont="1" applyFill="1" applyBorder="1" applyAlignment="1">
      <alignment horizontal="center" vertical="center" wrapText="1"/>
    </xf>
    <xf numFmtId="0" fontId="51" fillId="7" borderId="5" xfId="0" applyFont="1" applyFill="1" applyBorder="1" applyAlignment="1" applyProtection="1">
      <alignment horizontal="left" vertical="center" wrapText="1"/>
      <protection locked="0"/>
    </xf>
    <xf numFmtId="0" fontId="51" fillId="7" borderId="3" xfId="0" applyFont="1" applyFill="1" applyBorder="1" applyAlignment="1" applyProtection="1">
      <alignment horizontal="left" vertical="center" wrapText="1"/>
      <protection locked="0"/>
    </xf>
    <xf numFmtId="0" fontId="51"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wrapText="1"/>
      <protection locked="0"/>
    </xf>
    <xf numFmtId="0" fontId="11" fillId="2" borderId="1" xfId="0" applyFont="1" applyFill="1" applyBorder="1" applyAlignment="1">
      <alignment horizontal="center"/>
    </xf>
    <xf numFmtId="0" fontId="11" fillId="2" borderId="2" xfId="0" applyFont="1" applyFill="1" applyBorder="1" applyAlignment="1">
      <alignment horizontal="center"/>
    </xf>
    <xf numFmtId="0" fontId="13" fillId="10" borderId="1" xfId="0" applyFont="1" applyFill="1" applyBorder="1" applyAlignment="1">
      <alignment horizontal="center" vertical="center"/>
    </xf>
    <xf numFmtId="0" fontId="27" fillId="9" borderId="1" xfId="0" applyFont="1" applyFill="1" applyBorder="1" applyAlignment="1">
      <alignment horizontal="center" vertical="center" wrapText="1"/>
    </xf>
    <xf numFmtId="0" fontId="39" fillId="15" borderId="22" xfId="0" applyFont="1" applyFill="1" applyBorder="1" applyAlignment="1">
      <alignment horizontal="center" vertical="center"/>
    </xf>
    <xf numFmtId="0" fontId="39" fillId="15" borderId="21" xfId="0" applyFont="1" applyFill="1" applyBorder="1" applyAlignment="1">
      <alignment horizontal="center" vertical="center"/>
    </xf>
    <xf numFmtId="0" fontId="9" fillId="12" borderId="1" xfId="0" applyFont="1" applyFill="1" applyBorder="1" applyAlignment="1">
      <alignment horizontal="center" vertical="center"/>
    </xf>
    <xf numFmtId="0" fontId="9" fillId="12" borderId="20"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9" fillId="0" borderId="23" xfId="5" applyFont="1" applyBorder="1" applyAlignment="1">
      <alignment horizontal="center" vertical="center" wrapText="1"/>
    </xf>
    <xf numFmtId="0" fontId="12" fillId="9" borderId="1" xfId="5" applyFont="1" applyFill="1" applyBorder="1" applyAlignment="1">
      <alignment horizontal="center" vertical="center" wrapText="1"/>
    </xf>
    <xf numFmtId="0" fontId="19" fillId="7" borderId="1" xfId="0" applyFont="1" applyFill="1" applyBorder="1" applyAlignment="1" applyProtection="1">
      <alignment horizontal="center" vertical="center" wrapText="1"/>
      <protection locked="0"/>
    </xf>
    <xf numFmtId="0" fontId="12" fillId="0" borderId="2" xfId="5" applyFont="1" applyBorder="1" applyAlignment="1">
      <alignment horizontal="center" vertical="center" wrapText="1"/>
    </xf>
    <xf numFmtId="0" fontId="51" fillId="7" borderId="1" xfId="0" applyFont="1" applyFill="1" applyBorder="1" applyAlignment="1" applyProtection="1">
      <alignment horizontal="left" vertical="center"/>
      <protection locked="0"/>
    </xf>
    <xf numFmtId="0" fontId="48" fillId="7" borderId="25"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51" fillId="7" borderId="1" xfId="0" applyFont="1" applyFill="1" applyBorder="1" applyAlignment="1" applyProtection="1">
      <alignment horizontal="center" vertical="center" wrapText="1"/>
      <protection locked="0"/>
    </xf>
    <xf numFmtId="0" fontId="48" fillId="7" borderId="96"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51" fillId="7" borderId="5" xfId="0" applyFont="1" applyFill="1" applyBorder="1" applyAlignment="1" applyProtection="1">
      <alignment horizontal="center" vertical="center" wrapText="1"/>
      <protection locked="0"/>
    </xf>
    <xf numFmtId="0" fontId="51" fillId="7" borderId="3" xfId="0" applyFont="1" applyFill="1" applyBorder="1" applyAlignment="1" applyProtection="1">
      <alignment horizontal="center" vertical="center" wrapText="1"/>
      <protection locked="0"/>
    </xf>
    <xf numFmtId="0" fontId="48" fillId="7" borderId="25" xfId="0" applyFont="1" applyFill="1" applyBorder="1" applyAlignment="1">
      <alignment horizontal="center" vertical="center"/>
    </xf>
    <xf numFmtId="0" fontId="48" fillId="7" borderId="1" xfId="0" applyFont="1" applyFill="1" applyBorder="1" applyAlignment="1">
      <alignment horizontal="center" vertical="center"/>
    </xf>
    <xf numFmtId="0" fontId="13" fillId="7" borderId="96"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25" xfId="0" applyFont="1" applyFill="1" applyBorder="1" applyAlignment="1">
      <alignment horizontal="center" vertical="center"/>
    </xf>
    <xf numFmtId="0" fontId="51" fillId="7" borderId="5" xfId="0" applyFont="1" applyFill="1" applyBorder="1" applyAlignment="1">
      <alignment horizontal="center" vertical="center" wrapText="1"/>
    </xf>
    <xf numFmtId="0" fontId="51"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xf numFmtId="0" fontId="31" fillId="12" borderId="3" xfId="0" applyFont="1" applyFill="1" applyBorder="1" applyAlignment="1">
      <alignment horizontal="center" vertical="center"/>
    </xf>
    <xf numFmtId="0" fontId="31" fillId="12" borderId="1" xfId="0" applyFont="1" applyFill="1" applyBorder="1" applyAlignment="1">
      <alignment horizontal="center" vertical="center"/>
    </xf>
    <xf numFmtId="0" fontId="31" fillId="12" borderId="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20"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31" fillId="12" borderId="8" xfId="0" applyFont="1" applyFill="1" applyBorder="1" applyAlignment="1">
      <alignment horizontal="center" vertical="center" wrapText="1"/>
    </xf>
    <xf numFmtId="0" fontId="40" fillId="12" borderId="26" xfId="0" applyFont="1" applyFill="1" applyBorder="1" applyAlignment="1">
      <alignment horizontal="center" vertical="center" wrapText="1"/>
    </xf>
    <xf numFmtId="0" fontId="40" fillId="12" borderId="1" xfId="0" applyFont="1" applyFill="1" applyBorder="1" applyAlignment="1">
      <alignment horizontal="center" vertical="center" wrapText="1"/>
    </xf>
    <xf numFmtId="0" fontId="20" fillId="12" borderId="20"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39" fillId="15" borderId="7" xfId="0" applyFont="1" applyFill="1" applyBorder="1" applyAlignment="1">
      <alignment horizontal="center" vertical="center"/>
    </xf>
    <xf numFmtId="0" fontId="39" fillId="15" borderId="28" xfId="0" applyFont="1" applyFill="1" applyBorder="1" applyAlignment="1">
      <alignment horizontal="center" vertical="center"/>
    </xf>
    <xf numFmtId="0" fontId="48" fillId="7" borderId="6"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45"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12" fillId="0" borderId="1" xfId="5" applyFont="1" applyBorder="1" applyAlignment="1">
      <alignment horizontal="center" vertical="center" wrapText="1"/>
    </xf>
    <xf numFmtId="0" fontId="8" fillId="11" borderId="20" xfId="5" applyFont="1" applyFill="1" applyBorder="1" applyAlignment="1">
      <alignment horizontal="center" vertical="center" wrapText="1"/>
    </xf>
    <xf numFmtId="0" fontId="10" fillId="0" borderId="27" xfId="5" applyFont="1" applyBorder="1" applyAlignment="1">
      <alignment horizontal="center" vertical="center" wrapText="1"/>
    </xf>
    <xf numFmtId="0" fontId="51" fillId="7"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25" fillId="12" borderId="68" xfId="0" applyFont="1" applyFill="1" applyBorder="1" applyAlignment="1">
      <alignment horizontal="center" vertical="center" wrapText="1"/>
    </xf>
    <xf numFmtId="0" fontId="25" fillId="12" borderId="32" xfId="0" applyFont="1" applyFill="1" applyBorder="1" applyAlignment="1">
      <alignment horizontal="center" vertical="center" wrapText="1"/>
    </xf>
    <xf numFmtId="0" fontId="25" fillId="12" borderId="71" xfId="0" applyFont="1" applyFill="1" applyBorder="1" applyAlignment="1">
      <alignment horizontal="center" vertical="center" wrapText="1"/>
    </xf>
    <xf numFmtId="0" fontId="25" fillId="12" borderId="39" xfId="0" applyFont="1" applyFill="1" applyBorder="1" applyAlignment="1">
      <alignment horizontal="center" vertical="center" wrapText="1"/>
    </xf>
    <xf numFmtId="0" fontId="8" fillId="11" borderId="34" xfId="5" applyFont="1" applyFill="1" applyBorder="1" applyAlignment="1">
      <alignment horizontal="center" vertical="center" wrapText="1"/>
    </xf>
    <xf numFmtId="0" fontId="8" fillId="11" borderId="21" xfId="5" applyFont="1" applyFill="1" applyBorder="1" applyAlignment="1">
      <alignment horizontal="center" vertical="center" wrapText="1"/>
    </xf>
    <xf numFmtId="0" fontId="25" fillId="12" borderId="77" xfId="0" applyFont="1" applyFill="1" applyBorder="1" applyAlignment="1">
      <alignment horizontal="center" vertical="center" wrapText="1"/>
    </xf>
    <xf numFmtId="0" fontId="25" fillId="12" borderId="84" xfId="0" applyFont="1" applyFill="1" applyBorder="1" applyAlignment="1">
      <alignment horizontal="center" vertical="center" wrapText="1"/>
    </xf>
    <xf numFmtId="0" fontId="25" fillId="12" borderId="88" xfId="0" applyFont="1" applyFill="1" applyBorder="1" applyAlignment="1">
      <alignment horizontal="center" vertical="center" wrapText="1"/>
    </xf>
    <xf numFmtId="0" fontId="25" fillId="12" borderId="85" xfId="0" applyFont="1" applyFill="1" applyBorder="1" applyAlignment="1">
      <alignment horizontal="center" vertical="center" wrapText="1"/>
    </xf>
    <xf numFmtId="0" fontId="25" fillId="12" borderId="94" xfId="0" applyFont="1" applyFill="1" applyBorder="1" applyAlignment="1">
      <alignment horizontal="center" vertical="center" wrapText="1"/>
    </xf>
    <xf numFmtId="0" fontId="9" fillId="0" borderId="34" xfId="5" applyFont="1" applyBorder="1" applyAlignment="1">
      <alignment horizontal="center" vertical="center" wrapText="1"/>
    </xf>
    <xf numFmtId="0" fontId="20" fillId="12" borderId="2" xfId="0" applyFont="1" applyFill="1" applyBorder="1" applyAlignment="1">
      <alignment horizontal="center" vertical="center" wrapText="1"/>
    </xf>
    <xf numFmtId="0" fontId="20" fillId="12" borderId="12" xfId="0" applyFont="1" applyFill="1" applyBorder="1" applyAlignment="1">
      <alignment horizontal="center" vertical="center" wrapText="1"/>
    </xf>
    <xf numFmtId="0" fontId="39" fillId="5" borderId="0" xfId="0" applyFont="1" applyFill="1" applyAlignment="1">
      <alignment horizontal="center" vertical="center"/>
    </xf>
    <xf numFmtId="0" fontId="39" fillId="5" borderId="16" xfId="0" applyFont="1" applyFill="1" applyBorder="1" applyAlignment="1">
      <alignment horizontal="center" vertical="center"/>
    </xf>
    <xf numFmtId="0" fontId="25" fillId="12" borderId="89" xfId="0" applyFont="1" applyFill="1" applyBorder="1" applyAlignment="1">
      <alignment horizontal="center" vertical="center" wrapText="1"/>
    </xf>
    <xf numFmtId="0" fontId="25" fillId="12" borderId="91" xfId="0" applyFont="1" applyFill="1" applyBorder="1" applyAlignment="1">
      <alignment horizontal="center" vertical="center" wrapText="1"/>
    </xf>
    <xf numFmtId="0" fontId="25" fillId="12" borderId="95" xfId="0" applyFont="1" applyFill="1" applyBorder="1" applyAlignment="1">
      <alignment horizontal="center" vertical="center" wrapText="1"/>
    </xf>
    <xf numFmtId="0" fontId="10" fillId="0" borderId="38" xfId="5" applyFont="1" applyBorder="1" applyAlignment="1">
      <alignment horizontal="center" vertical="center" wrapText="1"/>
    </xf>
    <xf numFmtId="0" fontId="10" fillId="0" borderId="41" xfId="5" applyFont="1" applyBorder="1" applyAlignment="1">
      <alignment horizontal="center" vertical="center" wrapText="1"/>
    </xf>
    <xf numFmtId="0" fontId="25" fillId="12" borderId="1" xfId="0" applyFont="1" applyFill="1" applyBorder="1" applyAlignment="1">
      <alignment horizontal="center" vertical="center"/>
    </xf>
    <xf numFmtId="0" fontId="27" fillId="2" borderId="4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7" fillId="0" borderId="68" xfId="0" applyFont="1" applyBorder="1" applyAlignment="1">
      <alignment horizontal="center" vertical="center"/>
    </xf>
    <xf numFmtId="0" fontId="7" fillId="0" borderId="70" xfId="0" applyFont="1" applyBorder="1" applyAlignment="1">
      <alignment horizontal="center" vertical="center"/>
    </xf>
    <xf numFmtId="0" fontId="7" fillId="0" borderId="40" xfId="0" applyFont="1" applyBorder="1" applyAlignment="1">
      <alignment horizontal="center" vertical="center"/>
    </xf>
    <xf numFmtId="0" fontId="25" fillId="12" borderId="33"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5" fillId="12" borderId="12"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12" borderId="79" xfId="0" applyFont="1" applyFill="1" applyBorder="1" applyAlignment="1">
      <alignment horizontal="center" vertical="center" wrapText="1"/>
    </xf>
    <xf numFmtId="0" fontId="25" fillId="12" borderId="80" xfId="0" applyFont="1" applyFill="1" applyBorder="1" applyAlignment="1">
      <alignment horizontal="center" vertical="center" wrapText="1"/>
    </xf>
    <xf numFmtId="0" fontId="25" fillId="12" borderId="87" xfId="0" applyFont="1" applyFill="1" applyBorder="1" applyAlignment="1">
      <alignment horizontal="center" vertical="center" wrapText="1"/>
    </xf>
    <xf numFmtId="0" fontId="25" fillId="12" borderId="90" xfId="0" applyFont="1" applyFill="1" applyBorder="1" applyAlignment="1">
      <alignment horizontal="center" vertical="center" wrapText="1"/>
    </xf>
    <xf numFmtId="0" fontId="25" fillId="12" borderId="93" xfId="0" applyFont="1" applyFill="1" applyBorder="1" applyAlignment="1">
      <alignment horizontal="center" vertical="center" wrapText="1"/>
    </xf>
    <xf numFmtId="0" fontId="19" fillId="12" borderId="7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25" fillId="12" borderId="70" xfId="0" applyFont="1" applyFill="1" applyBorder="1" applyAlignment="1">
      <alignment horizontal="center" vertical="center" wrapText="1"/>
    </xf>
    <xf numFmtId="0" fontId="25" fillId="12" borderId="10" xfId="0" applyFont="1" applyFill="1" applyBorder="1" applyAlignment="1">
      <alignment horizontal="center" vertical="center" wrapText="1"/>
    </xf>
    <xf numFmtId="0" fontId="25" fillId="12" borderId="76" xfId="0" applyFont="1" applyFill="1" applyBorder="1" applyAlignment="1">
      <alignment horizontal="center" vertical="center" wrapText="1"/>
    </xf>
    <xf numFmtId="0" fontId="25" fillId="12" borderId="9" xfId="0" applyFont="1" applyFill="1" applyBorder="1" applyAlignment="1">
      <alignment horizontal="center" vertical="center" wrapText="1"/>
    </xf>
    <xf numFmtId="0" fontId="25" fillId="12" borderId="41" xfId="0" applyFont="1" applyFill="1" applyBorder="1" applyAlignment="1">
      <alignment horizontal="center" vertical="center" wrapText="1"/>
    </xf>
    <xf numFmtId="0" fontId="25" fillId="12" borderId="67" xfId="0" applyFont="1" applyFill="1" applyBorder="1" applyAlignment="1">
      <alignment horizontal="center" vertical="center" wrapText="1"/>
    </xf>
    <xf numFmtId="0" fontId="25" fillId="12" borderId="83" xfId="0" applyFont="1" applyFill="1" applyBorder="1" applyAlignment="1">
      <alignment horizontal="center" vertical="center" wrapText="1"/>
    </xf>
    <xf numFmtId="0" fontId="25" fillId="12" borderId="69"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0" fillId="12" borderId="82" xfId="0" applyFont="1" applyFill="1" applyBorder="1" applyAlignment="1">
      <alignment horizontal="center" vertical="center" wrapText="1"/>
    </xf>
    <xf numFmtId="0" fontId="20" fillId="12" borderId="92"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6" fillId="2" borderId="40" xfId="0" applyFont="1" applyFill="1" applyBorder="1" applyAlignment="1">
      <alignment horizontal="center" wrapText="1"/>
    </xf>
    <xf numFmtId="0" fontId="16" fillId="2" borderId="0" xfId="0" applyFont="1" applyFill="1" applyAlignment="1">
      <alignment horizontal="center" wrapText="1"/>
    </xf>
    <xf numFmtId="0" fontId="16" fillId="2" borderId="41" xfId="0" applyFont="1" applyFill="1" applyBorder="1" applyAlignment="1">
      <alignment horizontal="center" wrapText="1"/>
    </xf>
    <xf numFmtId="0" fontId="23" fillId="2" borderId="40"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41" xfId="0" applyFont="1" applyFill="1" applyBorder="1" applyAlignment="1">
      <alignment horizontal="center" vertical="center" wrapText="1"/>
    </xf>
    <xf numFmtId="0" fontId="24" fillId="2" borderId="40" xfId="6" applyFont="1" applyFill="1" applyBorder="1" applyAlignment="1">
      <alignment horizontal="center"/>
    </xf>
    <xf numFmtId="0" fontId="24" fillId="2" borderId="0" xfId="6" applyFont="1" applyFill="1" applyBorder="1" applyAlignment="1">
      <alignment horizontal="center"/>
    </xf>
    <xf numFmtId="0" fontId="24" fillId="2" borderId="41" xfId="6" applyFont="1" applyFill="1" applyBorder="1" applyAlignment="1">
      <alignment horizontal="center"/>
    </xf>
    <xf numFmtId="0" fontId="22" fillId="12" borderId="36" xfId="0" applyFont="1" applyFill="1" applyBorder="1" applyAlignment="1">
      <alignment horizontal="center" vertical="center"/>
    </xf>
    <xf numFmtId="0" fontId="22" fillId="12" borderId="1" xfId="0" applyFont="1" applyFill="1" applyBorder="1" applyAlignment="1">
      <alignment horizontal="center" vertical="center"/>
    </xf>
    <xf numFmtId="0" fontId="18" fillId="12" borderId="1" xfId="0" applyFont="1" applyFill="1" applyBorder="1" applyAlignment="1">
      <alignment horizontal="center" vertical="center" wrapText="1"/>
    </xf>
    <xf numFmtId="0" fontId="18" fillId="12" borderId="37" xfId="0" applyFont="1" applyFill="1" applyBorder="1" applyAlignment="1">
      <alignment horizontal="center" vertical="center" wrapText="1"/>
    </xf>
    <xf numFmtId="0" fontId="22" fillId="7" borderId="36" xfId="0" applyFont="1" applyFill="1" applyBorder="1" applyAlignment="1">
      <alignment horizontal="center" vertical="center"/>
    </xf>
    <xf numFmtId="0" fontId="22"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67" xfId="0" applyFont="1" applyBorder="1" applyAlignment="1">
      <alignment horizontal="center" vertical="center"/>
    </xf>
    <xf numFmtId="0" fontId="10" fillId="0" borderId="34" xfId="5" applyFont="1" applyBorder="1" applyAlignment="1">
      <alignment horizontal="center" vertical="center" wrapText="1"/>
    </xf>
    <xf numFmtId="0" fontId="10" fillId="0" borderId="35" xfId="5" applyFont="1" applyBorder="1" applyAlignment="1">
      <alignment horizontal="center" vertical="center" wrapText="1"/>
    </xf>
    <xf numFmtId="0" fontId="10" fillId="0" borderId="1" xfId="5" applyFont="1" applyBorder="1" applyAlignment="1">
      <alignment horizontal="center" vertical="center" wrapText="1"/>
    </xf>
    <xf numFmtId="0" fontId="10" fillId="0" borderId="37" xfId="5" applyFont="1" applyBorder="1" applyAlignment="1">
      <alignment horizontal="center" vertical="center" wrapText="1"/>
    </xf>
    <xf numFmtId="0" fontId="8" fillId="11" borderId="51" xfId="5" applyFont="1" applyFill="1" applyBorder="1" applyAlignment="1">
      <alignment horizontal="center" vertical="center" wrapText="1"/>
    </xf>
    <xf numFmtId="0" fontId="53" fillId="0" borderId="51" xfId="5" applyFont="1" applyBorder="1" applyAlignment="1">
      <alignment horizontal="center" vertical="center" wrapText="1"/>
    </xf>
    <xf numFmtId="0" fontId="53" fillId="0" borderId="52" xfId="5" applyFont="1" applyBorder="1" applyAlignment="1">
      <alignment horizontal="center" vertical="center" wrapText="1"/>
    </xf>
    <xf numFmtId="0" fontId="12" fillId="0" borderId="5" xfId="5" applyFont="1" applyBorder="1" applyAlignment="1">
      <alignment horizontal="center" vertical="center" wrapText="1"/>
    </xf>
    <xf numFmtId="0" fontId="8" fillId="11" borderId="6" xfId="5" applyFont="1" applyFill="1" applyBorder="1" applyAlignment="1">
      <alignment horizontal="center" vertical="center" wrapText="1"/>
    </xf>
    <xf numFmtId="0" fontId="53" fillId="0" borderId="6" xfId="5" applyFont="1" applyBorder="1" applyAlignment="1">
      <alignment horizontal="center" vertical="center" wrapText="1"/>
    </xf>
    <xf numFmtId="0" fontId="53" fillId="0" borderId="47" xfId="5" applyFont="1" applyBorder="1" applyAlignment="1">
      <alignment horizontal="center" vertical="center" wrapText="1"/>
    </xf>
    <xf numFmtId="0" fontId="32" fillId="10" borderId="1" xfId="0" applyFont="1" applyFill="1" applyBorder="1" applyAlignment="1">
      <alignment horizontal="center" vertical="center" wrapText="1"/>
    </xf>
    <xf numFmtId="14" fontId="53" fillId="0" borderId="0" xfId="5" applyNumberFormat="1" applyFont="1" applyAlignment="1">
      <alignment horizontal="center" vertical="center" wrapText="1"/>
    </xf>
    <xf numFmtId="0" fontId="53" fillId="0" borderId="0" xfId="5" applyFont="1" applyAlignment="1">
      <alignment horizontal="center" vertical="center" wrapText="1"/>
    </xf>
    <xf numFmtId="0" fontId="53" fillId="0" borderId="16" xfId="5" applyFont="1" applyBorder="1" applyAlignment="1">
      <alignment horizontal="center" vertical="center" wrapText="1"/>
    </xf>
    <xf numFmtId="0" fontId="12" fillId="0" borderId="20" xfId="5" applyFont="1" applyBorder="1" applyAlignment="1">
      <alignment horizontal="center" vertical="center" wrapText="1"/>
    </xf>
    <xf numFmtId="0" fontId="12" fillId="0" borderId="22" xfId="5" applyFont="1" applyBorder="1" applyAlignment="1">
      <alignment horizontal="center" vertical="center" wrapText="1"/>
    </xf>
    <xf numFmtId="0" fontId="12" fillId="0" borderId="21" xfId="5" applyFont="1" applyBorder="1" applyAlignment="1">
      <alignment horizontal="center" vertical="center" wrapText="1"/>
    </xf>
    <xf numFmtId="0" fontId="1" fillId="7" borderId="2" xfId="0" applyFont="1" applyFill="1" applyBorder="1" applyAlignment="1">
      <alignment horizontal="center" vertical="center" textRotation="90"/>
    </xf>
    <xf numFmtId="0" fontId="1" fillId="7" borderId="4" xfId="0" applyFont="1" applyFill="1" applyBorder="1" applyAlignment="1">
      <alignment horizontal="center" vertical="center" textRotation="90"/>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1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7" borderId="48" xfId="0" applyFont="1" applyFill="1" applyBorder="1" applyAlignment="1">
      <alignment horizontal="center" vertical="center" textRotation="90"/>
    </xf>
    <xf numFmtId="0" fontId="1" fillId="7" borderId="49" xfId="0" applyFont="1" applyFill="1" applyBorder="1" applyAlignment="1">
      <alignment horizontal="center" vertical="center" textRotation="90"/>
    </xf>
    <xf numFmtId="0" fontId="9" fillId="7" borderId="53" xfId="0" applyFont="1" applyFill="1" applyBorder="1" applyAlignment="1" applyProtection="1">
      <alignment horizontal="center" vertical="center"/>
      <protection locked="0"/>
    </xf>
    <xf numFmtId="0" fontId="9" fillId="7" borderId="54" xfId="0" applyFont="1" applyFill="1" applyBorder="1" applyAlignment="1" applyProtection="1">
      <alignment horizontal="center" vertical="center"/>
      <protection locked="0"/>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9" fillId="7"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4" xfId="0" applyFont="1" applyFill="1" applyBorder="1" applyAlignment="1">
      <alignment horizontal="left" vertical="center" wrapText="1"/>
    </xf>
  </cellXfs>
  <cellStyles count="7">
    <cellStyle name="Hipervínculo" xfId="3" builtinId="8" hidden="1"/>
    <cellStyle name="Hipervínculo" xfId="1" builtinId="8" hidden="1"/>
    <cellStyle name="Hipervínculo" xfId="6" builtinId="8"/>
    <cellStyle name="Hipervínculo visitado" xfId="4" builtinId="9" hidden="1"/>
    <cellStyle name="Hipervínculo visitado" xfId="2" builtinId="9" hidden="1"/>
    <cellStyle name="Normal" xfId="0" builtinId="0"/>
    <cellStyle name="Normal 2" xfId="5"/>
  </cellStyles>
  <dxfs count="24">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359569</xdr:colOff>
      <xdr:row>2</xdr:row>
      <xdr:rowOff>384944</xdr:rowOff>
    </xdr:from>
    <xdr:to>
      <xdr:col>2</xdr:col>
      <xdr:colOff>708713</xdr:colOff>
      <xdr:row>4</xdr:row>
      <xdr:rowOff>171449</xdr:rowOff>
    </xdr:to>
    <xdr:pic>
      <xdr:nvPicPr>
        <xdr:cNvPr id="2" name="Imagen 4" descr="Descripción: KAREN:ANT:Documentos:Word:PNG:Word-01.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569" y="775469"/>
          <a:ext cx="1292119" cy="986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542925</xdr:colOff>
      <xdr:row>95</xdr:row>
      <xdr:rowOff>95250</xdr:rowOff>
    </xdr:from>
    <xdr:to>
      <xdr:col>14</xdr:col>
      <xdr:colOff>389465</xdr:colOff>
      <xdr:row>97</xdr:row>
      <xdr:rowOff>83969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1106150" y="39042975"/>
          <a:ext cx="2894540" cy="369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637701</xdr:colOff>
      <xdr:row>48</xdr:row>
      <xdr:rowOff>238125</xdr:rowOff>
    </xdr:from>
    <xdr:to>
      <xdr:col>12</xdr:col>
      <xdr:colOff>2123015</xdr:colOff>
      <xdr:row>50</xdr:row>
      <xdr:rowOff>152401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7296926" y="21574125"/>
          <a:ext cx="3952289" cy="504825"/>
        </a:xfrm>
        <a:prstGeom prst="rect">
          <a:avLst/>
        </a:prstGeom>
      </xdr:spPr>
    </xdr:pic>
    <xdr:clientData/>
  </xdr:twoCellAnchor>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ECA15AAB-6E52-445C-84DD-248C05E5A9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888" y="95250"/>
          <a:ext cx="1443037" cy="66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440531</xdr:colOff>
      <xdr:row>48</xdr:row>
      <xdr:rowOff>202406</xdr:rowOff>
    </xdr:from>
    <xdr:ext cx="3452814" cy="654844"/>
    <xdr:pic>
      <xdr:nvPicPr>
        <xdr:cNvPr id="5" name="Imagen 4">
          <a:extLst>
            <a:ext uri="{FF2B5EF4-FFF2-40B4-BE49-F238E27FC236}">
              <a16:creationId xmlns:a16="http://schemas.microsoft.com/office/drawing/2014/main" id="{38C62265-8338-4364-8B69-46473F55FFC9}"/>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464" t="18517" r="3062" b="13581"/>
        <a:stretch/>
      </xdr:blipFill>
      <xdr:spPr>
        <a:xfrm>
          <a:off x="17229931" y="24205406"/>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889794</xdr:colOff>
      <xdr:row>1</xdr:row>
      <xdr:rowOff>257175</xdr:rowOff>
    </xdr:from>
    <xdr:to>
      <xdr:col>4</xdr:col>
      <xdr:colOff>325321</xdr:colOff>
      <xdr:row>3</xdr:row>
      <xdr:rowOff>221456</xdr:rowOff>
    </xdr:to>
    <xdr:pic>
      <xdr:nvPicPr>
        <xdr:cNvPr id="2" name="Imagen 4" descr="Descripción: KAREN:ANT:Documentos:Word:PNG:Word-01.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6544" y="654050"/>
          <a:ext cx="1594527" cy="805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568439</xdr:colOff>
      <xdr:row>16</xdr:row>
      <xdr:rowOff>0</xdr:rowOff>
    </xdr:from>
    <xdr:to>
      <xdr:col>14</xdr:col>
      <xdr:colOff>766383</xdr:colOff>
      <xdr:row>17</xdr:row>
      <xdr:rowOff>169694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4638225" y="39923698"/>
          <a:ext cx="2892158" cy="376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64293</xdr:colOff>
      <xdr:row>1</xdr:row>
      <xdr:rowOff>269320</xdr:rowOff>
    </xdr:from>
    <xdr:to>
      <xdr:col>4</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1078707</xdr:colOff>
      <xdr:row>17</xdr:row>
      <xdr:rowOff>0</xdr:rowOff>
    </xdr:from>
    <xdr:to>
      <xdr:col>27</xdr:col>
      <xdr:colOff>396610</xdr:colOff>
      <xdr:row>19</xdr:row>
      <xdr:rowOff>4595</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28736926" y="40643175"/>
          <a:ext cx="2889777" cy="3697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904875</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207169</xdr:colOff>
      <xdr:row>2</xdr:row>
      <xdr:rowOff>442095</xdr:rowOff>
    </xdr:from>
    <xdr:to>
      <xdr:col>2</xdr:col>
      <xdr:colOff>752475</xdr:colOff>
      <xdr:row>4</xdr:row>
      <xdr:rowOff>152401</xdr:rowOff>
    </xdr:to>
    <xdr:pic>
      <xdr:nvPicPr>
        <xdr:cNvPr id="2" name="Imagen 4" descr="Descripción: KAREN:ANT:Documentos:Word:PNG:Word-01.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733425</xdr:colOff>
      <xdr:row>16</xdr:row>
      <xdr:rowOff>133350</xdr:rowOff>
    </xdr:from>
    <xdr:to>
      <xdr:col>15</xdr:col>
      <xdr:colOff>579965</xdr:colOff>
      <xdr:row>18</xdr:row>
      <xdr:rowOff>122069</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0344150" y="9658350"/>
          <a:ext cx="2894540" cy="3697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546147</xdr:colOff>
      <xdr:row>1</xdr:row>
      <xdr:rowOff>226738</xdr:rowOff>
    </xdr:from>
    <xdr:to>
      <xdr:col>4</xdr:col>
      <xdr:colOff>2218766</xdr:colOff>
      <xdr:row>3</xdr:row>
      <xdr:rowOff>239609</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765" y="406032"/>
          <a:ext cx="3443148" cy="1379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32</xdr:col>
      <xdr:colOff>1361</xdr:colOff>
      <xdr:row>15</xdr:row>
      <xdr:rowOff>0</xdr:rowOff>
    </xdr:from>
    <xdr:ext cx="4543425" cy="1238247"/>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21586" y="57023455"/>
          <a:ext cx="5610225" cy="146684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genciadetierras.gov.co/wp-content/uploads/2018/04/DEST-PoliItica-001-Riesgos-y-Oportunidades.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8"/>
  <sheetViews>
    <sheetView topLeftCell="C1" zoomScale="70" zoomScaleNormal="70" workbookViewId="0">
      <pane ySplit="7" topLeftCell="A14" activePane="bottomLeft" state="frozen"/>
      <selection pane="bottomLeft" activeCell="H20" sqref="H20"/>
    </sheetView>
  </sheetViews>
  <sheetFormatPr baseColWidth="10" defaultColWidth="11.42578125" defaultRowHeight="15" x14ac:dyDescent="0.25"/>
  <cols>
    <col min="1" max="1" width="11.42578125" style="7"/>
    <col min="2" max="2" width="14.140625" style="7" customWidth="1"/>
    <col min="3" max="3" width="14.85546875" style="7" customWidth="1"/>
    <col min="4" max="4" width="15" style="7" customWidth="1"/>
    <col min="5" max="5" width="15.140625" style="7" bestFit="1" customWidth="1"/>
    <col min="6" max="6" width="14" style="7" customWidth="1"/>
    <col min="7" max="7" width="13.42578125" style="7" bestFit="1" customWidth="1"/>
    <col min="8" max="8" width="14.5703125" style="7" customWidth="1"/>
    <col min="9" max="9" width="14.28515625" style="7" customWidth="1"/>
    <col min="10" max="10" width="15.85546875" style="7" bestFit="1" customWidth="1"/>
    <col min="11" max="11" width="23.28515625" style="7" customWidth="1"/>
    <col min="12" max="12" width="20.28515625" style="7" customWidth="1"/>
    <col min="13" max="13" width="34.28515625" style="7" customWidth="1"/>
    <col min="14" max="15" width="11.42578125" style="7" customWidth="1"/>
    <col min="16" max="16" width="11.42578125" style="7"/>
    <col min="17" max="17" width="11.42578125" style="7" customWidth="1"/>
    <col min="18" max="16384" width="11.42578125" style="7"/>
  </cols>
  <sheetData>
    <row r="2" spans="2:17" ht="15.75" thickBot="1" x14ac:dyDescent="0.3"/>
    <row r="3" spans="2:17" s="8" customFormat="1" ht="39" customHeight="1" thickBot="1" x14ac:dyDescent="0.3">
      <c r="B3" s="211"/>
      <c r="C3" s="212"/>
      <c r="D3" s="217" t="s">
        <v>0</v>
      </c>
      <c r="E3" s="217"/>
      <c r="F3" s="193" t="s">
        <v>1</v>
      </c>
      <c r="G3" s="194"/>
      <c r="H3" s="194"/>
      <c r="I3" s="194"/>
      <c r="J3" s="194"/>
      <c r="K3" s="194"/>
      <c r="L3" s="194"/>
      <c r="M3" s="195"/>
      <c r="N3" s="217" t="s">
        <v>2</v>
      </c>
      <c r="O3" s="217"/>
      <c r="P3" s="189" t="s">
        <v>423</v>
      </c>
      <c r="Q3" s="190"/>
    </row>
    <row r="4" spans="2:17" s="8" customFormat="1" ht="27.75" customHeight="1" thickBot="1" x14ac:dyDescent="0.3">
      <c r="B4" s="213"/>
      <c r="C4" s="214"/>
      <c r="D4" s="218" t="s">
        <v>3</v>
      </c>
      <c r="E4" s="218"/>
      <c r="F4" s="193" t="s">
        <v>421</v>
      </c>
      <c r="G4" s="194"/>
      <c r="H4" s="194"/>
      <c r="I4" s="194"/>
      <c r="J4" s="194"/>
      <c r="K4" s="194"/>
      <c r="L4" s="194"/>
      <c r="M4" s="195"/>
      <c r="N4" s="218" t="s">
        <v>5</v>
      </c>
      <c r="O4" s="218"/>
      <c r="P4" s="187">
        <v>2</v>
      </c>
      <c r="Q4" s="188"/>
    </row>
    <row r="5" spans="2:17" s="8" customFormat="1" ht="42" customHeight="1" thickBot="1" x14ac:dyDescent="0.3">
      <c r="B5" s="215"/>
      <c r="C5" s="216"/>
      <c r="D5" s="219" t="s">
        <v>6</v>
      </c>
      <c r="E5" s="219"/>
      <c r="F5" s="193" t="s">
        <v>422</v>
      </c>
      <c r="G5" s="194"/>
      <c r="H5" s="194"/>
      <c r="I5" s="194"/>
      <c r="J5" s="194"/>
      <c r="K5" s="194"/>
      <c r="L5" s="194"/>
      <c r="M5" s="195"/>
      <c r="N5" s="207"/>
      <c r="O5" s="208"/>
      <c r="P5" s="209">
        <v>44518</v>
      </c>
      <c r="Q5" s="210"/>
    </row>
    <row r="6" spans="2:17" ht="23.25" customHeight="1" thickBot="1" x14ac:dyDescent="0.3">
      <c r="B6" s="182" t="s">
        <v>7</v>
      </c>
      <c r="C6" s="183"/>
      <c r="D6" s="183"/>
      <c r="E6" s="183"/>
      <c r="F6" s="183"/>
      <c r="G6" s="183"/>
      <c r="H6" s="183"/>
      <c r="I6" s="183"/>
      <c r="J6" s="183"/>
      <c r="K6" s="183"/>
      <c r="L6" s="183"/>
      <c r="M6" s="183"/>
      <c r="N6" s="183"/>
      <c r="O6" s="183"/>
      <c r="P6" s="183"/>
      <c r="Q6" s="184"/>
    </row>
    <row r="7" spans="2:17" ht="35.25" customHeight="1" x14ac:dyDescent="0.25">
      <c r="B7" s="199" t="s">
        <v>8</v>
      </c>
      <c r="C7" s="200"/>
      <c r="D7" s="200"/>
      <c r="E7" s="200"/>
      <c r="F7" s="200"/>
      <c r="G7" s="200"/>
      <c r="H7" s="200"/>
      <c r="I7" s="200"/>
      <c r="J7" s="200"/>
      <c r="K7" s="200"/>
      <c r="L7" s="200"/>
      <c r="M7" s="200"/>
      <c r="N7" s="200"/>
      <c r="O7" s="200"/>
      <c r="P7" s="200"/>
      <c r="Q7" s="201"/>
    </row>
    <row r="8" spans="2:17" ht="27.75" customHeight="1" thickBot="1" x14ac:dyDescent="0.3">
      <c r="B8" s="1"/>
      <c r="C8" s="2"/>
      <c r="D8" s="2"/>
      <c r="E8" s="2"/>
      <c r="F8" s="2"/>
      <c r="G8" s="2"/>
      <c r="H8" s="2"/>
      <c r="I8" s="2"/>
      <c r="J8" s="2"/>
      <c r="K8" s="2"/>
      <c r="L8" s="2"/>
      <c r="M8" s="2"/>
      <c r="N8" s="2"/>
      <c r="O8" s="2"/>
      <c r="P8" s="2"/>
      <c r="Q8" s="3"/>
    </row>
    <row r="9" spans="2:17" ht="48" customHeight="1" thickTop="1" thickBot="1" x14ac:dyDescent="0.3">
      <c r="B9" s="1"/>
      <c r="C9" s="202" t="s">
        <v>9</v>
      </c>
      <c r="D9" s="52" t="s">
        <v>10</v>
      </c>
      <c r="E9" s="80"/>
      <c r="F9" s="76"/>
      <c r="G9" s="81"/>
      <c r="H9" s="81"/>
      <c r="I9" s="81"/>
      <c r="J9" s="2"/>
      <c r="K9" s="176" t="s">
        <v>11</v>
      </c>
      <c r="L9" s="177"/>
      <c r="M9" s="176" t="s">
        <v>12</v>
      </c>
      <c r="N9" s="177"/>
      <c r="O9" s="191" t="s">
        <v>13</v>
      </c>
      <c r="P9" s="191"/>
      <c r="Q9" s="3"/>
    </row>
    <row r="10" spans="2:17" ht="48" customHeight="1" thickTop="1" thickBot="1" x14ac:dyDescent="0.3">
      <c r="B10" s="1"/>
      <c r="C10" s="202"/>
      <c r="D10" s="52" t="s">
        <v>14</v>
      </c>
      <c r="E10" s="82"/>
      <c r="F10" s="76"/>
      <c r="G10" s="76"/>
      <c r="H10" s="81"/>
      <c r="I10" s="81"/>
      <c r="J10" s="2"/>
      <c r="K10" s="178" t="s">
        <v>15</v>
      </c>
      <c r="L10" s="179"/>
      <c r="M10" s="178" t="s">
        <v>16</v>
      </c>
      <c r="N10" s="179"/>
      <c r="O10" s="192" t="s">
        <v>17</v>
      </c>
      <c r="P10" s="192"/>
      <c r="Q10" s="3"/>
    </row>
    <row r="11" spans="2:17" ht="48" customHeight="1" thickTop="1" thickBot="1" x14ac:dyDescent="0.3">
      <c r="B11" s="1"/>
      <c r="C11" s="202"/>
      <c r="D11" s="52" t="s">
        <v>18</v>
      </c>
      <c r="E11" s="74"/>
      <c r="F11" s="75"/>
      <c r="G11" s="76"/>
      <c r="H11" s="81"/>
      <c r="I11" s="81"/>
      <c r="J11" s="2"/>
      <c r="K11" s="178" t="s">
        <v>15</v>
      </c>
      <c r="L11" s="179"/>
      <c r="M11" s="178" t="s">
        <v>14</v>
      </c>
      <c r="N11" s="179"/>
      <c r="O11" s="192" t="s">
        <v>17</v>
      </c>
      <c r="P11" s="192"/>
      <c r="Q11" s="3"/>
    </row>
    <row r="12" spans="2:17" ht="48" customHeight="1" thickTop="1" thickBot="1" x14ac:dyDescent="0.3">
      <c r="B12" s="1"/>
      <c r="C12" s="202"/>
      <c r="D12" s="52" t="s">
        <v>19</v>
      </c>
      <c r="E12" s="74"/>
      <c r="F12" s="77"/>
      <c r="G12" s="75"/>
      <c r="H12" s="76"/>
      <c r="I12" s="81"/>
      <c r="J12" s="2"/>
      <c r="K12" s="178" t="s">
        <v>15</v>
      </c>
      <c r="L12" s="179"/>
      <c r="M12" s="178" t="s">
        <v>18</v>
      </c>
      <c r="N12" s="179"/>
      <c r="O12" s="192" t="s">
        <v>17</v>
      </c>
      <c r="P12" s="192"/>
      <c r="Q12" s="3"/>
    </row>
    <row r="13" spans="2:17" ht="48" customHeight="1" thickTop="1" thickBot="1" x14ac:dyDescent="0.3">
      <c r="B13" s="1"/>
      <c r="C13" s="202"/>
      <c r="D13" s="52" t="s">
        <v>20</v>
      </c>
      <c r="E13" s="78"/>
      <c r="F13" s="79"/>
      <c r="G13" s="85"/>
      <c r="H13" s="86"/>
      <c r="I13" s="87"/>
      <c r="J13" s="2"/>
      <c r="K13" s="178" t="s">
        <v>15</v>
      </c>
      <c r="L13" s="179"/>
      <c r="M13" s="178" t="s">
        <v>19</v>
      </c>
      <c r="N13" s="179"/>
      <c r="O13" s="192" t="s">
        <v>17</v>
      </c>
      <c r="P13" s="192"/>
      <c r="Q13" s="3"/>
    </row>
    <row r="14" spans="2:17" ht="32.25" customHeight="1" thickTop="1" thickBot="1" x14ac:dyDescent="0.3">
      <c r="B14" s="1"/>
      <c r="C14" s="2"/>
      <c r="D14" s="2"/>
      <c r="E14" s="52" t="s">
        <v>21</v>
      </c>
      <c r="F14" s="52" t="s">
        <v>22</v>
      </c>
      <c r="G14" s="52" t="s">
        <v>23</v>
      </c>
      <c r="H14" s="52" t="s">
        <v>24</v>
      </c>
      <c r="I14" s="52" t="s">
        <v>15</v>
      </c>
      <c r="J14" s="2"/>
      <c r="K14" s="178" t="s">
        <v>15</v>
      </c>
      <c r="L14" s="179"/>
      <c r="M14" s="178" t="s">
        <v>20</v>
      </c>
      <c r="N14" s="179"/>
      <c r="O14" s="192" t="s">
        <v>17</v>
      </c>
      <c r="P14" s="192"/>
      <c r="Q14" s="3"/>
    </row>
    <row r="15" spans="2:17" ht="33.75" customHeight="1" thickTop="1" thickBot="1" x14ac:dyDescent="0.3">
      <c r="B15" s="1"/>
      <c r="C15" s="2"/>
      <c r="D15" s="2"/>
      <c r="E15" s="203" t="s">
        <v>25</v>
      </c>
      <c r="F15" s="203"/>
      <c r="G15" s="203"/>
      <c r="H15" s="203"/>
      <c r="I15" s="203"/>
      <c r="J15" s="2"/>
      <c r="K15" s="178" t="s">
        <v>24</v>
      </c>
      <c r="L15" s="179"/>
      <c r="M15" s="178" t="s">
        <v>16</v>
      </c>
      <c r="N15" s="179"/>
      <c r="O15" s="192" t="s">
        <v>17</v>
      </c>
      <c r="P15" s="192"/>
      <c r="Q15" s="3"/>
    </row>
    <row r="16" spans="2:17" ht="33.75" customHeight="1" thickTop="1" x14ac:dyDescent="0.25">
      <c r="B16" s="1"/>
      <c r="C16" s="2"/>
      <c r="D16" s="2"/>
      <c r="E16" s="19"/>
      <c r="F16" s="19"/>
      <c r="G16" s="19"/>
      <c r="H16" s="19"/>
      <c r="I16" s="19"/>
      <c r="J16" s="2"/>
      <c r="K16" s="178" t="s">
        <v>24</v>
      </c>
      <c r="L16" s="179"/>
      <c r="M16" s="178" t="s">
        <v>14</v>
      </c>
      <c r="N16" s="179"/>
      <c r="O16" s="192" t="s">
        <v>17</v>
      </c>
      <c r="P16" s="192"/>
      <c r="Q16" s="3"/>
    </row>
    <row r="17" spans="2:17" ht="33.75" customHeight="1" x14ac:dyDescent="0.25">
      <c r="B17" s="1"/>
      <c r="C17" s="2"/>
      <c r="D17" s="2"/>
      <c r="E17" s="19"/>
      <c r="F17" s="19"/>
      <c r="G17" s="19"/>
      <c r="H17" s="19"/>
      <c r="I17" s="19"/>
      <c r="J17" s="2"/>
      <c r="K17" s="178" t="s">
        <v>24</v>
      </c>
      <c r="L17" s="179"/>
      <c r="M17" s="178" t="s">
        <v>18</v>
      </c>
      <c r="N17" s="179"/>
      <c r="O17" s="192" t="s">
        <v>17</v>
      </c>
      <c r="P17" s="192"/>
      <c r="Q17" s="3"/>
    </row>
    <row r="18" spans="2:17" ht="33.75" customHeight="1" x14ac:dyDescent="0.25">
      <c r="B18" s="1"/>
      <c r="C18" s="2"/>
      <c r="D18" s="2"/>
      <c r="E18" s="19"/>
      <c r="F18" s="19"/>
      <c r="G18" s="19"/>
      <c r="H18" s="19"/>
      <c r="I18" s="19"/>
      <c r="J18" s="2"/>
      <c r="K18" s="178" t="s">
        <v>24</v>
      </c>
      <c r="L18" s="179"/>
      <c r="M18" s="178" t="s">
        <v>19</v>
      </c>
      <c r="N18" s="179"/>
      <c r="O18" s="196" t="s">
        <v>26</v>
      </c>
      <c r="P18" s="196"/>
      <c r="Q18" s="3"/>
    </row>
    <row r="19" spans="2:17" ht="33.75" customHeight="1" x14ac:dyDescent="0.25">
      <c r="B19" s="1"/>
      <c r="C19" s="2"/>
      <c r="D19" s="2"/>
      <c r="E19" s="19"/>
      <c r="F19" s="19"/>
      <c r="G19" s="19"/>
      <c r="H19" s="19"/>
      <c r="I19" s="19"/>
      <c r="J19" s="2"/>
      <c r="K19" s="178" t="s">
        <v>24</v>
      </c>
      <c r="L19" s="179"/>
      <c r="M19" s="178" t="s">
        <v>20</v>
      </c>
      <c r="N19" s="179"/>
      <c r="O19" s="196" t="s">
        <v>26</v>
      </c>
      <c r="P19" s="196"/>
      <c r="Q19" s="3"/>
    </row>
    <row r="20" spans="2:17" ht="33.75" customHeight="1" x14ac:dyDescent="0.25">
      <c r="B20" s="1"/>
      <c r="C20" s="2"/>
      <c r="D20" s="2"/>
      <c r="E20" s="19"/>
      <c r="F20" s="19"/>
      <c r="G20" s="19"/>
      <c r="H20" s="19"/>
      <c r="I20" s="19"/>
      <c r="J20" s="2"/>
      <c r="K20" s="178" t="s">
        <v>23</v>
      </c>
      <c r="L20" s="179"/>
      <c r="M20" s="178" t="s">
        <v>16</v>
      </c>
      <c r="N20" s="179"/>
      <c r="O20" s="192" t="s">
        <v>17</v>
      </c>
      <c r="P20" s="192"/>
      <c r="Q20" s="3"/>
    </row>
    <row r="21" spans="2:17" ht="33.75" customHeight="1" x14ac:dyDescent="0.25">
      <c r="B21" s="1"/>
      <c r="C21" s="2"/>
      <c r="D21" s="2"/>
      <c r="E21" s="19"/>
      <c r="F21" s="19"/>
      <c r="G21" s="19"/>
      <c r="H21" s="19"/>
      <c r="I21" s="19"/>
      <c r="J21" s="2"/>
      <c r="K21" s="178" t="s">
        <v>23</v>
      </c>
      <c r="L21" s="179"/>
      <c r="M21" s="178" t="s">
        <v>14</v>
      </c>
      <c r="N21" s="179"/>
      <c r="O21" s="196" t="s">
        <v>26</v>
      </c>
      <c r="P21" s="196"/>
      <c r="Q21" s="3"/>
    </row>
    <row r="22" spans="2:17" ht="33.75" customHeight="1" x14ac:dyDescent="0.25">
      <c r="B22" s="1"/>
      <c r="C22" s="2"/>
      <c r="D22" s="2"/>
      <c r="E22" s="19"/>
      <c r="F22" s="19"/>
      <c r="G22" s="19"/>
      <c r="H22" s="19"/>
      <c r="I22" s="19"/>
      <c r="J22" s="2"/>
      <c r="K22" s="178" t="s">
        <v>23</v>
      </c>
      <c r="L22" s="179"/>
      <c r="M22" s="178" t="s">
        <v>18</v>
      </c>
      <c r="N22" s="179"/>
      <c r="O22" s="196" t="s">
        <v>26</v>
      </c>
      <c r="P22" s="196"/>
      <c r="Q22" s="3"/>
    </row>
    <row r="23" spans="2:17" ht="33.75" customHeight="1" x14ac:dyDescent="0.25">
      <c r="B23" s="1"/>
      <c r="C23" s="2"/>
      <c r="D23" s="2"/>
      <c r="E23" s="19"/>
      <c r="F23" s="19"/>
      <c r="G23" s="19"/>
      <c r="H23" s="19"/>
      <c r="I23" s="19"/>
      <c r="J23" s="2"/>
      <c r="K23" s="178" t="s">
        <v>23</v>
      </c>
      <c r="L23" s="179"/>
      <c r="M23" s="178" t="s">
        <v>19</v>
      </c>
      <c r="N23" s="179"/>
      <c r="O23" s="197" t="s">
        <v>27</v>
      </c>
      <c r="P23" s="198"/>
      <c r="Q23" s="3"/>
    </row>
    <row r="24" spans="2:17" ht="33.75" customHeight="1" x14ac:dyDescent="0.25">
      <c r="B24" s="1"/>
      <c r="C24" s="2"/>
      <c r="D24" s="2"/>
      <c r="E24" s="19"/>
      <c r="F24" s="19"/>
      <c r="G24" s="19"/>
      <c r="H24" s="19"/>
      <c r="I24" s="19"/>
      <c r="J24" s="2"/>
      <c r="K24" s="178" t="s">
        <v>23</v>
      </c>
      <c r="L24" s="179"/>
      <c r="M24" s="178" t="s">
        <v>20</v>
      </c>
      <c r="N24" s="179"/>
      <c r="O24" s="197" t="s">
        <v>27</v>
      </c>
      <c r="P24" s="198"/>
      <c r="Q24" s="3"/>
    </row>
    <row r="25" spans="2:17" ht="33.75" customHeight="1" x14ac:dyDescent="0.25">
      <c r="B25" s="1"/>
      <c r="C25" s="2"/>
      <c r="D25" s="2"/>
      <c r="E25" s="19"/>
      <c r="F25" s="19"/>
      <c r="G25" s="19"/>
      <c r="H25" s="19"/>
      <c r="I25" s="19"/>
      <c r="J25" s="2"/>
      <c r="K25" s="178" t="s">
        <v>22</v>
      </c>
      <c r="L25" s="179"/>
      <c r="M25" s="178" t="s">
        <v>16</v>
      </c>
      <c r="N25" s="179"/>
      <c r="O25" s="196" t="s">
        <v>26</v>
      </c>
      <c r="P25" s="196"/>
      <c r="Q25" s="3"/>
    </row>
    <row r="26" spans="2:17" ht="33.75" customHeight="1" x14ac:dyDescent="0.25">
      <c r="B26" s="1"/>
      <c r="C26" s="2"/>
      <c r="D26" s="2"/>
      <c r="E26" s="19"/>
      <c r="F26" s="19"/>
      <c r="G26" s="19"/>
      <c r="H26" s="19"/>
      <c r="I26" s="19"/>
      <c r="J26" s="2"/>
      <c r="K26" s="178" t="s">
        <v>22</v>
      </c>
      <c r="L26" s="179"/>
      <c r="M26" s="178" t="s">
        <v>14</v>
      </c>
      <c r="N26" s="179"/>
      <c r="O26" s="196" t="s">
        <v>26</v>
      </c>
      <c r="P26" s="196"/>
      <c r="Q26" s="3"/>
    </row>
    <row r="27" spans="2:17" ht="33.75" customHeight="1" x14ac:dyDescent="0.25">
      <c r="B27" s="1"/>
      <c r="C27" s="2"/>
      <c r="D27" s="2"/>
      <c r="E27" s="19"/>
      <c r="F27" s="19"/>
      <c r="G27" s="19"/>
      <c r="H27" s="19"/>
      <c r="I27" s="19"/>
      <c r="J27" s="2"/>
      <c r="K27" s="178" t="s">
        <v>22</v>
      </c>
      <c r="L27" s="179"/>
      <c r="M27" s="178" t="s">
        <v>18</v>
      </c>
      <c r="N27" s="179"/>
      <c r="O27" s="197" t="s">
        <v>27</v>
      </c>
      <c r="P27" s="198"/>
      <c r="Q27" s="3"/>
    </row>
    <row r="28" spans="2:17" ht="33.75" customHeight="1" x14ac:dyDescent="0.25">
      <c r="B28" s="1"/>
      <c r="C28" s="2"/>
      <c r="D28" s="2"/>
      <c r="E28" s="19"/>
      <c r="F28" s="19"/>
      <c r="G28" s="19"/>
      <c r="H28" s="19"/>
      <c r="I28" s="19"/>
      <c r="J28" s="2"/>
      <c r="K28" s="178" t="s">
        <v>22</v>
      </c>
      <c r="L28" s="179"/>
      <c r="M28" s="178" t="s">
        <v>19</v>
      </c>
      <c r="N28" s="179"/>
      <c r="O28" s="185" t="s">
        <v>28</v>
      </c>
      <c r="P28" s="185"/>
      <c r="Q28" s="3"/>
    </row>
    <row r="29" spans="2:17" ht="33.75" customHeight="1" x14ac:dyDescent="0.25">
      <c r="B29" s="1"/>
      <c r="C29" s="2"/>
      <c r="D29" s="2"/>
      <c r="E29" s="19"/>
      <c r="F29" s="19"/>
      <c r="G29" s="19"/>
      <c r="H29" s="19"/>
      <c r="I29" s="19"/>
      <c r="J29" s="2"/>
      <c r="K29" s="178" t="s">
        <v>22</v>
      </c>
      <c r="L29" s="179"/>
      <c r="M29" s="178" t="s">
        <v>20</v>
      </c>
      <c r="N29" s="179"/>
      <c r="O29" s="185" t="s">
        <v>28</v>
      </c>
      <c r="P29" s="185"/>
      <c r="Q29" s="3"/>
    </row>
    <row r="30" spans="2:17" ht="33.75" customHeight="1" x14ac:dyDescent="0.25">
      <c r="B30" s="1"/>
      <c r="C30" s="2"/>
      <c r="D30" s="2"/>
      <c r="E30" s="19"/>
      <c r="F30" s="19"/>
      <c r="G30" s="19"/>
      <c r="H30" s="19"/>
      <c r="I30" s="19"/>
      <c r="J30" s="2"/>
      <c r="K30" s="178" t="s">
        <v>21</v>
      </c>
      <c r="L30" s="179"/>
      <c r="M30" s="178" t="s">
        <v>16</v>
      </c>
      <c r="N30" s="179"/>
      <c r="O30" s="196" t="s">
        <v>26</v>
      </c>
      <c r="P30" s="196"/>
      <c r="Q30" s="3"/>
    </row>
    <row r="31" spans="2:17" ht="33.75" customHeight="1" x14ac:dyDescent="0.25">
      <c r="B31" s="1"/>
      <c r="C31" s="2"/>
      <c r="D31" s="2"/>
      <c r="E31" s="19"/>
      <c r="F31" s="19"/>
      <c r="G31" s="19"/>
      <c r="H31" s="19"/>
      <c r="I31" s="19"/>
      <c r="J31" s="2"/>
      <c r="K31" s="178" t="s">
        <v>21</v>
      </c>
      <c r="L31" s="179"/>
      <c r="M31" s="178" t="s">
        <v>14</v>
      </c>
      <c r="N31" s="179"/>
      <c r="O31" s="197" t="s">
        <v>27</v>
      </c>
      <c r="P31" s="198"/>
      <c r="Q31" s="3"/>
    </row>
    <row r="32" spans="2:17" ht="33.75" customHeight="1" x14ac:dyDescent="0.25">
      <c r="B32" s="1"/>
      <c r="C32" s="2"/>
      <c r="D32" s="2"/>
      <c r="E32" s="19"/>
      <c r="F32" s="19"/>
      <c r="G32" s="19"/>
      <c r="H32" s="19"/>
      <c r="I32" s="19"/>
      <c r="J32" s="2"/>
      <c r="K32" s="178" t="s">
        <v>21</v>
      </c>
      <c r="L32" s="179"/>
      <c r="M32" s="178" t="s">
        <v>18</v>
      </c>
      <c r="N32" s="179"/>
      <c r="O32" s="185" t="s">
        <v>28</v>
      </c>
      <c r="P32" s="185"/>
      <c r="Q32" s="3"/>
    </row>
    <row r="33" spans="2:17" ht="33.75" customHeight="1" x14ac:dyDescent="0.25">
      <c r="B33" s="1"/>
      <c r="C33" s="2"/>
      <c r="D33" s="2"/>
      <c r="E33" s="19"/>
      <c r="F33" s="19"/>
      <c r="G33" s="19"/>
      <c r="H33" s="19"/>
      <c r="I33" s="19"/>
      <c r="J33" s="2"/>
      <c r="K33" s="178" t="s">
        <v>21</v>
      </c>
      <c r="L33" s="179"/>
      <c r="M33" s="178" t="s">
        <v>19</v>
      </c>
      <c r="N33" s="179"/>
      <c r="O33" s="185" t="s">
        <v>28</v>
      </c>
      <c r="P33" s="185"/>
      <c r="Q33" s="3"/>
    </row>
    <row r="34" spans="2:17" ht="33.75" customHeight="1" x14ac:dyDescent="0.25">
      <c r="B34" s="1"/>
      <c r="C34" s="2"/>
      <c r="D34" s="2"/>
      <c r="E34" s="19"/>
      <c r="F34" s="19"/>
      <c r="G34" s="19"/>
      <c r="H34" s="19"/>
      <c r="I34" s="19"/>
      <c r="J34" s="2"/>
      <c r="K34" s="178" t="s">
        <v>21</v>
      </c>
      <c r="L34" s="179"/>
      <c r="M34" s="178" t="s">
        <v>20</v>
      </c>
      <c r="N34" s="179"/>
      <c r="O34" s="185" t="s">
        <v>28</v>
      </c>
      <c r="P34" s="185"/>
      <c r="Q34" s="3"/>
    </row>
    <row r="35" spans="2:17" ht="33.75" customHeight="1" x14ac:dyDescent="0.25">
      <c r="B35" s="1"/>
      <c r="C35" s="2"/>
      <c r="D35" s="2"/>
      <c r="E35" s="19"/>
      <c r="F35" s="19"/>
      <c r="G35" s="19"/>
      <c r="H35" s="19"/>
      <c r="I35" s="19"/>
      <c r="J35" s="2"/>
      <c r="K35" s="23"/>
      <c r="L35" s="23"/>
      <c r="M35" s="23"/>
      <c r="N35" s="23"/>
      <c r="O35" s="24"/>
      <c r="P35" s="24"/>
      <c r="Q35" s="3"/>
    </row>
    <row r="36" spans="2:17" ht="33.75" customHeight="1" thickBot="1" x14ac:dyDescent="0.3">
      <c r="B36" s="1"/>
      <c r="C36" s="2"/>
      <c r="D36" s="2"/>
      <c r="E36" s="19"/>
      <c r="F36" s="19"/>
      <c r="G36" s="19"/>
      <c r="H36" s="19"/>
      <c r="I36" s="19"/>
      <c r="J36" s="2"/>
      <c r="K36" s="23"/>
      <c r="L36" s="23"/>
      <c r="M36" s="23"/>
      <c r="N36" s="23"/>
      <c r="O36" s="24"/>
      <c r="P36" s="24"/>
      <c r="Q36" s="3"/>
    </row>
    <row r="37" spans="2:17" ht="23.25" customHeight="1" thickBot="1" x14ac:dyDescent="0.3">
      <c r="B37" s="182" t="s">
        <v>29</v>
      </c>
      <c r="C37" s="183"/>
      <c r="D37" s="183"/>
      <c r="E37" s="183"/>
      <c r="F37" s="183"/>
      <c r="G37" s="183"/>
      <c r="H37" s="183"/>
      <c r="I37" s="183"/>
      <c r="J37" s="183"/>
      <c r="K37" s="183"/>
      <c r="L37" s="183"/>
      <c r="M37" s="183"/>
      <c r="N37" s="183"/>
      <c r="O37" s="183"/>
      <c r="P37" s="183"/>
      <c r="Q37" s="184"/>
    </row>
    <row r="38" spans="2:17" ht="15.75" thickBot="1" x14ac:dyDescent="0.3">
      <c r="B38" s="1"/>
      <c r="C38" s="2"/>
      <c r="D38" s="2"/>
      <c r="E38" s="2"/>
      <c r="F38" s="2"/>
      <c r="G38" s="2"/>
      <c r="H38" s="2"/>
      <c r="I38" s="2"/>
      <c r="J38" s="2"/>
      <c r="K38" s="2"/>
      <c r="L38" s="2"/>
      <c r="M38" s="2"/>
      <c r="N38" s="2"/>
      <c r="O38" s="2"/>
      <c r="P38" s="2"/>
      <c r="Q38" s="3"/>
    </row>
    <row r="39" spans="2:17" ht="18" x14ac:dyDescent="0.25">
      <c r="B39" s="1"/>
      <c r="C39" s="255" t="s">
        <v>30</v>
      </c>
      <c r="D39" s="256"/>
      <c r="E39" s="256"/>
      <c r="F39" s="256"/>
      <c r="G39" s="257"/>
      <c r="H39" s="2"/>
      <c r="I39" s="255" t="s">
        <v>31</v>
      </c>
      <c r="J39" s="256"/>
      <c r="K39" s="256"/>
      <c r="L39" s="256"/>
      <c r="M39" s="257"/>
      <c r="N39" s="2"/>
      <c r="O39" s="2"/>
      <c r="P39" s="2"/>
      <c r="Q39" s="3"/>
    </row>
    <row r="40" spans="2:17" ht="45" customHeight="1" thickBot="1" x14ac:dyDescent="0.3">
      <c r="B40" s="1"/>
      <c r="C40" s="26" t="s">
        <v>32</v>
      </c>
      <c r="D40" s="122" t="s">
        <v>33</v>
      </c>
      <c r="E40" s="251" t="s">
        <v>34</v>
      </c>
      <c r="F40" s="251"/>
      <c r="G40" s="27" t="s">
        <v>35</v>
      </c>
      <c r="H40" s="2"/>
      <c r="I40" s="26" t="s">
        <v>32</v>
      </c>
      <c r="J40" s="122" t="s">
        <v>33</v>
      </c>
      <c r="K40" s="251" t="s">
        <v>36</v>
      </c>
      <c r="L40" s="251"/>
      <c r="M40" s="27" t="s">
        <v>37</v>
      </c>
      <c r="N40" s="2"/>
      <c r="O40" s="2"/>
      <c r="P40" s="2"/>
      <c r="Q40" s="3"/>
    </row>
    <row r="41" spans="2:17" ht="114.75" x14ac:dyDescent="0.25">
      <c r="B41" s="1"/>
      <c r="C41" s="124">
        <v>5</v>
      </c>
      <c r="D41" s="39" t="s">
        <v>16</v>
      </c>
      <c r="E41" s="252" t="s">
        <v>38</v>
      </c>
      <c r="F41" s="252"/>
      <c r="G41" s="28" t="s">
        <v>39</v>
      </c>
      <c r="H41" s="2"/>
      <c r="I41" s="30">
        <v>5</v>
      </c>
      <c r="J41" s="39" t="s">
        <v>15</v>
      </c>
      <c r="K41" s="260" t="s">
        <v>40</v>
      </c>
      <c r="L41" s="261"/>
      <c r="M41" s="28" t="s">
        <v>41</v>
      </c>
      <c r="N41" s="2"/>
      <c r="O41" s="2"/>
      <c r="P41" s="2"/>
      <c r="Q41" s="3"/>
    </row>
    <row r="42" spans="2:17" ht="114.75" x14ac:dyDescent="0.25">
      <c r="B42" s="1"/>
      <c r="C42" s="116">
        <v>4</v>
      </c>
      <c r="D42" s="72" t="s">
        <v>14</v>
      </c>
      <c r="E42" s="258" t="s">
        <v>42</v>
      </c>
      <c r="F42" s="259"/>
      <c r="G42" s="73" t="s">
        <v>43</v>
      </c>
      <c r="H42" s="2"/>
      <c r="I42" s="31">
        <v>4</v>
      </c>
      <c r="J42" s="39" t="s">
        <v>24</v>
      </c>
      <c r="K42" s="262" t="s">
        <v>44</v>
      </c>
      <c r="L42" s="263"/>
      <c r="M42" s="73" t="s">
        <v>45</v>
      </c>
      <c r="N42" s="2"/>
      <c r="O42" s="2"/>
      <c r="P42" s="2"/>
      <c r="Q42" s="3"/>
    </row>
    <row r="43" spans="2:17" ht="114.75" x14ac:dyDescent="0.25">
      <c r="B43" s="1"/>
      <c r="C43" s="116">
        <v>3</v>
      </c>
      <c r="D43" s="72" t="s">
        <v>18</v>
      </c>
      <c r="E43" s="253" t="s">
        <v>46</v>
      </c>
      <c r="F43" s="253"/>
      <c r="G43" s="73" t="s">
        <v>47</v>
      </c>
      <c r="H43" s="2"/>
      <c r="I43" s="31">
        <v>3</v>
      </c>
      <c r="J43" s="39" t="s">
        <v>23</v>
      </c>
      <c r="K43" s="262" t="s">
        <v>48</v>
      </c>
      <c r="L43" s="263"/>
      <c r="M43" s="73" t="s">
        <v>49</v>
      </c>
      <c r="N43" s="2"/>
      <c r="O43" s="2"/>
      <c r="P43" s="2"/>
      <c r="Q43" s="3"/>
    </row>
    <row r="44" spans="2:17" ht="96" customHeight="1" x14ac:dyDescent="0.25">
      <c r="B44" s="1"/>
      <c r="C44" s="116">
        <v>2</v>
      </c>
      <c r="D44" s="72" t="s">
        <v>19</v>
      </c>
      <c r="E44" s="253" t="s">
        <v>50</v>
      </c>
      <c r="F44" s="253"/>
      <c r="G44" s="73" t="s">
        <v>51</v>
      </c>
      <c r="H44" s="2"/>
      <c r="I44" s="31">
        <v>2</v>
      </c>
      <c r="J44" s="39" t="s">
        <v>22</v>
      </c>
      <c r="K44" s="262" t="s">
        <v>52</v>
      </c>
      <c r="L44" s="263"/>
      <c r="M44" s="73" t="s">
        <v>53</v>
      </c>
      <c r="N44" s="2"/>
      <c r="O44" s="2"/>
      <c r="P44" s="2"/>
      <c r="Q44" s="3"/>
    </row>
    <row r="45" spans="2:17" ht="72" customHeight="1" thickBot="1" x14ac:dyDescent="0.3">
      <c r="B45" s="1"/>
      <c r="C45" s="120">
        <v>1</v>
      </c>
      <c r="D45" s="40" t="s">
        <v>20</v>
      </c>
      <c r="E45" s="254" t="s">
        <v>54</v>
      </c>
      <c r="F45" s="254"/>
      <c r="G45" s="29" t="s">
        <v>55</v>
      </c>
      <c r="H45" s="2"/>
      <c r="I45" s="83">
        <v>1</v>
      </c>
      <c r="J45" s="84" t="s">
        <v>21</v>
      </c>
      <c r="K45" s="264" t="s">
        <v>56</v>
      </c>
      <c r="L45" s="265"/>
      <c r="M45" s="73" t="s">
        <v>53</v>
      </c>
      <c r="N45" s="2"/>
      <c r="O45" s="2"/>
      <c r="P45" s="2"/>
      <c r="Q45" s="3"/>
    </row>
    <row r="46" spans="2:17" ht="16.5" thickBot="1" x14ac:dyDescent="0.3">
      <c r="B46" s="1"/>
      <c r="C46" s="25"/>
      <c r="D46" s="25"/>
      <c r="E46" s="25"/>
      <c r="F46" s="25"/>
      <c r="G46" s="25"/>
      <c r="H46" s="25"/>
      <c r="I46" s="25"/>
      <c r="J46" s="25"/>
      <c r="K46" s="25"/>
      <c r="L46" s="25"/>
      <c r="M46" s="17"/>
      <c r="N46" s="2"/>
      <c r="O46" s="2"/>
      <c r="P46" s="2"/>
      <c r="Q46" s="3"/>
    </row>
    <row r="47" spans="2:17" ht="23.25" customHeight="1" thickBot="1" x14ac:dyDescent="0.3">
      <c r="B47" s="182" t="s">
        <v>57</v>
      </c>
      <c r="C47" s="183"/>
      <c r="D47" s="183"/>
      <c r="E47" s="183"/>
      <c r="F47" s="183"/>
      <c r="G47" s="183"/>
      <c r="H47" s="183"/>
      <c r="I47" s="183"/>
      <c r="J47" s="183"/>
      <c r="K47" s="183"/>
      <c r="L47" s="183"/>
      <c r="M47" s="183"/>
      <c r="N47" s="183"/>
      <c r="O47" s="183"/>
      <c r="P47" s="183"/>
      <c r="Q47" s="184"/>
    </row>
    <row r="48" spans="2:17" ht="15.75" thickBot="1" x14ac:dyDescent="0.3">
      <c r="B48" s="1"/>
      <c r="C48" s="2"/>
      <c r="D48" s="2"/>
      <c r="E48" s="2"/>
      <c r="F48" s="2"/>
      <c r="G48" s="2"/>
      <c r="H48" s="2"/>
      <c r="I48" s="2"/>
      <c r="J48" s="2"/>
      <c r="K48" s="2"/>
      <c r="L48" s="2"/>
      <c r="M48" s="2"/>
      <c r="N48" s="2"/>
      <c r="O48" s="2"/>
      <c r="P48" s="2"/>
      <c r="Q48" s="3"/>
    </row>
    <row r="49" spans="2:17" ht="15.75" x14ac:dyDescent="0.25">
      <c r="B49" s="1"/>
      <c r="C49" s="266" t="s">
        <v>58</v>
      </c>
      <c r="D49" s="267"/>
      <c r="E49" s="267"/>
      <c r="F49" s="267"/>
      <c r="G49" s="268"/>
      <c r="H49" s="2"/>
      <c r="I49" s="266" t="s">
        <v>59</v>
      </c>
      <c r="J49" s="267"/>
      <c r="K49" s="267"/>
      <c r="L49" s="268"/>
      <c r="M49" s="2"/>
      <c r="N49" s="2"/>
      <c r="O49" s="2"/>
      <c r="P49" s="2"/>
      <c r="Q49" s="3"/>
    </row>
    <row r="50" spans="2:17" ht="50.25" thickBot="1" x14ac:dyDescent="0.3">
      <c r="B50" s="1"/>
      <c r="C50" s="123" t="s">
        <v>60</v>
      </c>
      <c r="D50" s="246" t="s">
        <v>61</v>
      </c>
      <c r="E50" s="246"/>
      <c r="F50" s="246"/>
      <c r="G50" s="247"/>
      <c r="H50" s="2"/>
      <c r="I50" s="271" t="s">
        <v>62</v>
      </c>
      <c r="J50" s="246"/>
      <c r="K50" s="118" t="s">
        <v>63</v>
      </c>
      <c r="L50" s="119" t="s">
        <v>64</v>
      </c>
      <c r="M50" s="2"/>
      <c r="N50" s="2"/>
      <c r="O50" s="2"/>
      <c r="P50" s="2"/>
      <c r="Q50" s="3"/>
    </row>
    <row r="51" spans="2:17" ht="32.25" customHeight="1" x14ac:dyDescent="0.3">
      <c r="B51" s="1"/>
      <c r="C51" s="35" t="s">
        <v>65</v>
      </c>
      <c r="D51" s="269" t="s">
        <v>66</v>
      </c>
      <c r="E51" s="269"/>
      <c r="F51" s="269"/>
      <c r="G51" s="270"/>
      <c r="H51" s="2"/>
      <c r="I51" s="272" t="s">
        <v>67</v>
      </c>
      <c r="J51" s="273"/>
      <c r="K51" s="125" t="s">
        <v>68</v>
      </c>
      <c r="L51" s="32">
        <v>15</v>
      </c>
      <c r="M51" s="2"/>
      <c r="N51" s="2"/>
      <c r="O51" s="2"/>
      <c r="P51" s="2"/>
      <c r="Q51" s="3"/>
    </row>
    <row r="52" spans="2:17" ht="18" x14ac:dyDescent="0.3">
      <c r="B52" s="1"/>
      <c r="C52" s="36" t="s">
        <v>23</v>
      </c>
      <c r="D52" s="274" t="s">
        <v>69</v>
      </c>
      <c r="E52" s="274"/>
      <c r="F52" s="274"/>
      <c r="G52" s="275"/>
      <c r="H52" s="2"/>
      <c r="I52" s="220"/>
      <c r="J52" s="221"/>
      <c r="K52" s="117" t="s">
        <v>70</v>
      </c>
      <c r="L52" s="33">
        <v>0</v>
      </c>
      <c r="M52" s="2"/>
      <c r="N52" s="2"/>
      <c r="O52" s="2"/>
      <c r="P52" s="2"/>
      <c r="Q52" s="3"/>
    </row>
    <row r="53" spans="2:17" ht="18.75" thickBot="1" x14ac:dyDescent="0.35">
      <c r="B53" s="1"/>
      <c r="C53" s="37" t="s">
        <v>71</v>
      </c>
      <c r="D53" s="276" t="s">
        <v>72</v>
      </c>
      <c r="E53" s="276"/>
      <c r="F53" s="276"/>
      <c r="G53" s="277"/>
      <c r="H53" s="2"/>
      <c r="I53" s="220" t="s">
        <v>73</v>
      </c>
      <c r="J53" s="221"/>
      <c r="K53" s="117" t="s">
        <v>74</v>
      </c>
      <c r="L53" s="33">
        <v>15</v>
      </c>
      <c r="M53" s="2"/>
      <c r="N53" s="2"/>
      <c r="O53" s="2"/>
      <c r="P53" s="2"/>
      <c r="Q53" s="3"/>
    </row>
    <row r="54" spans="2:17" ht="16.5" x14ac:dyDescent="0.25">
      <c r="B54" s="1"/>
      <c r="C54" s="2"/>
      <c r="D54" s="2"/>
      <c r="E54" s="2"/>
      <c r="F54" s="2"/>
      <c r="G54" s="2"/>
      <c r="H54" s="2"/>
      <c r="I54" s="220"/>
      <c r="J54" s="221"/>
      <c r="K54" s="117" t="s">
        <v>75</v>
      </c>
      <c r="L54" s="33">
        <v>0</v>
      </c>
      <c r="M54" s="2"/>
      <c r="N54" s="2"/>
      <c r="O54" s="2"/>
      <c r="P54" s="2"/>
      <c r="Q54" s="3"/>
    </row>
    <row r="55" spans="2:17" ht="16.5" x14ac:dyDescent="0.25">
      <c r="B55" s="1"/>
      <c r="C55" s="2"/>
      <c r="D55" s="2"/>
      <c r="E55" s="2"/>
      <c r="F55" s="2"/>
      <c r="G55" s="2"/>
      <c r="H55" s="2"/>
      <c r="I55" s="220" t="s">
        <v>76</v>
      </c>
      <c r="J55" s="221"/>
      <c r="K55" s="117" t="s">
        <v>77</v>
      </c>
      <c r="L55" s="33">
        <v>15</v>
      </c>
      <c r="M55" s="2"/>
      <c r="N55" s="2"/>
      <c r="O55" s="2"/>
      <c r="P55" s="2"/>
      <c r="Q55" s="3"/>
    </row>
    <row r="56" spans="2:17" ht="16.5" x14ac:dyDescent="0.25">
      <c r="B56" s="1"/>
      <c r="C56" s="2"/>
      <c r="D56" s="2"/>
      <c r="E56" s="2"/>
      <c r="F56" s="2"/>
      <c r="G56" s="2"/>
      <c r="H56" s="2"/>
      <c r="I56" s="220"/>
      <c r="J56" s="221"/>
      <c r="K56" s="117" t="s">
        <v>78</v>
      </c>
      <c r="L56" s="33">
        <v>0</v>
      </c>
      <c r="M56" s="2"/>
      <c r="N56" s="2"/>
      <c r="O56" s="2"/>
      <c r="P56" s="2"/>
      <c r="Q56" s="3"/>
    </row>
    <row r="57" spans="2:17" ht="16.5" x14ac:dyDescent="0.25">
      <c r="B57" s="1"/>
      <c r="C57" s="2"/>
      <c r="D57" s="2"/>
      <c r="E57" s="2"/>
      <c r="F57" s="2"/>
      <c r="G57" s="2"/>
      <c r="H57" s="2"/>
      <c r="I57" s="220" t="s">
        <v>79</v>
      </c>
      <c r="J57" s="221"/>
      <c r="K57" s="117" t="s">
        <v>80</v>
      </c>
      <c r="L57" s="33">
        <v>15</v>
      </c>
      <c r="M57" s="2"/>
      <c r="N57" s="2"/>
      <c r="O57" s="2"/>
      <c r="P57" s="2"/>
      <c r="Q57" s="3"/>
    </row>
    <row r="58" spans="2:17" ht="16.5" x14ac:dyDescent="0.25">
      <c r="B58" s="1"/>
      <c r="C58" s="2"/>
      <c r="D58" s="2"/>
      <c r="E58" s="2"/>
      <c r="F58" s="2"/>
      <c r="G58" s="2"/>
      <c r="H58" s="2"/>
      <c r="I58" s="220"/>
      <c r="J58" s="221"/>
      <c r="K58" s="117" t="s">
        <v>81</v>
      </c>
      <c r="L58" s="33">
        <v>10</v>
      </c>
      <c r="M58" s="2"/>
      <c r="N58" s="2"/>
      <c r="O58" s="2"/>
      <c r="P58" s="2"/>
      <c r="Q58" s="3"/>
    </row>
    <row r="59" spans="2:17" ht="16.5" x14ac:dyDescent="0.25">
      <c r="B59" s="1"/>
      <c r="C59" s="2"/>
      <c r="D59" s="2"/>
      <c r="E59" s="2"/>
      <c r="F59" s="2"/>
      <c r="G59" s="2"/>
      <c r="H59" s="2"/>
      <c r="I59" s="220"/>
      <c r="J59" s="221"/>
      <c r="K59" s="117" t="s">
        <v>82</v>
      </c>
      <c r="L59" s="33">
        <v>0</v>
      </c>
      <c r="M59" s="2"/>
      <c r="N59" s="2"/>
      <c r="O59" s="2"/>
      <c r="P59" s="2"/>
      <c r="Q59" s="3"/>
    </row>
    <row r="60" spans="2:17" ht="16.5" x14ac:dyDescent="0.25">
      <c r="B60" s="1"/>
      <c r="C60" s="2"/>
      <c r="D60" s="2"/>
      <c r="E60" s="2"/>
      <c r="F60" s="2"/>
      <c r="G60" s="2"/>
      <c r="H60" s="2"/>
      <c r="I60" s="220" t="s">
        <v>83</v>
      </c>
      <c r="J60" s="221"/>
      <c r="K60" s="117" t="s">
        <v>84</v>
      </c>
      <c r="L60" s="33">
        <v>15</v>
      </c>
      <c r="M60" s="2"/>
      <c r="N60" s="2"/>
      <c r="O60" s="2"/>
      <c r="P60" s="2"/>
      <c r="Q60" s="3"/>
    </row>
    <row r="61" spans="2:17" ht="16.5" x14ac:dyDescent="0.25">
      <c r="B61" s="1"/>
      <c r="C61" s="2"/>
      <c r="D61" s="2"/>
      <c r="E61" s="2"/>
      <c r="F61" s="2"/>
      <c r="G61" s="2"/>
      <c r="H61" s="2"/>
      <c r="I61" s="220"/>
      <c r="J61" s="221"/>
      <c r="K61" s="117" t="s">
        <v>85</v>
      </c>
      <c r="L61" s="33">
        <v>0</v>
      </c>
      <c r="M61" s="2"/>
      <c r="N61" s="2"/>
      <c r="O61" s="2"/>
      <c r="P61" s="2"/>
      <c r="Q61" s="3"/>
    </row>
    <row r="62" spans="2:17" ht="33" x14ac:dyDescent="0.25">
      <c r="B62" s="1"/>
      <c r="C62" s="2"/>
      <c r="D62" s="2"/>
      <c r="E62" s="2"/>
      <c r="F62" s="2"/>
      <c r="G62" s="2"/>
      <c r="H62" s="2"/>
      <c r="I62" s="220" t="s">
        <v>86</v>
      </c>
      <c r="J62" s="221"/>
      <c r="K62" s="117" t="s">
        <v>87</v>
      </c>
      <c r="L62" s="33">
        <v>15</v>
      </c>
      <c r="M62" s="2"/>
      <c r="N62" s="2"/>
      <c r="O62" s="2"/>
      <c r="P62" s="2"/>
      <c r="Q62" s="3"/>
    </row>
    <row r="63" spans="2:17" ht="33" x14ac:dyDescent="0.25">
      <c r="B63" s="1"/>
      <c r="C63" s="2"/>
      <c r="D63" s="2"/>
      <c r="E63" s="2"/>
      <c r="F63" s="2"/>
      <c r="G63" s="2"/>
      <c r="H63" s="2"/>
      <c r="I63" s="220"/>
      <c r="J63" s="221"/>
      <c r="K63" s="117" t="s">
        <v>88</v>
      </c>
      <c r="L63" s="33">
        <v>0</v>
      </c>
      <c r="M63" s="2"/>
      <c r="N63" s="2"/>
      <c r="O63" s="2"/>
      <c r="P63" s="2"/>
      <c r="Q63" s="3"/>
    </row>
    <row r="64" spans="2:17" ht="16.5" x14ac:dyDescent="0.25">
      <c r="B64" s="1"/>
      <c r="C64" s="2"/>
      <c r="D64" s="2"/>
      <c r="E64" s="2"/>
      <c r="F64" s="2"/>
      <c r="G64" s="2"/>
      <c r="H64" s="2"/>
      <c r="I64" s="220" t="s">
        <v>89</v>
      </c>
      <c r="J64" s="221"/>
      <c r="K64" s="117" t="s">
        <v>90</v>
      </c>
      <c r="L64" s="33">
        <v>10</v>
      </c>
      <c r="M64" s="2"/>
      <c r="N64" s="2"/>
      <c r="O64" s="2"/>
      <c r="P64" s="2"/>
      <c r="Q64" s="3"/>
    </row>
    <row r="65" spans="2:17" ht="16.5" x14ac:dyDescent="0.25">
      <c r="B65" s="1"/>
      <c r="C65" s="2"/>
      <c r="D65" s="2"/>
      <c r="E65" s="2"/>
      <c r="F65" s="2"/>
      <c r="G65" s="2"/>
      <c r="H65" s="2"/>
      <c r="I65" s="220"/>
      <c r="J65" s="221"/>
      <c r="K65" s="117" t="s">
        <v>91</v>
      </c>
      <c r="L65" s="33">
        <v>5</v>
      </c>
      <c r="M65" s="2"/>
      <c r="N65" s="2"/>
      <c r="O65" s="2"/>
      <c r="P65" s="2"/>
      <c r="Q65" s="3"/>
    </row>
    <row r="66" spans="2:17" ht="17.25" thickBot="1" x14ac:dyDescent="0.3">
      <c r="B66" s="1"/>
      <c r="C66" s="2"/>
      <c r="D66" s="2"/>
      <c r="E66" s="2"/>
      <c r="F66" s="2"/>
      <c r="G66" s="2"/>
      <c r="H66" s="2"/>
      <c r="I66" s="248"/>
      <c r="J66" s="249"/>
      <c r="K66" s="121" t="s">
        <v>92</v>
      </c>
      <c r="L66" s="34">
        <v>0</v>
      </c>
      <c r="M66" s="2"/>
      <c r="N66" s="2"/>
      <c r="O66" s="2"/>
      <c r="P66" s="2"/>
      <c r="Q66" s="3"/>
    </row>
    <row r="67" spans="2:17" ht="18" x14ac:dyDescent="0.25">
      <c r="B67" s="1"/>
      <c r="C67" s="2"/>
      <c r="D67" s="2"/>
      <c r="E67" s="2"/>
      <c r="F67" s="2"/>
      <c r="G67" s="2"/>
      <c r="H67" s="2"/>
      <c r="I67" s="38" t="s">
        <v>65</v>
      </c>
      <c r="J67" s="240" t="s">
        <v>93</v>
      </c>
      <c r="K67" s="240"/>
      <c r="L67" s="241"/>
      <c r="M67" s="2"/>
      <c r="N67" s="2"/>
      <c r="O67" s="2"/>
      <c r="P67" s="2"/>
      <c r="Q67" s="3"/>
    </row>
    <row r="68" spans="2:17" ht="18" x14ac:dyDescent="0.25">
      <c r="B68" s="1"/>
      <c r="C68" s="2"/>
      <c r="D68" s="2"/>
      <c r="E68" s="2"/>
      <c r="F68" s="2"/>
      <c r="G68" s="2"/>
      <c r="H68" s="2"/>
      <c r="I68" s="36" t="s">
        <v>23</v>
      </c>
      <c r="J68" s="242" t="s">
        <v>94</v>
      </c>
      <c r="K68" s="242"/>
      <c r="L68" s="243"/>
      <c r="M68" s="2"/>
      <c r="N68" s="2"/>
      <c r="O68" s="2"/>
      <c r="P68" s="2"/>
      <c r="Q68" s="3"/>
    </row>
    <row r="69" spans="2:17" ht="18.75" thickBot="1" x14ac:dyDescent="0.3">
      <c r="B69" s="1"/>
      <c r="C69" s="2"/>
      <c r="D69" s="2"/>
      <c r="E69" s="2"/>
      <c r="F69" s="2"/>
      <c r="G69" s="2"/>
      <c r="H69" s="2"/>
      <c r="I69" s="37" t="s">
        <v>71</v>
      </c>
      <c r="J69" s="244" t="s">
        <v>95</v>
      </c>
      <c r="K69" s="244"/>
      <c r="L69" s="245"/>
      <c r="M69" s="2"/>
      <c r="N69" s="2"/>
      <c r="O69" s="2"/>
      <c r="P69" s="2"/>
      <c r="Q69" s="3"/>
    </row>
    <row r="70" spans="2:17" ht="15.75" thickBot="1" x14ac:dyDescent="0.3">
      <c r="B70" s="1"/>
      <c r="C70" s="2"/>
      <c r="D70" s="2"/>
      <c r="E70" s="2"/>
      <c r="F70" s="2"/>
      <c r="G70" s="2"/>
      <c r="H70" s="2"/>
      <c r="I70" s="2"/>
      <c r="J70" s="2"/>
      <c r="K70" s="2"/>
      <c r="L70" s="2"/>
      <c r="M70" s="2"/>
      <c r="N70" s="2"/>
      <c r="O70" s="2"/>
      <c r="P70" s="2"/>
      <c r="Q70" s="3"/>
    </row>
    <row r="71" spans="2:17" ht="23.25" customHeight="1" thickBot="1" x14ac:dyDescent="0.3">
      <c r="B71" s="182" t="s">
        <v>96</v>
      </c>
      <c r="C71" s="183"/>
      <c r="D71" s="183"/>
      <c r="E71" s="183"/>
      <c r="F71" s="183"/>
      <c r="G71" s="183"/>
      <c r="H71" s="183"/>
      <c r="I71" s="183"/>
      <c r="J71" s="183"/>
      <c r="K71" s="183"/>
      <c r="L71" s="183"/>
      <c r="M71" s="183"/>
      <c r="N71" s="183"/>
      <c r="O71" s="183"/>
      <c r="P71" s="183"/>
      <c r="Q71" s="184"/>
    </row>
    <row r="72" spans="2:17" ht="15.75" thickBot="1" x14ac:dyDescent="0.3">
      <c r="B72" s="1"/>
      <c r="C72" s="2"/>
      <c r="D72" s="2"/>
      <c r="E72" s="2"/>
      <c r="F72" s="2"/>
      <c r="G72" s="2"/>
      <c r="H72" s="2"/>
      <c r="I72" s="2"/>
      <c r="J72" s="2"/>
      <c r="K72" s="2"/>
      <c r="L72" s="2"/>
      <c r="M72" s="2"/>
      <c r="N72" s="2"/>
      <c r="O72" s="2"/>
      <c r="P72" s="2"/>
      <c r="Q72" s="3"/>
    </row>
    <row r="73" spans="2:17" ht="45" customHeight="1" x14ac:dyDescent="0.25">
      <c r="B73" s="1"/>
      <c r="C73" s="222" t="s">
        <v>97</v>
      </c>
      <c r="D73" s="223"/>
      <c r="E73" s="224"/>
      <c r="F73" s="2"/>
      <c r="G73" s="2"/>
      <c r="H73" s="2"/>
      <c r="I73" s="225" t="s">
        <v>98</v>
      </c>
      <c r="J73" s="226"/>
      <c r="K73" s="226"/>
      <c r="L73" s="226"/>
      <c r="M73" s="226"/>
      <c r="N73" s="226"/>
      <c r="O73" s="226"/>
      <c r="P73" s="227"/>
      <c r="Q73" s="3"/>
    </row>
    <row r="74" spans="2:17" ht="33" customHeight="1" thickBot="1" x14ac:dyDescent="0.3">
      <c r="B74" s="1"/>
      <c r="C74" s="41" t="s">
        <v>99</v>
      </c>
      <c r="D74" s="22" t="s">
        <v>100</v>
      </c>
      <c r="E74" s="42" t="s">
        <v>101</v>
      </c>
      <c r="F74" s="2"/>
      <c r="G74" s="2"/>
      <c r="H74" s="2"/>
      <c r="I74" s="228"/>
      <c r="J74" s="229"/>
      <c r="K74" s="229"/>
      <c r="L74" s="229"/>
      <c r="M74" s="229"/>
      <c r="N74" s="229"/>
      <c r="O74" s="229"/>
      <c r="P74" s="230"/>
      <c r="Q74" s="3"/>
    </row>
    <row r="75" spans="2:17" ht="18" x14ac:dyDescent="0.3">
      <c r="B75" s="1"/>
      <c r="C75" s="43" t="s">
        <v>65</v>
      </c>
      <c r="D75" s="44" t="s">
        <v>65</v>
      </c>
      <c r="E75" s="45" t="s">
        <v>65</v>
      </c>
      <c r="F75" s="2"/>
      <c r="G75" s="2"/>
      <c r="H75" s="2"/>
      <c r="I75" s="35" t="s">
        <v>65</v>
      </c>
      <c r="J75" s="237" t="s">
        <v>102</v>
      </c>
      <c r="K75" s="238"/>
      <c r="L75" s="238"/>
      <c r="M75" s="238"/>
      <c r="N75" s="238"/>
      <c r="O75" s="238"/>
      <c r="P75" s="239"/>
      <c r="Q75" s="3"/>
    </row>
    <row r="76" spans="2:17" ht="18" x14ac:dyDescent="0.3">
      <c r="B76" s="1"/>
      <c r="C76" s="43" t="s">
        <v>65</v>
      </c>
      <c r="D76" s="44" t="s">
        <v>23</v>
      </c>
      <c r="E76" s="45" t="s">
        <v>23</v>
      </c>
      <c r="F76" s="2"/>
      <c r="G76" s="2"/>
      <c r="H76" s="2"/>
      <c r="I76" s="36" t="s">
        <v>23</v>
      </c>
      <c r="J76" s="231" t="s">
        <v>103</v>
      </c>
      <c r="K76" s="232"/>
      <c r="L76" s="232"/>
      <c r="M76" s="232"/>
      <c r="N76" s="232"/>
      <c r="O76" s="232"/>
      <c r="P76" s="233"/>
      <c r="Q76" s="3"/>
    </row>
    <row r="77" spans="2:17" ht="18.75" thickBot="1" x14ac:dyDescent="0.35">
      <c r="B77" s="1"/>
      <c r="C77" s="43" t="s">
        <v>65</v>
      </c>
      <c r="D77" s="44" t="s">
        <v>71</v>
      </c>
      <c r="E77" s="45" t="s">
        <v>71</v>
      </c>
      <c r="F77" s="2"/>
      <c r="G77" s="2"/>
      <c r="H77" s="2"/>
      <c r="I77" s="37" t="s">
        <v>71</v>
      </c>
      <c r="J77" s="234" t="s">
        <v>104</v>
      </c>
      <c r="K77" s="235"/>
      <c r="L77" s="235"/>
      <c r="M77" s="235"/>
      <c r="N77" s="235"/>
      <c r="O77" s="235"/>
      <c r="P77" s="236"/>
      <c r="Q77" s="3"/>
    </row>
    <row r="78" spans="2:17" ht="18" x14ac:dyDescent="0.25">
      <c r="B78" s="1"/>
      <c r="C78" s="43" t="s">
        <v>23</v>
      </c>
      <c r="D78" s="44" t="s">
        <v>65</v>
      </c>
      <c r="E78" s="45" t="s">
        <v>23</v>
      </c>
      <c r="F78" s="2"/>
      <c r="G78" s="2"/>
      <c r="H78" s="2"/>
      <c r="I78" s="2"/>
      <c r="J78" s="2"/>
      <c r="K78" s="2"/>
      <c r="L78" s="2"/>
      <c r="M78" s="2"/>
      <c r="N78" s="2"/>
      <c r="O78" s="2"/>
      <c r="P78" s="2"/>
      <c r="Q78" s="3"/>
    </row>
    <row r="79" spans="2:17" ht="18" x14ac:dyDescent="0.25">
      <c r="B79" s="1"/>
      <c r="C79" s="43" t="s">
        <v>23</v>
      </c>
      <c r="D79" s="44" t="s">
        <v>23</v>
      </c>
      <c r="E79" s="45" t="s">
        <v>23</v>
      </c>
      <c r="F79" s="2"/>
      <c r="G79" s="2"/>
      <c r="H79" s="2"/>
      <c r="I79" s="2"/>
      <c r="J79" s="2"/>
      <c r="K79" s="2"/>
      <c r="L79" s="2"/>
      <c r="M79" s="2"/>
      <c r="N79" s="2"/>
      <c r="O79" s="2"/>
      <c r="P79" s="2"/>
      <c r="Q79" s="3"/>
    </row>
    <row r="80" spans="2:17" ht="18" x14ac:dyDescent="0.25">
      <c r="B80" s="1"/>
      <c r="C80" s="43" t="s">
        <v>23</v>
      </c>
      <c r="D80" s="44" t="s">
        <v>71</v>
      </c>
      <c r="E80" s="45" t="s">
        <v>71</v>
      </c>
      <c r="F80" s="2"/>
      <c r="G80" s="2"/>
      <c r="H80" s="2"/>
      <c r="I80" s="2"/>
      <c r="J80" s="2"/>
      <c r="K80" s="2"/>
      <c r="L80" s="2"/>
      <c r="M80" s="2"/>
      <c r="N80" s="2"/>
      <c r="O80" s="2"/>
      <c r="P80" s="2"/>
      <c r="Q80" s="3"/>
    </row>
    <row r="81" spans="2:17" ht="18" x14ac:dyDescent="0.25">
      <c r="B81" s="1"/>
      <c r="C81" s="46" t="s">
        <v>71</v>
      </c>
      <c r="D81" s="47" t="s">
        <v>65</v>
      </c>
      <c r="E81" s="48" t="s">
        <v>71</v>
      </c>
      <c r="F81" s="25"/>
      <c r="G81" s="25"/>
      <c r="H81" s="25"/>
      <c r="I81" s="25"/>
      <c r="J81" s="25"/>
      <c r="K81" s="25"/>
      <c r="L81" s="25"/>
      <c r="M81" s="17"/>
      <c r="N81" s="2"/>
      <c r="O81" s="2"/>
      <c r="P81" s="2"/>
      <c r="Q81" s="3"/>
    </row>
    <row r="82" spans="2:17" ht="18.75" x14ac:dyDescent="0.25">
      <c r="B82" s="1"/>
      <c r="C82" s="46" t="s">
        <v>71</v>
      </c>
      <c r="D82" s="44" t="s">
        <v>23</v>
      </c>
      <c r="E82" s="45" t="s">
        <v>71</v>
      </c>
      <c r="F82" s="21"/>
      <c r="G82" s="21"/>
      <c r="H82" s="21"/>
      <c r="I82" s="21"/>
      <c r="J82" s="21"/>
      <c r="K82" s="21"/>
      <c r="L82" s="21"/>
      <c r="M82" s="18"/>
      <c r="N82" s="2"/>
      <c r="O82" s="2"/>
      <c r="P82" s="2"/>
      <c r="Q82" s="3"/>
    </row>
    <row r="83" spans="2:17" ht="19.5" thickBot="1" x14ac:dyDescent="0.3">
      <c r="B83" s="1"/>
      <c r="C83" s="49" t="s">
        <v>71</v>
      </c>
      <c r="D83" s="50" t="s">
        <v>71</v>
      </c>
      <c r="E83" s="51" t="s">
        <v>71</v>
      </c>
      <c r="F83" s="21"/>
      <c r="G83" s="21"/>
      <c r="H83" s="21"/>
      <c r="I83" s="21"/>
      <c r="J83" s="21"/>
      <c r="K83" s="21"/>
      <c r="L83" s="21"/>
      <c r="M83" s="18"/>
      <c r="N83" s="2"/>
      <c r="O83" s="2"/>
      <c r="P83" s="2"/>
      <c r="Q83" s="3"/>
    </row>
    <row r="84" spans="2:17" ht="19.5" thickBot="1" x14ac:dyDescent="0.35">
      <c r="B84" s="1"/>
      <c r="C84" s="20"/>
      <c r="D84" s="20"/>
      <c r="E84" s="21"/>
      <c r="F84" s="21"/>
      <c r="G84" s="21"/>
      <c r="H84" s="21"/>
      <c r="I84" s="21"/>
      <c r="J84" s="21"/>
      <c r="K84" s="21"/>
      <c r="L84" s="21"/>
      <c r="M84" s="18"/>
      <c r="N84" s="2"/>
      <c r="O84" s="2"/>
      <c r="P84" s="2"/>
      <c r="Q84" s="3"/>
    </row>
    <row r="85" spans="2:17" ht="23.25" customHeight="1" thickBot="1" x14ac:dyDescent="0.3">
      <c r="B85" s="182" t="s">
        <v>105</v>
      </c>
      <c r="C85" s="183"/>
      <c r="D85" s="183"/>
      <c r="E85" s="183"/>
      <c r="F85" s="183"/>
      <c r="G85" s="183"/>
      <c r="H85" s="183"/>
      <c r="I85" s="183"/>
      <c r="J85" s="183"/>
      <c r="K85" s="183"/>
      <c r="L85" s="183"/>
      <c r="M85" s="183"/>
      <c r="N85" s="183"/>
      <c r="O85" s="183"/>
      <c r="P85" s="183"/>
      <c r="Q85" s="184"/>
    </row>
    <row r="86" spans="2:17" x14ac:dyDescent="0.25">
      <c r="B86" s="1"/>
      <c r="C86" s="2"/>
      <c r="D86" s="2"/>
      <c r="E86" s="2"/>
      <c r="F86" s="2"/>
      <c r="G86" s="2"/>
      <c r="H86" s="2"/>
      <c r="I86" s="2"/>
      <c r="J86" s="2"/>
      <c r="K86" s="2"/>
      <c r="L86" s="2"/>
      <c r="M86" s="2"/>
      <c r="N86" s="2"/>
      <c r="O86" s="2"/>
      <c r="P86" s="2"/>
      <c r="Q86" s="3"/>
    </row>
    <row r="87" spans="2:17" ht="72.75" customHeight="1" x14ac:dyDescent="0.25">
      <c r="B87" s="1"/>
      <c r="C87" s="204" t="s">
        <v>106</v>
      </c>
      <c r="D87" s="204"/>
      <c r="E87" s="204" t="s">
        <v>107</v>
      </c>
      <c r="F87" s="204"/>
      <c r="G87" s="204" t="s">
        <v>108</v>
      </c>
      <c r="H87" s="204"/>
      <c r="I87" s="204" t="s">
        <v>109</v>
      </c>
      <c r="J87" s="204"/>
      <c r="K87" s="205" t="s">
        <v>110</v>
      </c>
      <c r="L87" s="206"/>
      <c r="M87" s="17"/>
      <c r="N87" s="2"/>
      <c r="O87" s="2"/>
      <c r="P87" s="2"/>
      <c r="Q87" s="3"/>
    </row>
    <row r="88" spans="2:17" ht="18.75" x14ac:dyDescent="0.3">
      <c r="B88" s="1"/>
      <c r="C88" s="250" t="s">
        <v>65</v>
      </c>
      <c r="D88" s="250"/>
      <c r="E88" s="186" t="s">
        <v>111</v>
      </c>
      <c r="F88" s="186"/>
      <c r="G88" s="186" t="s">
        <v>111</v>
      </c>
      <c r="H88" s="186"/>
      <c r="I88" s="186">
        <v>2</v>
      </c>
      <c r="J88" s="186"/>
      <c r="K88" s="180">
        <v>2</v>
      </c>
      <c r="L88" s="181"/>
      <c r="M88" s="18"/>
      <c r="N88" s="2"/>
      <c r="O88" s="2"/>
      <c r="P88" s="2"/>
      <c r="Q88" s="3"/>
    </row>
    <row r="89" spans="2:17" ht="18.75" x14ac:dyDescent="0.3">
      <c r="B89" s="1"/>
      <c r="C89" s="250" t="s">
        <v>65</v>
      </c>
      <c r="D89" s="250"/>
      <c r="E89" s="186" t="s">
        <v>111</v>
      </c>
      <c r="F89" s="186"/>
      <c r="G89" s="186" t="s">
        <v>112</v>
      </c>
      <c r="H89" s="186"/>
      <c r="I89" s="186">
        <v>2</v>
      </c>
      <c r="J89" s="186"/>
      <c r="K89" s="180">
        <v>1</v>
      </c>
      <c r="L89" s="181"/>
      <c r="M89" s="18"/>
      <c r="N89" s="61" t="s">
        <v>111</v>
      </c>
      <c r="O89" s="61"/>
      <c r="P89" s="2"/>
      <c r="Q89" s="3"/>
    </row>
    <row r="90" spans="2:17" ht="18.75" x14ac:dyDescent="0.3">
      <c r="B90" s="1"/>
      <c r="C90" s="250" t="s">
        <v>65</v>
      </c>
      <c r="D90" s="250"/>
      <c r="E90" s="186" t="s">
        <v>111</v>
      </c>
      <c r="F90" s="186"/>
      <c r="G90" s="186" t="s">
        <v>113</v>
      </c>
      <c r="H90" s="186"/>
      <c r="I90" s="186">
        <v>2</v>
      </c>
      <c r="J90" s="186"/>
      <c r="K90" s="180">
        <v>0</v>
      </c>
      <c r="L90" s="181"/>
      <c r="M90" s="18"/>
      <c r="N90" s="61" t="s">
        <v>113</v>
      </c>
      <c r="O90" s="61"/>
      <c r="P90" s="2"/>
      <c r="Q90" s="3"/>
    </row>
    <row r="91" spans="2:17" ht="18.75" x14ac:dyDescent="0.3">
      <c r="B91" s="1"/>
      <c r="C91" s="250" t="s">
        <v>65</v>
      </c>
      <c r="D91" s="250"/>
      <c r="E91" s="186" t="s">
        <v>113</v>
      </c>
      <c r="F91" s="186"/>
      <c r="G91" s="186" t="s">
        <v>111</v>
      </c>
      <c r="H91" s="186"/>
      <c r="I91" s="186">
        <v>0</v>
      </c>
      <c r="J91" s="186"/>
      <c r="K91" s="180">
        <v>2</v>
      </c>
      <c r="L91" s="181"/>
      <c r="M91" s="18"/>
      <c r="N91" s="2"/>
      <c r="O91" s="2"/>
      <c r="P91" s="2"/>
      <c r="Q91" s="3"/>
    </row>
    <row r="92" spans="2:17" ht="18.75" x14ac:dyDescent="0.3">
      <c r="B92" s="1"/>
      <c r="C92" s="250" t="s">
        <v>23</v>
      </c>
      <c r="D92" s="250"/>
      <c r="E92" s="186" t="s">
        <v>111</v>
      </c>
      <c r="F92" s="186"/>
      <c r="G92" s="186" t="s">
        <v>111</v>
      </c>
      <c r="H92" s="186"/>
      <c r="I92" s="186">
        <v>1</v>
      </c>
      <c r="J92" s="186"/>
      <c r="K92" s="180">
        <v>1</v>
      </c>
      <c r="L92" s="181"/>
      <c r="M92" s="18"/>
      <c r="N92" s="61" t="s">
        <v>111</v>
      </c>
      <c r="O92" s="61"/>
      <c r="P92" s="2"/>
      <c r="Q92" s="3"/>
    </row>
    <row r="93" spans="2:17" ht="18.75" x14ac:dyDescent="0.3">
      <c r="B93" s="1"/>
      <c r="C93" s="250" t="s">
        <v>23</v>
      </c>
      <c r="D93" s="250"/>
      <c r="E93" s="186" t="s">
        <v>111</v>
      </c>
      <c r="F93" s="186"/>
      <c r="G93" s="186" t="s">
        <v>112</v>
      </c>
      <c r="H93" s="186"/>
      <c r="I93" s="186">
        <v>1</v>
      </c>
      <c r="J93" s="186"/>
      <c r="K93" s="180">
        <v>0</v>
      </c>
      <c r="L93" s="181"/>
      <c r="M93" s="18"/>
      <c r="N93" s="61" t="s">
        <v>112</v>
      </c>
      <c r="O93" s="61"/>
      <c r="P93" s="2"/>
      <c r="Q93" s="3"/>
    </row>
    <row r="94" spans="2:17" ht="18.75" x14ac:dyDescent="0.3">
      <c r="B94" s="1"/>
      <c r="C94" s="250" t="s">
        <v>23</v>
      </c>
      <c r="D94" s="250"/>
      <c r="E94" s="186" t="s">
        <v>111</v>
      </c>
      <c r="F94" s="186"/>
      <c r="G94" s="186" t="s">
        <v>113</v>
      </c>
      <c r="H94" s="186"/>
      <c r="I94" s="186">
        <v>1</v>
      </c>
      <c r="J94" s="186"/>
      <c r="K94" s="180">
        <v>0</v>
      </c>
      <c r="L94" s="181"/>
      <c r="M94" s="18"/>
      <c r="N94" s="61" t="s">
        <v>113</v>
      </c>
      <c r="O94" s="61"/>
      <c r="P94" s="2"/>
      <c r="Q94" s="3"/>
    </row>
    <row r="95" spans="2:17" ht="18.75" x14ac:dyDescent="0.3">
      <c r="B95" s="1"/>
      <c r="C95" s="250" t="s">
        <v>23</v>
      </c>
      <c r="D95" s="250"/>
      <c r="E95" s="186" t="s">
        <v>113</v>
      </c>
      <c r="F95" s="186"/>
      <c r="G95" s="186" t="s">
        <v>111</v>
      </c>
      <c r="H95" s="186"/>
      <c r="I95" s="186">
        <v>0</v>
      </c>
      <c r="J95" s="186"/>
      <c r="K95" s="180">
        <v>1</v>
      </c>
      <c r="L95" s="181"/>
      <c r="M95" s="18"/>
      <c r="N95" s="2"/>
      <c r="O95" s="2"/>
      <c r="P95" s="2"/>
      <c r="Q95" s="3"/>
    </row>
    <row r="96" spans="2:17" x14ac:dyDescent="0.25">
      <c r="B96" s="1"/>
      <c r="C96" s="2"/>
      <c r="D96" s="2"/>
      <c r="E96" s="2"/>
      <c r="F96" s="2"/>
      <c r="G96" s="2"/>
      <c r="H96" s="2"/>
      <c r="I96" s="2"/>
      <c r="J96" s="2"/>
      <c r="K96" s="2"/>
      <c r="L96" s="2"/>
      <c r="M96" s="2"/>
      <c r="N96" s="2"/>
      <c r="O96" s="2"/>
      <c r="P96" s="2"/>
      <c r="Q96" s="3"/>
    </row>
    <row r="97" spans="2:17" x14ac:dyDescent="0.25">
      <c r="B97" s="1"/>
      <c r="C97" s="2"/>
      <c r="D97" s="2"/>
      <c r="E97" s="2"/>
      <c r="F97" s="2"/>
      <c r="G97" s="2"/>
      <c r="H97" s="2"/>
      <c r="I97" s="2"/>
      <c r="J97" s="2"/>
      <c r="K97" s="2"/>
      <c r="L97" s="2"/>
      <c r="M97" s="2"/>
      <c r="N97" s="2"/>
      <c r="O97" s="2"/>
      <c r="P97" s="2"/>
      <c r="Q97" s="3"/>
    </row>
    <row r="98" spans="2:17" ht="15.75" thickBot="1" x14ac:dyDescent="0.3">
      <c r="B98" s="4"/>
      <c r="C98" s="5"/>
      <c r="D98" s="5"/>
      <c r="E98" s="5"/>
      <c r="F98" s="5"/>
      <c r="G98" s="5"/>
      <c r="H98" s="5"/>
      <c r="I98" s="5"/>
      <c r="J98" s="5"/>
      <c r="K98" s="5"/>
      <c r="L98" s="5"/>
      <c r="M98" s="5"/>
      <c r="N98" s="5"/>
      <c r="O98" s="5"/>
      <c r="P98" s="5"/>
      <c r="Q98" s="6"/>
    </row>
  </sheetData>
  <mergeCells count="180">
    <mergeCell ref="I49:L49"/>
    <mergeCell ref="C49:G49"/>
    <mergeCell ref="D51:G51"/>
    <mergeCell ref="I50:J50"/>
    <mergeCell ref="I51:J52"/>
    <mergeCell ref="I53:J54"/>
    <mergeCell ref="I55:J56"/>
    <mergeCell ref="I57:J59"/>
    <mergeCell ref="I60:J61"/>
    <mergeCell ref="D52:G52"/>
    <mergeCell ref="D53:G53"/>
    <mergeCell ref="E44:F44"/>
    <mergeCell ref="E45:F45"/>
    <mergeCell ref="C39:G39"/>
    <mergeCell ref="E42:F42"/>
    <mergeCell ref="K40:L40"/>
    <mergeCell ref="I39:M39"/>
    <mergeCell ref="K41:L41"/>
    <mergeCell ref="K42:L42"/>
    <mergeCell ref="K43:L43"/>
    <mergeCell ref="K44:L44"/>
    <mergeCell ref="K45:L45"/>
    <mergeCell ref="I64:J66"/>
    <mergeCell ref="O20:P20"/>
    <mergeCell ref="C94:D94"/>
    <mergeCell ref="C95:D95"/>
    <mergeCell ref="E88:F88"/>
    <mergeCell ref="E89:F89"/>
    <mergeCell ref="E90:F90"/>
    <mergeCell ref="E91:F91"/>
    <mergeCell ref="E92:F92"/>
    <mergeCell ref="E93:F93"/>
    <mergeCell ref="E94:F94"/>
    <mergeCell ref="E95:F95"/>
    <mergeCell ref="C88:D88"/>
    <mergeCell ref="C89:D89"/>
    <mergeCell ref="C90:D90"/>
    <mergeCell ref="C91:D91"/>
    <mergeCell ref="C92:D92"/>
    <mergeCell ref="C93:D93"/>
    <mergeCell ref="G95:H95"/>
    <mergeCell ref="E40:F40"/>
    <mergeCell ref="E41:F41"/>
    <mergeCell ref="E43:F43"/>
    <mergeCell ref="O28:P28"/>
    <mergeCell ref="O29:P29"/>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K95:L95"/>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5:J95"/>
    <mergeCell ref="G88:H88"/>
    <mergeCell ref="G89:H89"/>
    <mergeCell ref="G90:H9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zoomScale="70" zoomScaleNormal="70" workbookViewId="0">
      <pane ySplit="6" topLeftCell="A7" activePane="bottomLeft" state="frozen"/>
      <selection pane="bottomLeft" activeCell="G14" sqref="G14:M15"/>
    </sheetView>
  </sheetViews>
  <sheetFormatPr baseColWidth="10" defaultColWidth="11.42578125" defaultRowHeight="15" x14ac:dyDescent="0.25"/>
  <cols>
    <col min="1" max="1" width="2" style="7" customWidth="1"/>
    <col min="2" max="2" width="14.140625" style="7" customWidth="1"/>
    <col min="3" max="3" width="14.85546875" style="7" customWidth="1"/>
    <col min="4" max="4" width="11.42578125" style="7"/>
    <col min="5" max="5" width="13" style="7" customWidth="1"/>
    <col min="6" max="6" width="18.85546875" style="7" customWidth="1"/>
    <col min="7" max="7" width="34.5703125" style="7" customWidth="1"/>
    <col min="8" max="8" width="39" style="7" customWidth="1"/>
    <col min="9" max="9" width="30.5703125" style="7" customWidth="1"/>
    <col min="10" max="10" width="31.7109375" style="7" customWidth="1"/>
    <col min="11" max="11" width="30.28515625" style="7" customWidth="1"/>
    <col min="12" max="12" width="37" style="7" customWidth="1"/>
    <col min="13" max="13" width="41.85546875" style="7" customWidth="1"/>
    <col min="14" max="16384" width="11.42578125" style="7"/>
  </cols>
  <sheetData>
    <row r="1" spans="2:13" ht="9.75" customHeight="1" thickBot="1" x14ac:dyDescent="0.3"/>
    <row r="2" spans="2:13" s="8" customFormat="1" ht="16.5" x14ac:dyDescent="0.25">
      <c r="B2" s="211"/>
      <c r="C2" s="212"/>
      <c r="D2" s="217" t="s">
        <v>0</v>
      </c>
      <c r="E2" s="217"/>
      <c r="F2" s="193" t="s">
        <v>1</v>
      </c>
      <c r="G2" s="194"/>
      <c r="H2" s="194"/>
      <c r="I2" s="194"/>
      <c r="J2" s="195"/>
      <c r="K2" s="278" t="s">
        <v>2</v>
      </c>
      <c r="L2" s="279"/>
      <c r="M2" s="57" t="s">
        <v>423</v>
      </c>
    </row>
    <row r="3" spans="2:13" s="8" customFormat="1" ht="16.5" x14ac:dyDescent="0.25">
      <c r="B3" s="213"/>
      <c r="C3" s="214"/>
      <c r="D3" s="218" t="s">
        <v>3</v>
      </c>
      <c r="E3" s="218"/>
      <c r="F3" s="284" t="s">
        <v>437</v>
      </c>
      <c r="G3" s="285"/>
      <c r="H3" s="285"/>
      <c r="I3" s="285"/>
      <c r="J3" s="286"/>
      <c r="K3" s="280" t="s">
        <v>5</v>
      </c>
      <c r="L3" s="281"/>
      <c r="M3" s="154"/>
    </row>
    <row r="4" spans="2:13" s="8" customFormat="1" ht="17.25" thickBot="1" x14ac:dyDescent="0.3">
      <c r="B4" s="215"/>
      <c r="C4" s="216"/>
      <c r="D4" s="219" t="s">
        <v>6</v>
      </c>
      <c r="E4" s="219"/>
      <c r="F4" s="287" t="s">
        <v>422</v>
      </c>
      <c r="G4" s="288"/>
      <c r="H4" s="288"/>
      <c r="I4" s="288"/>
      <c r="J4" s="289"/>
      <c r="K4" s="282"/>
      <c r="L4" s="283"/>
      <c r="M4" s="155"/>
    </row>
    <row r="5" spans="2:13" ht="23.25" customHeight="1" thickBot="1" x14ac:dyDescent="0.3">
      <c r="B5" s="182" t="s">
        <v>126</v>
      </c>
      <c r="C5" s="183"/>
      <c r="D5" s="183"/>
      <c r="E5" s="183"/>
      <c r="F5" s="183"/>
      <c r="G5" s="183"/>
      <c r="H5" s="183"/>
      <c r="I5" s="183"/>
      <c r="J5" s="183"/>
      <c r="K5" s="183"/>
      <c r="L5" s="183"/>
      <c r="M5" s="184"/>
    </row>
    <row r="6" spans="2:13" ht="42" customHeight="1" thickBot="1" x14ac:dyDescent="0.3">
      <c r="B6" s="199" t="s">
        <v>127</v>
      </c>
      <c r="C6" s="200"/>
      <c r="D6" s="200"/>
      <c r="E6" s="200"/>
      <c r="F6" s="200"/>
      <c r="G6" s="200"/>
      <c r="H6" s="200"/>
      <c r="I6" s="200"/>
      <c r="J6" s="200"/>
      <c r="K6" s="200"/>
      <c r="L6" s="200"/>
      <c r="M6" s="201"/>
    </row>
    <row r="7" spans="2:13" ht="27.75" customHeight="1" thickBot="1" x14ac:dyDescent="0.3">
      <c r="B7" s="290" t="s">
        <v>128</v>
      </c>
      <c r="C7" s="291"/>
      <c r="D7" s="291"/>
      <c r="E7" s="291"/>
      <c r="F7" s="291"/>
      <c r="G7" s="291"/>
      <c r="H7" s="291"/>
      <c r="I7" s="291"/>
      <c r="J7" s="291"/>
      <c r="K7" s="291"/>
      <c r="L7" s="291"/>
      <c r="M7" s="292"/>
    </row>
    <row r="8" spans="2:13" ht="47.25" customHeight="1" thickBot="1" x14ac:dyDescent="0.3">
      <c r="B8" s="293" t="s">
        <v>129</v>
      </c>
      <c r="C8" s="293"/>
      <c r="D8" s="293"/>
      <c r="E8" s="294" t="s">
        <v>130</v>
      </c>
      <c r="F8" s="294"/>
      <c r="G8" s="296" t="s">
        <v>131</v>
      </c>
      <c r="H8" s="296"/>
      <c r="I8" s="296"/>
      <c r="J8" s="296"/>
      <c r="K8" s="296"/>
      <c r="L8" s="296"/>
      <c r="M8" s="296"/>
    </row>
    <row r="9" spans="2:13" ht="47.25" customHeight="1" thickBot="1" x14ac:dyDescent="0.3">
      <c r="B9" s="293"/>
      <c r="C9" s="293"/>
      <c r="D9" s="293"/>
      <c r="E9" s="294"/>
      <c r="F9" s="294"/>
      <c r="G9" s="296"/>
      <c r="H9" s="296"/>
      <c r="I9" s="296"/>
      <c r="J9" s="296"/>
      <c r="K9" s="296"/>
      <c r="L9" s="296"/>
      <c r="M9" s="296"/>
    </row>
    <row r="10" spans="2:13" ht="48" customHeight="1" thickBot="1" x14ac:dyDescent="0.3">
      <c r="B10" s="293"/>
      <c r="C10" s="293"/>
      <c r="D10" s="293"/>
      <c r="E10" s="294" t="s">
        <v>132</v>
      </c>
      <c r="F10" s="294"/>
      <c r="G10" s="296" t="s">
        <v>133</v>
      </c>
      <c r="H10" s="296"/>
      <c r="I10" s="296"/>
      <c r="J10" s="296"/>
      <c r="K10" s="296"/>
      <c r="L10" s="296"/>
      <c r="M10" s="296"/>
    </row>
    <row r="11" spans="2:13" ht="48" customHeight="1" thickBot="1" x14ac:dyDescent="0.3">
      <c r="B11" s="293"/>
      <c r="C11" s="293"/>
      <c r="D11" s="293"/>
      <c r="E11" s="294"/>
      <c r="F11" s="294"/>
      <c r="G11" s="296"/>
      <c r="H11" s="296"/>
      <c r="I11" s="296"/>
      <c r="J11" s="296"/>
      <c r="K11" s="296"/>
      <c r="L11" s="296"/>
      <c r="M11" s="296"/>
    </row>
    <row r="12" spans="2:13" ht="48" customHeight="1" thickBot="1" x14ac:dyDescent="0.3">
      <c r="B12" s="293"/>
      <c r="C12" s="293"/>
      <c r="D12" s="293"/>
      <c r="E12" s="294" t="s">
        <v>134</v>
      </c>
      <c r="F12" s="294"/>
      <c r="G12" s="296" t="s">
        <v>135</v>
      </c>
      <c r="H12" s="296"/>
      <c r="I12" s="296"/>
      <c r="J12" s="296"/>
      <c r="K12" s="296"/>
      <c r="L12" s="296"/>
      <c r="M12" s="296"/>
    </row>
    <row r="13" spans="2:13" ht="48" customHeight="1" thickBot="1" x14ac:dyDescent="0.3">
      <c r="B13" s="293"/>
      <c r="C13" s="293"/>
      <c r="D13" s="293"/>
      <c r="E13" s="294"/>
      <c r="F13" s="294"/>
      <c r="G13" s="296"/>
      <c r="H13" s="296"/>
      <c r="I13" s="296"/>
      <c r="J13" s="296"/>
      <c r="K13" s="296"/>
      <c r="L13" s="296"/>
      <c r="M13" s="296"/>
    </row>
    <row r="14" spans="2:13" ht="23.25" customHeight="1" thickBot="1" x14ac:dyDescent="0.3">
      <c r="B14" s="293"/>
      <c r="C14" s="293"/>
      <c r="D14" s="293"/>
      <c r="E14" s="295" t="s">
        <v>136</v>
      </c>
      <c r="F14" s="295"/>
      <c r="G14" s="296" t="s">
        <v>137</v>
      </c>
      <c r="H14" s="296"/>
      <c r="I14" s="296"/>
      <c r="J14" s="296"/>
      <c r="K14" s="296"/>
      <c r="L14" s="296"/>
      <c r="M14" s="296"/>
    </row>
    <row r="15" spans="2:13" ht="23.25" customHeight="1" thickBot="1" x14ac:dyDescent="0.3">
      <c r="B15" s="293"/>
      <c r="C15" s="293"/>
      <c r="D15" s="293"/>
      <c r="E15" s="295"/>
      <c r="F15" s="295"/>
      <c r="G15" s="296"/>
      <c r="H15" s="296"/>
      <c r="I15" s="296"/>
      <c r="J15" s="296"/>
      <c r="K15" s="296"/>
      <c r="L15" s="296"/>
      <c r="M15" s="296"/>
    </row>
    <row r="16" spans="2:13" ht="39" customHeight="1" thickBot="1" x14ac:dyDescent="0.3">
      <c r="B16" s="293"/>
      <c r="C16" s="293"/>
      <c r="D16" s="293"/>
      <c r="E16" s="294" t="s">
        <v>138</v>
      </c>
      <c r="F16" s="294"/>
      <c r="G16" s="296" t="s">
        <v>139</v>
      </c>
      <c r="H16" s="296"/>
      <c r="I16" s="296"/>
      <c r="J16" s="296"/>
      <c r="K16" s="296"/>
      <c r="L16" s="296"/>
      <c r="M16" s="296"/>
    </row>
    <row r="17" spans="2:13" ht="39" customHeight="1" thickBot="1" x14ac:dyDescent="0.3">
      <c r="B17" s="293"/>
      <c r="C17" s="293"/>
      <c r="D17" s="293"/>
      <c r="E17" s="294"/>
      <c r="F17" s="294"/>
      <c r="G17" s="296"/>
      <c r="H17" s="296"/>
      <c r="I17" s="296"/>
      <c r="J17" s="296"/>
      <c r="K17" s="296"/>
      <c r="L17" s="296"/>
      <c r="M17" s="296"/>
    </row>
    <row r="18" spans="2:13" ht="33" customHeight="1" thickBot="1" x14ac:dyDescent="0.3">
      <c r="B18" s="293"/>
      <c r="C18" s="293"/>
      <c r="D18" s="293"/>
      <c r="E18" s="294" t="s">
        <v>140</v>
      </c>
      <c r="F18" s="294"/>
      <c r="G18" s="296" t="s">
        <v>141</v>
      </c>
      <c r="H18" s="296"/>
      <c r="I18" s="296"/>
      <c r="J18" s="296"/>
      <c r="K18" s="296"/>
      <c r="L18" s="296"/>
      <c r="M18" s="296"/>
    </row>
    <row r="19" spans="2:13" ht="33" customHeight="1" thickBot="1" x14ac:dyDescent="0.3">
      <c r="B19" s="293"/>
      <c r="C19" s="293"/>
      <c r="D19" s="293"/>
      <c r="E19" s="294"/>
      <c r="F19" s="294"/>
      <c r="G19" s="296"/>
      <c r="H19" s="296"/>
      <c r="I19" s="296"/>
      <c r="J19" s="296"/>
      <c r="K19" s="296"/>
      <c r="L19" s="296"/>
      <c r="M19" s="296"/>
    </row>
    <row r="20" spans="2:13" ht="36.75" customHeight="1" thickBot="1" x14ac:dyDescent="0.3">
      <c r="B20" s="293" t="s">
        <v>142</v>
      </c>
      <c r="C20" s="293"/>
      <c r="D20" s="293"/>
      <c r="E20" s="294" t="s">
        <v>143</v>
      </c>
      <c r="F20" s="294"/>
      <c r="G20" s="296" t="s">
        <v>144</v>
      </c>
      <c r="H20" s="296"/>
      <c r="I20" s="296"/>
      <c r="J20" s="296"/>
      <c r="K20" s="296"/>
      <c r="L20" s="296"/>
      <c r="M20" s="296"/>
    </row>
    <row r="21" spans="2:13" ht="36.75" customHeight="1" thickBot="1" x14ac:dyDescent="0.3">
      <c r="B21" s="293"/>
      <c r="C21" s="293"/>
      <c r="D21" s="293"/>
      <c r="E21" s="294"/>
      <c r="F21" s="294"/>
      <c r="G21" s="296"/>
      <c r="H21" s="296"/>
      <c r="I21" s="296"/>
      <c r="J21" s="296"/>
      <c r="K21" s="296"/>
      <c r="L21" s="296"/>
      <c r="M21" s="296"/>
    </row>
    <row r="22" spans="2:13" ht="47.25" customHeight="1" thickBot="1" x14ac:dyDescent="0.3">
      <c r="B22" s="293"/>
      <c r="C22" s="293"/>
      <c r="D22" s="293"/>
      <c r="E22" s="294" t="s">
        <v>145</v>
      </c>
      <c r="F22" s="294"/>
      <c r="G22" s="296" t="s">
        <v>146</v>
      </c>
      <c r="H22" s="296"/>
      <c r="I22" s="296"/>
      <c r="J22" s="296"/>
      <c r="K22" s="296"/>
      <c r="L22" s="296"/>
      <c r="M22" s="296"/>
    </row>
    <row r="23" spans="2:13" ht="47.25" customHeight="1" thickBot="1" x14ac:dyDescent="0.3">
      <c r="B23" s="293"/>
      <c r="C23" s="293"/>
      <c r="D23" s="293"/>
      <c r="E23" s="294"/>
      <c r="F23" s="294"/>
      <c r="G23" s="296"/>
      <c r="H23" s="296"/>
      <c r="I23" s="296"/>
      <c r="J23" s="296"/>
      <c r="K23" s="296"/>
      <c r="L23" s="296"/>
      <c r="M23" s="296"/>
    </row>
    <row r="24" spans="2:13" ht="42.75" customHeight="1" thickBot="1" x14ac:dyDescent="0.3">
      <c r="B24" s="293"/>
      <c r="C24" s="293"/>
      <c r="D24" s="293"/>
      <c r="E24" s="294" t="s">
        <v>147</v>
      </c>
      <c r="F24" s="294"/>
      <c r="G24" s="296" t="s">
        <v>148</v>
      </c>
      <c r="H24" s="296"/>
      <c r="I24" s="296"/>
      <c r="J24" s="296"/>
      <c r="K24" s="296"/>
      <c r="L24" s="296"/>
      <c r="M24" s="296"/>
    </row>
    <row r="25" spans="2:13" ht="42.75" customHeight="1" thickBot="1" x14ac:dyDescent="0.3">
      <c r="B25" s="293"/>
      <c r="C25" s="293"/>
      <c r="D25" s="293"/>
      <c r="E25" s="294"/>
      <c r="F25" s="294"/>
      <c r="G25" s="296"/>
      <c r="H25" s="296"/>
      <c r="I25" s="296"/>
      <c r="J25" s="296"/>
      <c r="K25" s="296"/>
      <c r="L25" s="296"/>
      <c r="M25" s="296"/>
    </row>
    <row r="26" spans="2:13" ht="42" customHeight="1" thickBot="1" x14ac:dyDescent="0.3">
      <c r="B26" s="293"/>
      <c r="C26" s="293"/>
      <c r="D26" s="293"/>
      <c r="E26" s="294" t="s">
        <v>149</v>
      </c>
      <c r="F26" s="294"/>
      <c r="G26" s="296" t="s">
        <v>150</v>
      </c>
      <c r="H26" s="296"/>
      <c r="I26" s="296"/>
      <c r="J26" s="296"/>
      <c r="K26" s="296"/>
      <c r="L26" s="296"/>
      <c r="M26" s="296"/>
    </row>
    <row r="27" spans="2:13" ht="42" customHeight="1" thickBot="1" x14ac:dyDescent="0.3">
      <c r="B27" s="293"/>
      <c r="C27" s="293"/>
      <c r="D27" s="293"/>
      <c r="E27" s="294"/>
      <c r="F27" s="294"/>
      <c r="G27" s="296"/>
      <c r="H27" s="296"/>
      <c r="I27" s="296"/>
      <c r="J27" s="296"/>
      <c r="K27" s="296"/>
      <c r="L27" s="296"/>
      <c r="M27" s="296"/>
    </row>
    <row r="28" spans="2:13" ht="54.75" customHeight="1" thickBot="1" x14ac:dyDescent="0.3">
      <c r="B28" s="293"/>
      <c r="C28" s="293"/>
      <c r="D28" s="293"/>
      <c r="E28" s="294" t="s">
        <v>151</v>
      </c>
      <c r="F28" s="294"/>
      <c r="G28" s="296" t="s">
        <v>152</v>
      </c>
      <c r="H28" s="296"/>
      <c r="I28" s="296"/>
      <c r="J28" s="296"/>
      <c r="K28" s="296"/>
      <c r="L28" s="296"/>
      <c r="M28" s="296"/>
    </row>
    <row r="29" spans="2:13" ht="54.75" customHeight="1" thickBot="1" x14ac:dyDescent="0.3">
      <c r="B29" s="293"/>
      <c r="C29" s="293"/>
      <c r="D29" s="293"/>
      <c r="E29" s="294"/>
      <c r="F29" s="294"/>
      <c r="G29" s="296"/>
      <c r="H29" s="296"/>
      <c r="I29" s="296"/>
      <c r="J29" s="296"/>
      <c r="K29" s="296"/>
      <c r="L29" s="296"/>
      <c r="M29" s="296"/>
    </row>
    <row r="30" spans="2:13" ht="48" customHeight="1" thickBot="1" x14ac:dyDescent="0.3">
      <c r="B30" s="293"/>
      <c r="C30" s="293"/>
      <c r="D30" s="293"/>
      <c r="E30" s="295" t="s">
        <v>153</v>
      </c>
      <c r="F30" s="295"/>
      <c r="G30" s="296" t="s">
        <v>154</v>
      </c>
      <c r="H30" s="296"/>
      <c r="I30" s="296"/>
      <c r="J30" s="296"/>
      <c r="K30" s="296"/>
      <c r="L30" s="296"/>
      <c r="M30" s="296"/>
    </row>
    <row r="31" spans="2:13" ht="48" customHeight="1" thickBot="1" x14ac:dyDescent="0.3">
      <c r="B31" s="293"/>
      <c r="C31" s="293"/>
      <c r="D31" s="293"/>
      <c r="E31" s="295"/>
      <c r="F31" s="295"/>
      <c r="G31" s="296"/>
      <c r="H31" s="296"/>
      <c r="I31" s="296"/>
      <c r="J31" s="296"/>
      <c r="K31" s="296"/>
      <c r="L31" s="296"/>
      <c r="M31" s="296"/>
    </row>
    <row r="32" spans="2:13" ht="106.5" customHeight="1" thickBot="1" x14ac:dyDescent="0.3">
      <c r="B32" s="299" t="s">
        <v>155</v>
      </c>
      <c r="C32" s="300"/>
      <c r="D32" s="301"/>
      <c r="E32" s="305" t="s">
        <v>6</v>
      </c>
      <c r="F32" s="306"/>
      <c r="G32" s="156" t="s">
        <v>156</v>
      </c>
      <c r="H32" s="156" t="s">
        <v>157</v>
      </c>
      <c r="I32" s="156" t="s">
        <v>158</v>
      </c>
      <c r="J32" s="156" t="s">
        <v>159</v>
      </c>
      <c r="K32" s="156" t="s">
        <v>160</v>
      </c>
      <c r="L32" s="157" t="s">
        <v>161</v>
      </c>
      <c r="M32" s="157" t="s">
        <v>162</v>
      </c>
    </row>
    <row r="33" spans="2:13" ht="27.75" customHeight="1" thickBot="1" x14ac:dyDescent="0.35">
      <c r="B33" s="302"/>
      <c r="C33" s="303"/>
      <c r="D33" s="304"/>
      <c r="E33" s="297" t="s">
        <v>163</v>
      </c>
      <c r="F33" s="298"/>
      <c r="G33" s="53"/>
      <c r="H33" s="53"/>
      <c r="I33" s="53"/>
      <c r="J33" s="53"/>
      <c r="K33" s="53"/>
      <c r="L33" s="55"/>
      <c r="M33" s="55"/>
    </row>
    <row r="34" spans="2:13" ht="33.75" customHeight="1" thickBot="1" x14ac:dyDescent="0.35">
      <c r="B34" s="302"/>
      <c r="C34" s="303"/>
      <c r="D34" s="304"/>
      <c r="E34" s="297" t="s">
        <v>164</v>
      </c>
      <c r="F34" s="298"/>
      <c r="G34" s="53"/>
      <c r="H34" s="53"/>
      <c r="I34" s="53"/>
      <c r="J34" s="53"/>
      <c r="K34" s="53"/>
      <c r="L34" s="55"/>
      <c r="M34" s="55"/>
    </row>
    <row r="35" spans="2:13" ht="27.75" customHeight="1" thickBot="1" x14ac:dyDescent="0.35">
      <c r="B35" s="302"/>
      <c r="C35" s="303"/>
      <c r="D35" s="304"/>
      <c r="E35" s="297" t="s">
        <v>165</v>
      </c>
      <c r="F35" s="298"/>
      <c r="G35" s="53"/>
      <c r="H35" s="53"/>
      <c r="I35" s="53"/>
      <c r="J35" s="53"/>
      <c r="K35" s="53"/>
      <c r="L35" s="55"/>
      <c r="M35" s="55"/>
    </row>
    <row r="36" spans="2:13" ht="27.75" customHeight="1" thickBot="1" x14ac:dyDescent="0.35">
      <c r="B36" s="302"/>
      <c r="C36" s="303"/>
      <c r="D36" s="304"/>
      <c r="E36" s="297" t="s">
        <v>166</v>
      </c>
      <c r="F36" s="298"/>
      <c r="G36" s="53"/>
      <c r="H36" s="53"/>
      <c r="I36" s="53"/>
      <c r="J36" s="53"/>
      <c r="K36" s="53"/>
      <c r="L36" s="55"/>
      <c r="M36" s="55"/>
    </row>
    <row r="37" spans="2:13" ht="40.5" customHeight="1" thickBot="1" x14ac:dyDescent="0.35">
      <c r="B37" s="302"/>
      <c r="C37" s="303"/>
      <c r="D37" s="304"/>
      <c r="E37" s="297" t="s">
        <v>167</v>
      </c>
      <c r="F37" s="298"/>
      <c r="G37" s="53"/>
      <c r="H37" s="53"/>
      <c r="I37" s="53"/>
      <c r="J37" s="53"/>
      <c r="K37" s="53"/>
      <c r="L37" s="55"/>
      <c r="M37" s="55"/>
    </row>
    <row r="38" spans="2:13" ht="57.75" customHeight="1" thickBot="1" x14ac:dyDescent="0.35">
      <c r="B38" s="302"/>
      <c r="C38" s="303"/>
      <c r="D38" s="304"/>
      <c r="E38" s="297" t="s">
        <v>168</v>
      </c>
      <c r="F38" s="298"/>
      <c r="G38" s="53"/>
      <c r="H38" s="53"/>
      <c r="I38" s="53"/>
      <c r="J38" s="53"/>
      <c r="K38" s="53"/>
      <c r="L38" s="55"/>
      <c r="M38" s="55"/>
    </row>
    <row r="39" spans="2:13" ht="37.5" customHeight="1" thickBot="1" x14ac:dyDescent="0.35">
      <c r="B39" s="302"/>
      <c r="C39" s="303"/>
      <c r="D39" s="304"/>
      <c r="E39" s="297" t="s">
        <v>169</v>
      </c>
      <c r="F39" s="298"/>
      <c r="G39" s="53"/>
      <c r="H39" s="53"/>
      <c r="I39" s="53"/>
      <c r="J39" s="53"/>
      <c r="K39" s="53"/>
      <c r="L39" s="55"/>
      <c r="M39" s="55"/>
    </row>
    <row r="40" spans="2:13" ht="27.75" customHeight="1" thickBot="1" x14ac:dyDescent="0.35">
      <c r="B40" s="302"/>
      <c r="C40" s="303"/>
      <c r="D40" s="304"/>
      <c r="E40" s="297" t="s">
        <v>170</v>
      </c>
      <c r="F40" s="298"/>
      <c r="G40" s="53"/>
      <c r="H40" s="53"/>
      <c r="I40" s="53"/>
      <c r="J40" s="53"/>
      <c r="K40" s="53"/>
      <c r="L40" s="55"/>
      <c r="M40" s="55"/>
    </row>
    <row r="41" spans="2:13" ht="58.5" customHeight="1" thickBot="1" x14ac:dyDescent="0.35">
      <c r="B41" s="302"/>
      <c r="C41" s="303"/>
      <c r="D41" s="304"/>
      <c r="E41" s="297" t="s">
        <v>171</v>
      </c>
      <c r="F41" s="298"/>
      <c r="G41" s="53"/>
      <c r="H41" s="53"/>
      <c r="I41" s="53"/>
      <c r="J41" s="53"/>
      <c r="K41" s="53"/>
      <c r="L41" s="55"/>
      <c r="M41" s="55"/>
    </row>
    <row r="42" spans="2:13" ht="27.75" customHeight="1" thickBot="1" x14ac:dyDescent="0.35">
      <c r="B42" s="302"/>
      <c r="C42" s="303"/>
      <c r="D42" s="304"/>
      <c r="E42" s="297" t="s">
        <v>172</v>
      </c>
      <c r="F42" s="298"/>
      <c r="G42" s="53"/>
      <c r="H42" s="53"/>
      <c r="I42" s="53"/>
      <c r="J42" s="53"/>
      <c r="K42" s="53"/>
      <c r="L42" s="55"/>
      <c r="M42" s="55"/>
    </row>
    <row r="43" spans="2:13" ht="27.75" customHeight="1" thickBot="1" x14ac:dyDescent="0.35">
      <c r="B43" s="302"/>
      <c r="C43" s="303"/>
      <c r="D43" s="304"/>
      <c r="E43" s="297" t="s">
        <v>173</v>
      </c>
      <c r="F43" s="298"/>
      <c r="G43" s="53"/>
      <c r="H43" s="53"/>
      <c r="I43" s="53"/>
      <c r="J43" s="53"/>
      <c r="K43" s="53"/>
      <c r="L43" s="55"/>
      <c r="M43" s="55"/>
    </row>
    <row r="44" spans="2:13" ht="45" customHeight="1" thickBot="1" x14ac:dyDescent="0.35">
      <c r="B44" s="302"/>
      <c r="C44" s="303"/>
      <c r="D44" s="304"/>
      <c r="E44" s="297" t="s">
        <v>174</v>
      </c>
      <c r="F44" s="298"/>
      <c r="G44" s="53"/>
      <c r="H44" s="53"/>
      <c r="I44" s="53"/>
      <c r="J44" s="53"/>
      <c r="K44" s="53"/>
      <c r="L44" s="55"/>
      <c r="M44" s="55"/>
    </row>
    <row r="45" spans="2:13" ht="45" customHeight="1" thickBot="1" x14ac:dyDescent="0.35">
      <c r="B45" s="302"/>
      <c r="C45" s="303"/>
      <c r="D45" s="304"/>
      <c r="E45" s="297" t="s">
        <v>175</v>
      </c>
      <c r="F45" s="298"/>
      <c r="G45" s="53"/>
      <c r="H45" s="54"/>
      <c r="I45" s="54"/>
      <c r="J45" s="54"/>
      <c r="K45" s="54"/>
      <c r="L45" s="55"/>
      <c r="M45" s="55"/>
    </row>
    <row r="46" spans="2:13" ht="45" customHeight="1" thickBot="1" x14ac:dyDescent="0.35">
      <c r="B46" s="302"/>
      <c r="C46" s="303"/>
      <c r="D46" s="304"/>
      <c r="E46" s="297" t="s">
        <v>176</v>
      </c>
      <c r="F46" s="298"/>
      <c r="G46" s="53"/>
      <c r="H46" s="54"/>
      <c r="I46" s="54"/>
      <c r="J46" s="54"/>
      <c r="K46" s="54"/>
      <c r="L46" s="55"/>
      <c r="M46" s="55"/>
    </row>
    <row r="47" spans="2:13" ht="45" customHeight="1" thickBot="1" x14ac:dyDescent="0.35">
      <c r="B47" s="302"/>
      <c r="C47" s="303"/>
      <c r="D47" s="304"/>
      <c r="E47" s="297" t="s">
        <v>177</v>
      </c>
      <c r="F47" s="298"/>
      <c r="G47" s="53"/>
      <c r="H47" s="54"/>
      <c r="I47" s="54"/>
      <c r="J47" s="54"/>
      <c r="K47" s="54"/>
      <c r="L47" s="55"/>
      <c r="M47" s="55"/>
    </row>
    <row r="48" spans="2:13" ht="45" customHeight="1" thickBot="1" x14ac:dyDescent="0.35">
      <c r="B48" s="302"/>
      <c r="C48" s="303"/>
      <c r="D48" s="304"/>
      <c r="E48" s="297" t="s">
        <v>178</v>
      </c>
      <c r="F48" s="298"/>
      <c r="G48" s="53"/>
      <c r="H48" s="54"/>
      <c r="I48" s="54"/>
      <c r="J48" s="54"/>
      <c r="K48" s="54"/>
      <c r="L48" s="55"/>
      <c r="M48" s="55"/>
    </row>
    <row r="49" spans="2:13" ht="27.75" customHeight="1" x14ac:dyDescent="0.25">
      <c r="B49" s="1"/>
      <c r="C49" s="2"/>
      <c r="D49" s="2"/>
      <c r="E49" s="2"/>
      <c r="F49" s="2"/>
      <c r="G49" s="2"/>
      <c r="H49" s="2"/>
      <c r="I49" s="2"/>
      <c r="J49" s="2"/>
      <c r="K49" s="2"/>
      <c r="L49" s="2"/>
      <c r="M49" s="3"/>
    </row>
    <row r="50" spans="2:13" ht="18.75" x14ac:dyDescent="0.3">
      <c r="B50" s="1"/>
      <c r="C50" s="20"/>
      <c r="D50" s="20"/>
      <c r="E50" s="21"/>
      <c r="F50" s="21"/>
      <c r="G50" s="21"/>
      <c r="H50" s="21"/>
      <c r="I50" s="21"/>
      <c r="J50" s="2"/>
      <c r="K50" s="2"/>
      <c r="L50" s="2"/>
      <c r="M50" s="3"/>
    </row>
    <row r="51" spans="2:13" x14ac:dyDescent="0.25">
      <c r="B51" s="1"/>
      <c r="C51" s="2"/>
      <c r="D51" s="2"/>
      <c r="E51" s="2"/>
      <c r="F51" s="2"/>
      <c r="G51" s="2"/>
      <c r="H51" s="2"/>
      <c r="I51" s="2"/>
      <c r="J51" s="2"/>
      <c r="K51" s="2"/>
      <c r="L51" s="2"/>
      <c r="M51" s="3"/>
    </row>
    <row r="52" spans="2:13" ht="15.75" thickBot="1" x14ac:dyDescent="0.3">
      <c r="B52" s="4"/>
      <c r="C52" s="5"/>
      <c r="D52" s="5"/>
      <c r="E52" s="5"/>
      <c r="F52" s="5"/>
      <c r="G52" s="5"/>
      <c r="H52" s="5"/>
      <c r="I52" s="5"/>
      <c r="J52" s="5"/>
      <c r="K52" s="5"/>
      <c r="L52" s="5"/>
      <c r="M52" s="6"/>
    </row>
  </sheetData>
  <mergeCells count="57">
    <mergeCell ref="E46:F46"/>
    <mergeCell ref="E47:F47"/>
    <mergeCell ref="E48:F48"/>
    <mergeCell ref="B32:D48"/>
    <mergeCell ref="E41:F41"/>
    <mergeCell ref="E42:F42"/>
    <mergeCell ref="E43:F43"/>
    <mergeCell ref="E44:F44"/>
    <mergeCell ref="E45:F45"/>
    <mergeCell ref="E36:F36"/>
    <mergeCell ref="E37:F37"/>
    <mergeCell ref="E38:F38"/>
    <mergeCell ref="E39:F39"/>
    <mergeCell ref="E40:F40"/>
    <mergeCell ref="E32:F32"/>
    <mergeCell ref="E33:F33"/>
    <mergeCell ref="E34:F34"/>
    <mergeCell ref="E35:F35"/>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 ref="G30:M31"/>
    <mergeCell ref="G8:M9"/>
    <mergeCell ref="G10:M11"/>
    <mergeCell ref="G12:M13"/>
    <mergeCell ref="G14:M15"/>
    <mergeCell ref="B7:M7"/>
    <mergeCell ref="B8:D19"/>
    <mergeCell ref="E8:F9"/>
    <mergeCell ref="E10:F11"/>
    <mergeCell ref="E12:F13"/>
    <mergeCell ref="E14:F15"/>
    <mergeCell ref="E16:F17"/>
    <mergeCell ref="E18:F19"/>
    <mergeCell ref="D3:E3"/>
    <mergeCell ref="B6:M6"/>
    <mergeCell ref="D4:E4"/>
    <mergeCell ref="B5:M5"/>
    <mergeCell ref="B2:C4"/>
    <mergeCell ref="D2:E2"/>
    <mergeCell ref="K2:L2"/>
    <mergeCell ref="K3:L3"/>
    <mergeCell ref="K4:L4"/>
    <mergeCell ref="F2:J2"/>
    <mergeCell ref="F3:J3"/>
    <mergeCell ref="F4:J4"/>
  </mergeCells>
  <pageMargins left="0.7" right="0.7" top="0.75" bottom="0.75" header="0.3" footer="0.3"/>
  <pageSetup paperSize="1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topLeftCell="B8" zoomScaleNormal="100" workbookViewId="0">
      <selection activeCell="F11" sqref="F11:G11"/>
    </sheetView>
  </sheetViews>
  <sheetFormatPr baseColWidth="10" defaultColWidth="11.42578125" defaultRowHeight="15" x14ac:dyDescent="0.25"/>
  <cols>
    <col min="1" max="1" width="11.42578125" style="7"/>
    <col min="2" max="2" width="10" style="7" customWidth="1"/>
    <col min="3" max="3" width="17.7109375" style="7" customWidth="1"/>
    <col min="4" max="4" width="14.85546875" style="7" customWidth="1"/>
    <col min="5" max="5" width="27.5703125" style="7" customWidth="1"/>
    <col min="6" max="6" width="15.42578125" style="7" customWidth="1"/>
    <col min="7" max="7" width="14.85546875" style="7" customWidth="1"/>
    <col min="8" max="8" width="22" style="7" customWidth="1"/>
    <col min="9" max="9" width="36.42578125" style="7" customWidth="1"/>
    <col min="10" max="10" width="17.7109375" style="7" customWidth="1"/>
    <col min="11" max="11" width="13.140625" style="7" customWidth="1"/>
    <col min="12" max="12" width="23.5703125" style="7" customWidth="1"/>
    <col min="13" max="13" width="23.28515625" style="7" customWidth="1"/>
    <col min="14" max="14" width="17.140625" style="7" customWidth="1"/>
    <col min="15" max="15" width="27.7109375" style="7" customWidth="1"/>
    <col min="16" max="16384" width="11.42578125" style="7"/>
  </cols>
  <sheetData>
    <row r="1" spans="2:15" ht="15.75" thickBot="1" x14ac:dyDescent="0.3"/>
    <row r="2" spans="2:15" s="8" customFormat="1" ht="39" customHeight="1" x14ac:dyDescent="0.25">
      <c r="B2" s="311"/>
      <c r="C2" s="311"/>
      <c r="D2" s="311"/>
      <c r="E2" s="311"/>
      <c r="F2" s="217" t="s">
        <v>0</v>
      </c>
      <c r="G2" s="217"/>
      <c r="H2" s="328" t="s">
        <v>1</v>
      </c>
      <c r="I2" s="328"/>
      <c r="J2" s="328"/>
      <c r="K2" s="328"/>
      <c r="L2" s="328"/>
      <c r="M2" s="328"/>
      <c r="N2" s="217" t="s">
        <v>2</v>
      </c>
      <c r="O2" s="217"/>
    </row>
    <row r="3" spans="2:15" s="8" customFormat="1" ht="27.75" customHeight="1" x14ac:dyDescent="0.25">
      <c r="B3" s="311"/>
      <c r="C3" s="311"/>
      <c r="D3" s="311"/>
      <c r="E3" s="311"/>
      <c r="F3" s="218" t="s">
        <v>3</v>
      </c>
      <c r="G3" s="218"/>
      <c r="H3" s="329" t="s">
        <v>4</v>
      </c>
      <c r="I3" s="329"/>
      <c r="J3" s="329"/>
      <c r="K3" s="329"/>
      <c r="L3" s="329"/>
      <c r="M3" s="329"/>
      <c r="N3" s="218" t="s">
        <v>5</v>
      </c>
      <c r="O3" s="218"/>
    </row>
    <row r="4" spans="2:15" s="8" customFormat="1" ht="26.25" customHeight="1" x14ac:dyDescent="0.25">
      <c r="B4" s="312"/>
      <c r="C4" s="312"/>
      <c r="D4" s="312"/>
      <c r="E4" s="312"/>
      <c r="F4" s="219" t="s">
        <v>6</v>
      </c>
      <c r="G4" s="219"/>
      <c r="H4" s="331"/>
      <c r="I4" s="331"/>
      <c r="J4" s="331"/>
      <c r="K4" s="331"/>
      <c r="L4" s="331"/>
      <c r="M4" s="331"/>
      <c r="N4" s="207"/>
      <c r="O4" s="208"/>
    </row>
    <row r="5" spans="2:15" ht="23.25" customHeight="1" x14ac:dyDescent="0.25">
      <c r="B5" s="313" t="s">
        <v>179</v>
      </c>
      <c r="C5" s="313"/>
      <c r="D5" s="313"/>
      <c r="E5" s="313"/>
      <c r="F5" s="313"/>
      <c r="G5" s="313"/>
      <c r="H5" s="313"/>
      <c r="I5" s="313"/>
      <c r="J5" s="313"/>
      <c r="K5" s="313"/>
      <c r="L5" s="313"/>
      <c r="M5" s="313"/>
      <c r="N5" s="313"/>
      <c r="O5" s="313"/>
    </row>
    <row r="6" spans="2:15" ht="45.75" customHeight="1" x14ac:dyDescent="0.25">
      <c r="B6" s="314" t="s">
        <v>180</v>
      </c>
      <c r="C6" s="314"/>
      <c r="D6" s="314"/>
      <c r="E6" s="314"/>
      <c r="F6" s="314"/>
      <c r="G6" s="314"/>
      <c r="H6" s="314"/>
      <c r="I6" s="314"/>
      <c r="J6" s="314"/>
      <c r="K6" s="314"/>
      <c r="L6" s="314"/>
      <c r="M6" s="314"/>
      <c r="N6" s="314"/>
      <c r="O6" s="314"/>
    </row>
    <row r="7" spans="2:15" ht="27.75" customHeight="1" x14ac:dyDescent="0.25">
      <c r="B7" s="315" t="s">
        <v>181</v>
      </c>
      <c r="C7" s="315"/>
      <c r="D7" s="315"/>
      <c r="E7" s="315"/>
      <c r="F7" s="315"/>
      <c r="G7" s="315"/>
      <c r="H7" s="315"/>
      <c r="I7" s="315"/>
      <c r="J7" s="315"/>
      <c r="K7" s="315"/>
      <c r="L7" s="315"/>
      <c r="M7" s="315"/>
      <c r="N7" s="315"/>
      <c r="O7" s="316"/>
    </row>
    <row r="8" spans="2:15" ht="36" customHeight="1" x14ac:dyDescent="0.25">
      <c r="B8" s="317" t="s">
        <v>182</v>
      </c>
      <c r="C8" s="345" t="s">
        <v>6</v>
      </c>
      <c r="D8" s="317"/>
      <c r="E8" s="322" t="s">
        <v>183</v>
      </c>
      <c r="F8" s="344" t="s">
        <v>184</v>
      </c>
      <c r="G8" s="344"/>
      <c r="H8" s="324" t="s">
        <v>185</v>
      </c>
      <c r="I8" s="325"/>
      <c r="J8" s="324" t="s">
        <v>186</v>
      </c>
      <c r="K8" s="325"/>
      <c r="L8" s="318" t="s">
        <v>187</v>
      </c>
      <c r="M8" s="319"/>
      <c r="N8" s="318" t="s">
        <v>188</v>
      </c>
      <c r="O8" s="319"/>
    </row>
    <row r="9" spans="2:15" ht="46.5" customHeight="1" x14ac:dyDescent="0.25">
      <c r="B9" s="317"/>
      <c r="C9" s="345"/>
      <c r="D9" s="317"/>
      <c r="E9" s="323"/>
      <c r="F9" s="344"/>
      <c r="G9" s="344"/>
      <c r="H9" s="326"/>
      <c r="I9" s="327"/>
      <c r="J9" s="326"/>
      <c r="K9" s="327"/>
      <c r="L9" s="320"/>
      <c r="M9" s="321"/>
      <c r="N9" s="320"/>
      <c r="O9" s="321"/>
    </row>
    <row r="10" spans="2:15" s="110" customFormat="1" ht="99" customHeight="1" x14ac:dyDescent="0.25">
      <c r="B10" s="135" t="s">
        <v>189</v>
      </c>
      <c r="C10" s="340" t="s">
        <v>190</v>
      </c>
      <c r="D10" s="341"/>
      <c r="E10" s="138" t="s">
        <v>362</v>
      </c>
      <c r="F10" s="309" t="s">
        <v>191</v>
      </c>
      <c r="G10" s="332"/>
      <c r="H10" s="309" t="s">
        <v>363</v>
      </c>
      <c r="I10" s="332"/>
      <c r="J10" s="335" t="s">
        <v>192</v>
      </c>
      <c r="K10" s="335"/>
      <c r="L10" s="307" t="s">
        <v>193</v>
      </c>
      <c r="M10" s="308"/>
      <c r="N10" s="307" t="s">
        <v>381</v>
      </c>
      <c r="O10" s="308"/>
    </row>
    <row r="11" spans="2:15" s="110" customFormat="1" ht="102.75" customHeight="1" x14ac:dyDescent="0.25">
      <c r="B11" s="137" t="s">
        <v>194</v>
      </c>
      <c r="C11" s="333" t="s">
        <v>176</v>
      </c>
      <c r="D11" s="334"/>
      <c r="E11" s="138" t="s">
        <v>386</v>
      </c>
      <c r="F11" s="309" t="s">
        <v>191</v>
      </c>
      <c r="G11" s="332"/>
      <c r="H11" s="309" t="s">
        <v>195</v>
      </c>
      <c r="I11" s="309"/>
      <c r="J11" s="335" t="s">
        <v>192</v>
      </c>
      <c r="K11" s="335"/>
      <c r="L11" s="309" t="s">
        <v>196</v>
      </c>
      <c r="M11" s="309"/>
      <c r="N11" s="307" t="s">
        <v>197</v>
      </c>
      <c r="O11" s="308"/>
    </row>
    <row r="12" spans="2:15" s="110" customFormat="1" ht="109.5" customHeight="1" x14ac:dyDescent="0.25">
      <c r="B12" s="137" t="s">
        <v>198</v>
      </c>
      <c r="C12" s="333" t="s">
        <v>199</v>
      </c>
      <c r="D12" s="334"/>
      <c r="E12" s="138" t="s">
        <v>389</v>
      </c>
      <c r="F12" s="309" t="s">
        <v>200</v>
      </c>
      <c r="G12" s="332"/>
      <c r="H12" s="309" t="s">
        <v>201</v>
      </c>
      <c r="I12" s="309"/>
      <c r="J12" s="335" t="s">
        <v>192</v>
      </c>
      <c r="K12" s="335"/>
      <c r="L12" s="309" t="s">
        <v>202</v>
      </c>
      <c r="M12" s="309"/>
      <c r="N12" s="307" t="s">
        <v>390</v>
      </c>
      <c r="O12" s="308"/>
    </row>
    <row r="13" spans="2:15" s="110" customFormat="1" ht="199.5" customHeight="1" x14ac:dyDescent="0.25">
      <c r="B13" s="134" t="s">
        <v>203</v>
      </c>
      <c r="C13" s="333" t="s">
        <v>204</v>
      </c>
      <c r="D13" s="334"/>
      <c r="E13" s="138" t="s">
        <v>382</v>
      </c>
      <c r="F13" s="309" t="s">
        <v>205</v>
      </c>
      <c r="G13" s="332"/>
      <c r="H13" s="309" t="s">
        <v>206</v>
      </c>
      <c r="I13" s="309"/>
      <c r="J13" s="335" t="s">
        <v>192</v>
      </c>
      <c r="K13" s="335"/>
      <c r="L13" s="309" t="s">
        <v>207</v>
      </c>
      <c r="M13" s="309"/>
      <c r="N13" s="307" t="s">
        <v>392</v>
      </c>
      <c r="O13" s="308"/>
    </row>
    <row r="14" spans="2:15" s="110" customFormat="1" ht="167.45" customHeight="1" x14ac:dyDescent="0.25">
      <c r="B14" s="153" t="s">
        <v>208</v>
      </c>
      <c r="C14" s="336" t="s">
        <v>172</v>
      </c>
      <c r="D14" s="337"/>
      <c r="E14" s="138" t="s">
        <v>362</v>
      </c>
      <c r="F14" s="335" t="s">
        <v>216</v>
      </c>
      <c r="G14" s="335"/>
      <c r="H14" s="309" t="s">
        <v>218</v>
      </c>
      <c r="I14" s="309"/>
      <c r="J14" s="338" t="s">
        <v>192</v>
      </c>
      <c r="K14" s="339"/>
      <c r="L14" s="307" t="s">
        <v>219</v>
      </c>
      <c r="M14" s="308"/>
      <c r="N14" s="307" t="s">
        <v>217</v>
      </c>
      <c r="O14" s="308"/>
    </row>
    <row r="15" spans="2:15" s="110" customFormat="1" ht="167.45" customHeight="1" x14ac:dyDescent="0.25">
      <c r="B15" s="153" t="s">
        <v>209</v>
      </c>
      <c r="C15" s="342" t="s">
        <v>176</v>
      </c>
      <c r="D15" s="343"/>
      <c r="E15" s="138" t="s">
        <v>401</v>
      </c>
      <c r="F15" s="309" t="s">
        <v>211</v>
      </c>
      <c r="G15" s="332"/>
      <c r="H15" s="310" t="s">
        <v>402</v>
      </c>
      <c r="I15" s="310"/>
      <c r="J15" s="330" t="s">
        <v>192</v>
      </c>
      <c r="K15" s="330"/>
      <c r="L15" s="310" t="s">
        <v>212</v>
      </c>
      <c r="M15" s="310"/>
      <c r="N15" s="307" t="s">
        <v>213</v>
      </c>
      <c r="O15" s="308"/>
    </row>
    <row r="16" spans="2:15" s="110" customFormat="1" ht="167.45" customHeight="1" x14ac:dyDescent="0.25">
      <c r="B16" s="153" t="s">
        <v>210</v>
      </c>
      <c r="C16" s="342" t="s">
        <v>176</v>
      </c>
      <c r="D16" s="343"/>
      <c r="E16" s="138" t="s">
        <v>401</v>
      </c>
      <c r="F16" s="346" t="s">
        <v>412</v>
      </c>
      <c r="G16" s="347"/>
      <c r="H16" s="310" t="s">
        <v>214</v>
      </c>
      <c r="I16" s="310"/>
      <c r="J16" s="330" t="s">
        <v>192</v>
      </c>
      <c r="K16" s="330"/>
      <c r="L16" s="310" t="s">
        <v>215</v>
      </c>
      <c r="M16" s="310"/>
      <c r="N16" s="307" t="s">
        <v>413</v>
      </c>
      <c r="O16" s="308"/>
    </row>
  </sheetData>
  <autoFilter ref="B8:O9">
    <filterColumn colId="1" showButton="0"/>
    <filterColumn colId="4" showButton="0"/>
    <filterColumn colId="6" showButton="0"/>
    <filterColumn colId="8" showButton="0"/>
    <filterColumn colId="10" showButton="0"/>
    <filterColumn colId="12" showButton="0"/>
  </autoFilter>
  <mergeCells count="63">
    <mergeCell ref="F8:G9"/>
    <mergeCell ref="C8:D9"/>
    <mergeCell ref="C16:D16"/>
    <mergeCell ref="F16:G16"/>
    <mergeCell ref="H15:I15"/>
    <mergeCell ref="H16:I16"/>
    <mergeCell ref="J15:K15"/>
    <mergeCell ref="C11:D11"/>
    <mergeCell ref="J10:K10"/>
    <mergeCell ref="J11:K11"/>
    <mergeCell ref="J12:K12"/>
    <mergeCell ref="J13:K13"/>
    <mergeCell ref="C14:D14"/>
    <mergeCell ref="F14:G14"/>
    <mergeCell ref="H14:I14"/>
    <mergeCell ref="J14:K14"/>
    <mergeCell ref="C13:D13"/>
    <mergeCell ref="C10:D10"/>
    <mergeCell ref="C12:D12"/>
    <mergeCell ref="C15:D15"/>
    <mergeCell ref="J16:K16"/>
    <mergeCell ref="N4:O4"/>
    <mergeCell ref="F4:G4"/>
    <mergeCell ref="H4:M4"/>
    <mergeCell ref="F13:G13"/>
    <mergeCell ref="F15:G15"/>
    <mergeCell ref="F10:G10"/>
    <mergeCell ref="F11:G11"/>
    <mergeCell ref="F12:G12"/>
    <mergeCell ref="H10:I10"/>
    <mergeCell ref="H11:I11"/>
    <mergeCell ref="H12:I12"/>
    <mergeCell ref="H13:I13"/>
    <mergeCell ref="N10:O10"/>
    <mergeCell ref="L14:M14"/>
    <mergeCell ref="N14:O14"/>
    <mergeCell ref="B2:E4"/>
    <mergeCell ref="B5:O5"/>
    <mergeCell ref="B6:O6"/>
    <mergeCell ref="B7:O7"/>
    <mergeCell ref="B8:B9"/>
    <mergeCell ref="L8:M9"/>
    <mergeCell ref="N8:O9"/>
    <mergeCell ref="E8:E9"/>
    <mergeCell ref="H8:I9"/>
    <mergeCell ref="F2:G2"/>
    <mergeCell ref="H2:M2"/>
    <mergeCell ref="N2:O2"/>
    <mergeCell ref="F3:G3"/>
    <mergeCell ref="H3:M3"/>
    <mergeCell ref="N3:O3"/>
    <mergeCell ref="J8:K9"/>
    <mergeCell ref="N15:O15"/>
    <mergeCell ref="L16:M16"/>
    <mergeCell ref="N16:O16"/>
    <mergeCell ref="N11:O11"/>
    <mergeCell ref="N12:O12"/>
    <mergeCell ref="N13:O13"/>
    <mergeCell ref="L10:M10"/>
    <mergeCell ref="L11:M11"/>
    <mergeCell ref="L12:M12"/>
    <mergeCell ref="L13:M13"/>
    <mergeCell ref="L15:M15"/>
  </mergeCells>
  <pageMargins left="0.7" right="0.7" top="0.75" bottom="0.75" header="0.3" footer="0.3"/>
  <pageSetup paperSize="14" orientation="portrait" r:id="rId1"/>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7"/>
  <sheetViews>
    <sheetView zoomScale="85" zoomScaleNormal="85" workbookViewId="0">
      <pane xSplit="7" ySplit="10" topLeftCell="AB16" activePane="bottomRight" state="frozen"/>
      <selection pane="topRight" activeCell="G1" sqref="G1"/>
      <selection pane="bottomLeft" activeCell="A11" sqref="A11"/>
      <selection pane="bottomRight" activeCell="F17" sqref="F17:G17"/>
    </sheetView>
  </sheetViews>
  <sheetFormatPr baseColWidth="10" defaultColWidth="11.42578125" defaultRowHeight="15" x14ac:dyDescent="0.25"/>
  <cols>
    <col min="1" max="1" width="11.42578125" style="7"/>
    <col min="2" max="2" width="8" style="62" customWidth="1"/>
    <col min="3" max="3" width="17.7109375" style="62" customWidth="1"/>
    <col min="4" max="4" width="14.85546875" style="62" customWidth="1"/>
    <col min="5" max="5" width="34" style="62" customWidth="1"/>
    <col min="6" max="6" width="19.7109375" style="7" customWidth="1"/>
    <col min="7" max="7" width="31.140625" style="7" customWidth="1"/>
    <col min="8" max="13" width="5" style="7" bestFit="1" customWidth="1"/>
    <col min="14" max="14" width="10.85546875" style="7" bestFit="1" customWidth="1"/>
    <col min="15" max="15" width="11.42578125" style="7" customWidth="1"/>
    <col min="16" max="16" width="20.42578125" style="7" customWidth="1"/>
    <col min="17" max="17" width="72.140625" style="7" customWidth="1"/>
    <col min="18" max="23" width="4.85546875" style="7" customWidth="1"/>
    <col min="24" max="24" width="8.5703125" style="7" customWidth="1"/>
    <col min="25" max="25" width="15" style="7" customWidth="1"/>
    <col min="26" max="26" width="16.42578125" style="7" customWidth="1"/>
    <col min="27" max="27" width="53.5703125" style="7" customWidth="1"/>
    <col min="28" max="28" width="32.7109375" style="7" customWidth="1"/>
    <col min="29" max="29" width="31.85546875" style="7" customWidth="1"/>
    <col min="30" max="30" width="16.42578125" style="7" customWidth="1"/>
    <col min="31" max="16384" width="11.42578125" style="7"/>
  </cols>
  <sheetData>
    <row r="1" spans="2:29" ht="11.25" customHeight="1" x14ac:dyDescent="0.25"/>
    <row r="2" spans="2:29" s="8" customFormat="1" ht="39" hidden="1" customHeight="1" x14ac:dyDescent="0.25">
      <c r="B2" s="91"/>
      <c r="C2" s="376"/>
      <c r="D2" s="377"/>
      <c r="E2" s="378"/>
      <c r="F2" s="217" t="s">
        <v>0</v>
      </c>
      <c r="G2" s="217"/>
      <c r="H2" s="128"/>
      <c r="I2" s="128"/>
      <c r="J2" s="128"/>
      <c r="K2" s="128"/>
      <c r="L2" s="128"/>
      <c r="M2" s="128"/>
      <c r="N2" s="128"/>
      <c r="O2" s="128"/>
      <c r="P2" s="128"/>
      <c r="Q2" s="328" t="s">
        <v>220</v>
      </c>
      <c r="R2" s="328"/>
      <c r="S2" s="328"/>
      <c r="T2" s="328"/>
      <c r="U2" s="328"/>
      <c r="V2" s="328"/>
      <c r="W2" s="328"/>
      <c r="X2" s="328"/>
      <c r="Y2" s="328"/>
      <c r="Z2" s="328"/>
      <c r="AA2" s="328"/>
      <c r="AB2" s="128" t="s">
        <v>2</v>
      </c>
      <c r="AC2" s="57"/>
    </row>
    <row r="3" spans="2:29" s="8" customFormat="1" ht="27.75" hidden="1" customHeight="1" x14ac:dyDescent="0.25">
      <c r="B3" s="91"/>
      <c r="C3" s="379"/>
      <c r="D3" s="380"/>
      <c r="E3" s="381"/>
      <c r="F3" s="218" t="s">
        <v>3</v>
      </c>
      <c r="G3" s="218"/>
      <c r="H3" s="126"/>
      <c r="I3" s="126"/>
      <c r="J3" s="126"/>
      <c r="K3" s="126"/>
      <c r="L3" s="126"/>
      <c r="M3" s="126"/>
      <c r="N3" s="126"/>
      <c r="O3" s="126"/>
      <c r="P3" s="126"/>
      <c r="Q3" s="382" t="s">
        <v>221</v>
      </c>
      <c r="R3" s="382"/>
      <c r="S3" s="382"/>
      <c r="T3" s="382"/>
      <c r="U3" s="382"/>
      <c r="V3" s="382"/>
      <c r="W3" s="382"/>
      <c r="X3" s="382"/>
      <c r="Y3" s="382"/>
      <c r="Z3" s="382"/>
      <c r="AA3" s="382"/>
      <c r="AB3" s="126" t="s">
        <v>5</v>
      </c>
      <c r="AC3" s="58"/>
    </row>
    <row r="4" spans="2:29" s="8" customFormat="1" ht="27.75" hidden="1" customHeight="1" x14ac:dyDescent="0.25">
      <c r="B4" s="91"/>
      <c r="C4" s="379"/>
      <c r="D4" s="380"/>
      <c r="E4" s="381"/>
      <c r="F4" s="218" t="s">
        <v>222</v>
      </c>
      <c r="G4" s="218"/>
      <c r="H4" s="126"/>
      <c r="I4" s="126"/>
      <c r="J4" s="126"/>
      <c r="K4" s="126"/>
      <c r="L4" s="126"/>
      <c r="M4" s="126"/>
      <c r="N4" s="126"/>
      <c r="O4" s="126"/>
      <c r="P4" s="126"/>
      <c r="Q4" s="382" t="s">
        <v>223</v>
      </c>
      <c r="R4" s="382"/>
      <c r="S4" s="382"/>
      <c r="T4" s="382"/>
      <c r="U4" s="382"/>
      <c r="V4" s="382"/>
      <c r="W4" s="382"/>
      <c r="X4" s="382"/>
      <c r="Y4" s="382"/>
      <c r="Z4" s="382"/>
      <c r="AA4" s="382"/>
      <c r="AB4" s="383" t="s">
        <v>224</v>
      </c>
      <c r="AC4" s="384"/>
    </row>
    <row r="5" spans="2:29" s="8" customFormat="1" ht="42" hidden="1" customHeight="1" thickBot="1" x14ac:dyDescent="0.3">
      <c r="B5" s="91"/>
      <c r="C5" s="379"/>
      <c r="D5" s="380"/>
      <c r="E5" s="381"/>
      <c r="F5" s="219" t="s">
        <v>6</v>
      </c>
      <c r="G5" s="219"/>
      <c r="H5" s="127"/>
      <c r="I5" s="127"/>
      <c r="J5" s="127"/>
      <c r="K5" s="127"/>
      <c r="L5" s="127"/>
      <c r="M5" s="127"/>
      <c r="N5" s="127"/>
      <c r="O5" s="127"/>
      <c r="P5" s="127"/>
      <c r="Q5" s="331" t="s">
        <v>225</v>
      </c>
      <c r="R5" s="331"/>
      <c r="S5" s="331"/>
      <c r="T5" s="331"/>
      <c r="U5" s="331"/>
      <c r="V5" s="331"/>
      <c r="W5" s="331"/>
      <c r="X5" s="331"/>
      <c r="Y5" s="331"/>
      <c r="Z5" s="331"/>
      <c r="AA5" s="331"/>
      <c r="AB5" s="207"/>
      <c r="AC5" s="210"/>
    </row>
    <row r="6" spans="2:29" ht="23.25" hidden="1" customHeight="1" thickBot="1" x14ac:dyDescent="0.3">
      <c r="C6" s="182" t="s">
        <v>226</v>
      </c>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4"/>
    </row>
    <row r="7" spans="2:29" ht="33" hidden="1" customHeight="1" x14ac:dyDescent="0.25">
      <c r="C7" s="352" t="s">
        <v>227</v>
      </c>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4"/>
    </row>
    <row r="8" spans="2:29" ht="27.75" customHeight="1" x14ac:dyDescent="0.25">
      <c r="B8" s="372" t="s">
        <v>228</v>
      </c>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3"/>
    </row>
    <row r="9" spans="2:29" ht="116.25" customHeight="1" x14ac:dyDescent="0.25">
      <c r="B9" s="356" t="s">
        <v>182</v>
      </c>
      <c r="C9" s="355" t="s">
        <v>6</v>
      </c>
      <c r="D9" s="356"/>
      <c r="E9" s="357" t="s">
        <v>183</v>
      </c>
      <c r="F9" s="359" t="s">
        <v>188</v>
      </c>
      <c r="G9" s="360"/>
      <c r="H9" s="367" t="s">
        <v>229</v>
      </c>
      <c r="I9" s="368"/>
      <c r="J9" s="368"/>
      <c r="K9" s="368"/>
      <c r="L9" s="368"/>
      <c r="M9" s="368"/>
      <c r="N9" s="368"/>
      <c r="O9" s="368"/>
      <c r="P9" s="369"/>
      <c r="Q9" s="365" t="s">
        <v>230</v>
      </c>
      <c r="R9" s="367" t="s">
        <v>231</v>
      </c>
      <c r="S9" s="368"/>
      <c r="T9" s="368"/>
      <c r="U9" s="368"/>
      <c r="V9" s="368"/>
      <c r="W9" s="368"/>
      <c r="X9" s="368"/>
      <c r="Y9" s="368"/>
      <c r="Z9" s="369"/>
      <c r="AA9" s="370" t="s">
        <v>232</v>
      </c>
      <c r="AB9" s="364" t="s">
        <v>233</v>
      </c>
      <c r="AC9" s="363" t="s">
        <v>234</v>
      </c>
    </row>
    <row r="10" spans="2:29" ht="108" customHeight="1" x14ac:dyDescent="0.25">
      <c r="B10" s="356"/>
      <c r="C10" s="355"/>
      <c r="D10" s="356"/>
      <c r="E10" s="358"/>
      <c r="F10" s="361"/>
      <c r="G10" s="362"/>
      <c r="H10" s="59" t="s">
        <v>235</v>
      </c>
      <c r="I10" s="59" t="s">
        <v>236</v>
      </c>
      <c r="J10" s="59" t="s">
        <v>237</v>
      </c>
      <c r="K10" s="59" t="s">
        <v>238</v>
      </c>
      <c r="L10" s="59" t="s">
        <v>239</v>
      </c>
      <c r="M10" s="59" t="s">
        <v>240</v>
      </c>
      <c r="N10" s="59" t="s">
        <v>241</v>
      </c>
      <c r="O10" s="59" t="s">
        <v>242</v>
      </c>
      <c r="P10" s="59" t="s">
        <v>243</v>
      </c>
      <c r="Q10" s="366"/>
      <c r="R10" s="59" t="s">
        <v>235</v>
      </c>
      <c r="S10" s="59" t="s">
        <v>236</v>
      </c>
      <c r="T10" s="59" t="s">
        <v>237</v>
      </c>
      <c r="U10" s="59" t="s">
        <v>238</v>
      </c>
      <c r="V10" s="59" t="s">
        <v>239</v>
      </c>
      <c r="W10" s="59" t="s">
        <v>240</v>
      </c>
      <c r="X10" s="59" t="s">
        <v>241</v>
      </c>
      <c r="Y10" s="59" t="s">
        <v>244</v>
      </c>
      <c r="Z10" s="59" t="s">
        <v>243</v>
      </c>
      <c r="AA10" s="371"/>
      <c r="AB10" s="364"/>
      <c r="AC10" s="363"/>
    </row>
    <row r="11" spans="2:29" ht="46.5" customHeight="1" x14ac:dyDescent="0.25">
      <c r="B11" s="134" t="str">
        <f>'3-IDENTIFICACIÓN DEL RIESGO'!B10</f>
        <v>R1</v>
      </c>
      <c r="C11" s="374" t="str">
        <f>'3-IDENTIFICACIÓN DEL RIESGO'!C10</f>
        <v>Todos los procesos</v>
      </c>
      <c r="D11" s="337"/>
      <c r="E11" s="99" t="str">
        <f>'3-IDENTIFICACIÓN DEL RIESGO'!E10</f>
        <v>Directores, Subdirectores y Jefes de Oficina</v>
      </c>
      <c r="F11" s="348" t="str">
        <f>'3-IDENTIFICACIÓN DEL RIESGO'!N10</f>
        <v xml:space="preserve">Pérdida de la integridad, confidencialidad y disponibilidad de la información física manejada por los procesos de la ANT en cada dependencia </v>
      </c>
      <c r="G11" s="349"/>
      <c r="H11" s="88">
        <v>3</v>
      </c>
      <c r="I11" s="88"/>
      <c r="J11" s="88"/>
      <c r="K11" s="88"/>
      <c r="L11" s="88"/>
      <c r="M11" s="88"/>
      <c r="N11" s="88">
        <v>1</v>
      </c>
      <c r="O11" s="88">
        <f t="shared" ref="O11:O17" si="0">H11+I11+J11+K11+L11+M11</f>
        <v>3</v>
      </c>
      <c r="P11" s="114">
        <f>O11/N11</f>
        <v>3</v>
      </c>
      <c r="Q11" s="60" t="str">
        <f>IF(P11&lt;=1,"RARA VEZ",IF(P11=2,"IMPROBABLE",IF(P11=3,"POSIBLE",IF(P11=4,"PROBABLE",IF(P11&gt;=5,"CASI SEGURO")))))</f>
        <v>POSIBLE</v>
      </c>
      <c r="R11" s="88">
        <v>3</v>
      </c>
      <c r="S11" s="88"/>
      <c r="T11" s="88"/>
      <c r="U11" s="88"/>
      <c r="V11" s="88"/>
      <c r="W11" s="88"/>
      <c r="X11" s="88">
        <v>1</v>
      </c>
      <c r="Y11" s="88">
        <f t="shared" ref="Y11:Y17" si="1">R11+S11+T11+U11+V11+W11</f>
        <v>3</v>
      </c>
      <c r="Z11" s="88">
        <f t="shared" ref="Z11:Z17" si="2">Y11/X11</f>
        <v>3</v>
      </c>
      <c r="AA11" s="60" t="str">
        <f>IF(Z11&lt;=1,"Insignificante",IF(Z11=2,"Menor",IF(Z11=3,"Moderado",IF(Z11=4,"Mayor",IF(Z11&gt;=5,"Catastrófico")))))</f>
        <v>Moderado</v>
      </c>
      <c r="AB11" s="56" t="str">
        <f>IF(OR(AND(AA11="Moderado",Q11="Casi Seguro"),AND(AA11="Mayor",Q11="Posible"),AND(AA11="Mayor",Q11="Probable"),AND(AA11="Mayor",Q11="Casi Seguro")),"Extremo",IF(OR(AND(AA11="Mayor",Q11="Improbable"),AND(AA11="Mayor",Q11="Rara Vez"),AND(AA11="Moderado",Q11="Probable"),AND(AA11="Moderado",Q11="Posible"),AND(AA11="Menor",Q11="Casi seguro"),AND(AA11="Menor",Q11="Probable"),AND(AA11="Insignificante",Q11="Casi seguro")),"Alto",IF(OR(AND(AA11="Moderado",Q11="Improbable"),AND(AA11="Moderado",Q11="Rara Vez"),AND(AA11="Menor",Q11="Posible"),AND(AA11="Insignificante",Q11="Probable")),"Moderado",IF(OR(AND(AA11="Menor",Q11="Improbable"),AND(AA11="Menor",Q11="Rara Vez"),AND(AA11="Insignificante",Q11="Posible"),AND(AA11="Insignificante",Q11="Improbable"),AND(AA11="Insignificante",Q11="Rara Vez")),"Bajo",IF(AA11="Catastrófico","Extremo")))))</f>
        <v>Alto</v>
      </c>
      <c r="AC11" s="131" t="s">
        <v>245</v>
      </c>
    </row>
    <row r="12" spans="2:29" ht="55.5" customHeight="1" x14ac:dyDescent="0.25">
      <c r="B12" s="96" t="str">
        <f>'3-IDENTIFICACIÓN DEL RIESGO'!B11</f>
        <v>R2</v>
      </c>
      <c r="C12" s="375" t="str">
        <f>'3-IDENTIFICACIÓN DEL RIESGO'!C11</f>
        <v>Administración de Bienes y Servicios</v>
      </c>
      <c r="D12" s="337"/>
      <c r="E12" s="100" t="str">
        <f>'3-IDENTIFICACIÓN DEL RIESGO'!E11</f>
        <v xml:space="preserve">Subdirección Adminsitrativa y Financiera </v>
      </c>
      <c r="F12" s="350" t="str">
        <f>'3-IDENTIFICACIÓN DEL RIESGO'!N11</f>
        <v>Pérdida de la integridad, confidencialidad y disponibilidad de la información y equipos de cómputo debido a la falta de controles de acceso físico para el ingreso a las sedes de la ANT.</v>
      </c>
      <c r="G12" s="351"/>
      <c r="H12" s="92">
        <v>1</v>
      </c>
      <c r="I12" s="92"/>
      <c r="J12" s="92"/>
      <c r="K12" s="92"/>
      <c r="L12" s="92"/>
      <c r="M12" s="92"/>
      <c r="N12" s="92">
        <v>1</v>
      </c>
      <c r="O12" s="88">
        <f t="shared" si="0"/>
        <v>1</v>
      </c>
      <c r="P12" s="88">
        <f t="shared" ref="P12:P17" si="3">O12/N12</f>
        <v>1</v>
      </c>
      <c r="Q12" s="60" t="str">
        <f t="shared" ref="Q12:Q17" si="4">IF(P12&lt;=1,"RARA VEZ",IF(P12=2,"IMPROBABLE",IF(P12=3,"POSIBLE",IF(P12=4,"PROBABLE",IF(P12&gt;=5,"CASI SEGURO")))))</f>
        <v>RARA VEZ</v>
      </c>
      <c r="R12" s="88">
        <v>3</v>
      </c>
      <c r="S12" s="88"/>
      <c r="T12" s="88"/>
      <c r="U12" s="88"/>
      <c r="V12" s="88"/>
      <c r="W12" s="88"/>
      <c r="X12" s="88">
        <v>1</v>
      </c>
      <c r="Y12" s="88">
        <f t="shared" si="1"/>
        <v>3</v>
      </c>
      <c r="Z12" s="88">
        <f t="shared" si="2"/>
        <v>3</v>
      </c>
      <c r="AA12" s="60" t="str">
        <f t="shared" ref="AA12:AA17" si="5">IF(Z12&lt;=1,"Insignificante",IF(Z12=2,"Menor",IF(Z12=3,"Moderado",IF(Z12=4,"Mayor",IF(Z12&gt;=5,"Catastrófico")))))</f>
        <v>Moderado</v>
      </c>
      <c r="AB12" s="56" t="str">
        <f t="shared" ref="AB12:AB17" si="6">IF(OR(AND(AA12="Moderado",Q12="Casi Seguro"),AND(AA12="Mayor",Q12="Posible"),AND(AA12="Mayor",Q12="Probable"),AND(AA12="Mayor",Q12="Casi Seguro")),"Extremo",IF(OR(AND(AA12="Mayor",Q12="Improbable"),AND(AA12="Mayor",Q12="Rara Vez"),AND(AA12="Moderado",Q12="Probable"),AND(AA12="Moderado",Q12="Posible"),AND(AA12="Menor",Q12="Casi seguro"),AND(AA12="Menor",Q12="Probable"),AND(AA12="Insignificante",Q12="Casi seguro")),"Alto",IF(OR(AND(AA12="Moderado",Q12="Improbable"),AND(AA12="Moderado",Q12="Rara Vez"),AND(AA12="Menor",Q12="Posible"),AND(AA12="Insignificante",Q12="Probable")),"Moderado",IF(OR(AND(AA12="Menor",Q12="Improbable"),AND(AA12="Menor",Q12="Rara Vez"),AND(AA12="Insignificante",Q12="Posible"),AND(AA12="Insignificante",Q12="Improbable"),AND(AA12="Insignificante",Q12="Rara Vez")),"Bajo",IF(AA12="Catastrófico","Extremo")))))</f>
        <v>Moderado</v>
      </c>
      <c r="AC12" s="131" t="s">
        <v>245</v>
      </c>
    </row>
    <row r="13" spans="2:29" ht="43.5" customHeight="1" x14ac:dyDescent="0.25">
      <c r="B13" s="96" t="str">
        <f>'3-IDENTIFICACIÓN DEL RIESGO'!B12</f>
        <v>R3</v>
      </c>
      <c r="C13" s="375" t="str">
        <f>'3-IDENTIFICACIÓN DEL RIESGO'!C12</f>
        <v>Inteligencia de la Información
Gestión de la Información</v>
      </c>
      <c r="D13" s="337"/>
      <c r="E13" s="100" t="str">
        <f>'3-IDENTIFICACIÓN DEL RIESGO'!E12</f>
        <v xml:space="preserve">Oficina Planeación, 
 Subdirección  de Sistemas de Información de Tierras, Secretaria General - Infraestructura </v>
      </c>
      <c r="F13" s="348" t="str">
        <f>'3-IDENTIFICACIÓN DEL RIESGO'!N12</f>
        <v>Incumplimiento por parte de los colaboradores de las políticas y linamientos  de seguridad de la información definidas por la ANT.</v>
      </c>
      <c r="G13" s="349"/>
      <c r="H13" s="92">
        <v>4</v>
      </c>
      <c r="I13" s="92"/>
      <c r="J13" s="92"/>
      <c r="K13" s="92"/>
      <c r="L13" s="92"/>
      <c r="M13" s="92"/>
      <c r="N13" s="92">
        <v>1</v>
      </c>
      <c r="O13" s="88">
        <f t="shared" si="0"/>
        <v>4</v>
      </c>
      <c r="P13" s="88">
        <f t="shared" si="3"/>
        <v>4</v>
      </c>
      <c r="Q13" s="60" t="str">
        <f t="shared" si="4"/>
        <v>PROBABLE</v>
      </c>
      <c r="R13" s="88">
        <v>2</v>
      </c>
      <c r="S13" s="88"/>
      <c r="T13" s="88"/>
      <c r="U13" s="88"/>
      <c r="V13" s="88"/>
      <c r="W13" s="88"/>
      <c r="X13" s="88">
        <v>1</v>
      </c>
      <c r="Y13" s="88">
        <f t="shared" si="1"/>
        <v>2</v>
      </c>
      <c r="Z13" s="88">
        <f t="shared" si="2"/>
        <v>2</v>
      </c>
      <c r="AA13" s="60" t="str">
        <f t="shared" si="5"/>
        <v>Menor</v>
      </c>
      <c r="AB13" s="56" t="str">
        <f t="shared" si="6"/>
        <v>Alto</v>
      </c>
      <c r="AC13" s="131" t="s">
        <v>245</v>
      </c>
    </row>
    <row r="14" spans="2:29" ht="72" customHeight="1" x14ac:dyDescent="0.25">
      <c r="B14" s="96" t="str">
        <f>'3-IDENTIFICACIÓN DEL RIESGO'!B13</f>
        <v>R4</v>
      </c>
      <c r="C14" s="375" t="str">
        <f>'3-IDENTIFICACIÓN DEL RIESGO'!C13</f>
        <v>Gestión de la Información
Adquisición de Bienes y Servicios</v>
      </c>
      <c r="D14" s="337"/>
      <c r="E14" s="100" t="str">
        <f>'3-IDENTIFICACIÓN DEL RIESGO'!E13</f>
        <v>Subdirección de Sistemas de Información de Tierras
Secretaría General (Infraestructura)</v>
      </c>
      <c r="F14" s="348" t="str">
        <f>'3-IDENTIFICACIÓN DEL RIESGO'!N13</f>
        <v xml:space="preserve">Pérdida de la confidencialidad, integridad y disponiblidad de la información almacenada y procesada por la infraestructura tecnológica de la ANT. </v>
      </c>
      <c r="G14" s="349"/>
      <c r="H14" s="92">
        <v>3</v>
      </c>
      <c r="I14" s="92"/>
      <c r="J14" s="92"/>
      <c r="K14" s="92"/>
      <c r="L14" s="92"/>
      <c r="M14" s="92"/>
      <c r="N14" s="92">
        <v>1</v>
      </c>
      <c r="O14" s="88">
        <f t="shared" si="0"/>
        <v>3</v>
      </c>
      <c r="P14" s="88">
        <f t="shared" si="3"/>
        <v>3</v>
      </c>
      <c r="Q14" s="60" t="str">
        <f t="shared" si="4"/>
        <v>POSIBLE</v>
      </c>
      <c r="R14" s="88">
        <v>5</v>
      </c>
      <c r="S14" s="88"/>
      <c r="T14" s="88"/>
      <c r="U14" s="88"/>
      <c r="V14" s="88"/>
      <c r="W14" s="88"/>
      <c r="X14" s="88">
        <v>1</v>
      </c>
      <c r="Y14" s="88">
        <f t="shared" si="1"/>
        <v>5</v>
      </c>
      <c r="Z14" s="88">
        <f t="shared" si="2"/>
        <v>5</v>
      </c>
      <c r="AA14" s="60" t="str">
        <f t="shared" si="5"/>
        <v>Catastrófico</v>
      </c>
      <c r="AB14" s="56" t="str">
        <f t="shared" si="6"/>
        <v>Extremo</v>
      </c>
      <c r="AC14" s="131" t="s">
        <v>245</v>
      </c>
    </row>
    <row r="15" spans="2:29" ht="41.25" customHeight="1" x14ac:dyDescent="0.25">
      <c r="B15" s="96" t="str">
        <f>'3-IDENTIFICACIÓN DEL RIESGO'!B14</f>
        <v>R5</v>
      </c>
      <c r="C15" s="375" t="str">
        <f>'3-IDENTIFICACIÓN DEL RIESGO'!C14</f>
        <v>Gestión de la Información</v>
      </c>
      <c r="D15" s="337"/>
      <c r="E15" s="100" t="str">
        <f>'3-IDENTIFICACIÓN DEL RIESGO'!E14</f>
        <v>Directores, Subdirectores y Jefes de Oficina</v>
      </c>
      <c r="F15" s="348" t="str">
        <f>'3-IDENTIFICACIÓN DEL RIESGO'!N14</f>
        <v>Firma de documentos digitales sin autorización previa por parte del personal de confianza de los jefes de área.</v>
      </c>
      <c r="G15" s="349"/>
      <c r="H15" s="92">
        <v>3</v>
      </c>
      <c r="I15" s="92"/>
      <c r="J15" s="92"/>
      <c r="K15" s="92"/>
      <c r="L15" s="92"/>
      <c r="M15" s="92"/>
      <c r="N15" s="92">
        <v>1</v>
      </c>
      <c r="O15" s="88">
        <f t="shared" si="0"/>
        <v>3</v>
      </c>
      <c r="P15" s="88">
        <f t="shared" si="3"/>
        <v>3</v>
      </c>
      <c r="Q15" s="60" t="str">
        <f t="shared" si="4"/>
        <v>POSIBLE</v>
      </c>
      <c r="R15" s="88">
        <v>2</v>
      </c>
      <c r="S15" s="88"/>
      <c r="T15" s="88"/>
      <c r="U15" s="88"/>
      <c r="V15" s="88"/>
      <c r="W15" s="88"/>
      <c r="X15" s="88">
        <v>1</v>
      </c>
      <c r="Y15" s="88">
        <f t="shared" si="1"/>
        <v>2</v>
      </c>
      <c r="Z15" s="88">
        <f t="shared" si="2"/>
        <v>2</v>
      </c>
      <c r="AA15" s="60" t="str">
        <f t="shared" si="5"/>
        <v>Menor</v>
      </c>
      <c r="AB15" s="56" t="str">
        <f t="shared" si="6"/>
        <v>Moderado</v>
      </c>
      <c r="AC15" s="131" t="s">
        <v>245</v>
      </c>
    </row>
    <row r="16" spans="2:29" ht="63.75" customHeight="1" x14ac:dyDescent="0.25">
      <c r="B16" s="96" t="str">
        <f>'3-IDENTIFICACIÓN DEL RIESGO'!B15</f>
        <v>R6</v>
      </c>
      <c r="C16" s="375" t="str">
        <f>'3-IDENTIFICACIÓN DEL RIESGO'!C15</f>
        <v>Administración de Bienes y Servicios</v>
      </c>
      <c r="D16" s="337"/>
      <c r="E16" s="100" t="str">
        <f>'3-IDENTIFICACIÓN DEL RIESGO'!E15</f>
        <v>Secretaría General (Infraestructura Tecnologica)</v>
      </c>
      <c r="F16" s="348" t="str">
        <f>'3-IDENTIFICACIÓN DEL RIESGO'!N15</f>
        <v>Pérdida de la confindencialidad de la información provocada por un acceso no autorizado a la red de la ANT.</v>
      </c>
      <c r="G16" s="349"/>
      <c r="H16" s="92">
        <v>3</v>
      </c>
      <c r="I16" s="92"/>
      <c r="J16" s="92"/>
      <c r="K16" s="92"/>
      <c r="L16" s="92"/>
      <c r="M16" s="92"/>
      <c r="N16" s="92">
        <v>1</v>
      </c>
      <c r="O16" s="88">
        <f t="shared" si="0"/>
        <v>3</v>
      </c>
      <c r="P16" s="88">
        <f t="shared" si="3"/>
        <v>3</v>
      </c>
      <c r="Q16" s="60" t="str">
        <f t="shared" si="4"/>
        <v>POSIBLE</v>
      </c>
      <c r="R16" s="88">
        <v>3</v>
      </c>
      <c r="S16" s="88"/>
      <c r="T16" s="88"/>
      <c r="U16" s="88"/>
      <c r="V16" s="88"/>
      <c r="W16" s="88"/>
      <c r="X16" s="88">
        <v>1</v>
      </c>
      <c r="Y16" s="88">
        <f t="shared" si="1"/>
        <v>3</v>
      </c>
      <c r="Z16" s="88">
        <f t="shared" si="2"/>
        <v>3</v>
      </c>
      <c r="AA16" s="60" t="str">
        <f t="shared" si="5"/>
        <v>Moderado</v>
      </c>
      <c r="AB16" s="56" t="str">
        <f t="shared" si="6"/>
        <v>Alto</v>
      </c>
      <c r="AC16" s="131" t="s">
        <v>245</v>
      </c>
    </row>
    <row r="17" spans="2:29" ht="50.25" customHeight="1" x14ac:dyDescent="0.25">
      <c r="B17" s="96" t="str">
        <f>'3-IDENTIFICACIÓN DEL RIESGO'!B16</f>
        <v>R7</v>
      </c>
      <c r="C17" s="375" t="str">
        <f>'3-IDENTIFICACIÓN DEL RIESGO'!C16</f>
        <v>Administración de Bienes y Servicios</v>
      </c>
      <c r="D17" s="337"/>
      <c r="E17" s="100" t="str">
        <f>'3-IDENTIFICACIÓN DEL RIESGO'!E16</f>
        <v>Secretaría General (Infraestructura Tecnologica)</v>
      </c>
      <c r="F17" s="348" t="str">
        <f>'3-IDENTIFICACIÓN DEL RIESGO'!N16</f>
        <v>Pérdida de la disponibilidad de la información, sistemas de información y servicios almacenados y procesados en el hardware (servidores, dispositivos de red y seguridad) ubicados en el datacenter y la Nube debido a fallas técnicas.</v>
      </c>
      <c r="G17" s="349"/>
      <c r="H17" s="92">
        <v>3</v>
      </c>
      <c r="I17" s="92"/>
      <c r="J17" s="92"/>
      <c r="K17" s="92"/>
      <c r="L17" s="92"/>
      <c r="M17" s="92"/>
      <c r="N17" s="92">
        <v>1</v>
      </c>
      <c r="O17" s="88">
        <f t="shared" si="0"/>
        <v>3</v>
      </c>
      <c r="P17" s="88">
        <f t="shared" si="3"/>
        <v>3</v>
      </c>
      <c r="Q17" s="60" t="str">
        <f t="shared" si="4"/>
        <v>POSIBLE</v>
      </c>
      <c r="R17" s="88">
        <v>4</v>
      </c>
      <c r="S17" s="88"/>
      <c r="T17" s="88"/>
      <c r="U17" s="88"/>
      <c r="V17" s="88"/>
      <c r="W17" s="88"/>
      <c r="X17" s="88">
        <v>1</v>
      </c>
      <c r="Y17" s="88">
        <f t="shared" si="1"/>
        <v>4</v>
      </c>
      <c r="Z17" s="88">
        <f t="shared" si="2"/>
        <v>4</v>
      </c>
      <c r="AA17" s="60" t="str">
        <f t="shared" si="5"/>
        <v>Mayor</v>
      </c>
      <c r="AB17" s="56" t="str">
        <f t="shared" si="6"/>
        <v>Extremo</v>
      </c>
      <c r="AC17" s="131" t="s">
        <v>245</v>
      </c>
    </row>
  </sheetData>
  <mergeCells count="38">
    <mergeCell ref="C13:D13"/>
    <mergeCell ref="C15:D15"/>
    <mergeCell ref="C16:D16"/>
    <mergeCell ref="C17:D17"/>
    <mergeCell ref="C14:D14"/>
    <mergeCell ref="C6:AC6"/>
    <mergeCell ref="C2:E5"/>
    <mergeCell ref="F2:G2"/>
    <mergeCell ref="Q2:AA2"/>
    <mergeCell ref="F3:G3"/>
    <mergeCell ref="Q3:AA3"/>
    <mergeCell ref="F4:G4"/>
    <mergeCell ref="Q4:AA4"/>
    <mergeCell ref="AB4:AB5"/>
    <mergeCell ref="AC4:AC5"/>
    <mergeCell ref="F5:G5"/>
    <mergeCell ref="Q5:AA5"/>
    <mergeCell ref="F12:G12"/>
    <mergeCell ref="C7:AC7"/>
    <mergeCell ref="C9:D10"/>
    <mergeCell ref="E9:E10"/>
    <mergeCell ref="F9:G10"/>
    <mergeCell ref="AC9:AC10"/>
    <mergeCell ref="AB9:AB10"/>
    <mergeCell ref="Q9:Q10"/>
    <mergeCell ref="H9:P9"/>
    <mergeCell ref="AA9:AA10"/>
    <mergeCell ref="R9:Z9"/>
    <mergeCell ref="B8:AC8"/>
    <mergeCell ref="B9:B10"/>
    <mergeCell ref="F11:G11"/>
    <mergeCell ref="C11:D11"/>
    <mergeCell ref="C12:D12"/>
    <mergeCell ref="F16:G16"/>
    <mergeCell ref="F15:G15"/>
    <mergeCell ref="F17:G17"/>
    <mergeCell ref="F14:G14"/>
    <mergeCell ref="F13:G13"/>
  </mergeCells>
  <phoneticPr fontId="50" type="noConversion"/>
  <conditionalFormatting sqref="AB11:AB17">
    <cfRule type="containsText" dxfId="23" priority="1" operator="containsText" text="Bajo">
      <formula>NOT(ISERROR(SEARCH("Bajo",AB11)))</formula>
    </cfRule>
    <cfRule type="containsText" dxfId="22" priority="2" operator="containsText" text="Moderado">
      <formula>NOT(ISERROR(SEARCH("Moderado",AB11)))</formula>
    </cfRule>
    <cfRule type="containsText" dxfId="21" priority="3" operator="containsText" text="Alto">
      <formula>NOT(ISERROR(SEARCH("Alto",AB11)))</formula>
    </cfRule>
    <cfRule type="containsText" dxfId="20" priority="4" operator="containsText" text="Extremo">
      <formula>NOT(ISERROR(SEARCH("Extremo",AB11)))</formula>
    </cfRule>
  </conditionalFormatting>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8"/>
  <sheetViews>
    <sheetView zoomScale="85" zoomScaleNormal="85" workbookViewId="0">
      <pane xSplit="6" ySplit="11" topLeftCell="G17" activePane="bottomRight" state="frozen"/>
      <selection pane="topRight" activeCell="F1" sqref="F1"/>
      <selection pane="bottomLeft" activeCell="A12" sqref="A12"/>
      <selection pane="bottomRight" activeCell="G17" sqref="G17"/>
    </sheetView>
  </sheetViews>
  <sheetFormatPr baseColWidth="10" defaultColWidth="11.42578125" defaultRowHeight="15" x14ac:dyDescent="0.25"/>
  <cols>
    <col min="1" max="1" width="2.140625" style="7" customWidth="1"/>
    <col min="2" max="2" width="11.85546875" style="62" customWidth="1"/>
    <col min="3" max="3" width="24.42578125" style="62" customWidth="1"/>
    <col min="4" max="4" width="28.28515625" style="62" customWidth="1"/>
    <col min="5" max="5" width="19.7109375" style="7" customWidth="1"/>
    <col min="6" max="6" width="28.7109375" style="7" customWidth="1"/>
    <col min="7" max="7" width="29.7109375" style="7" customWidth="1"/>
    <col min="8" max="8" width="27.140625" style="7" customWidth="1"/>
    <col min="9" max="9" width="41" style="7" customWidth="1"/>
    <col min="10" max="10" width="52.85546875" style="7" customWidth="1"/>
    <col min="11" max="11" width="42.140625" style="7" customWidth="1"/>
    <col min="12" max="12" width="25.42578125" style="7" customWidth="1"/>
    <col min="13" max="13" width="52.42578125" style="7" customWidth="1"/>
    <col min="14" max="14" width="15.5703125" style="7" customWidth="1"/>
    <col min="15" max="15" width="14.28515625" style="7" customWidth="1"/>
    <col min="16" max="16" width="17.5703125" style="7" customWidth="1"/>
    <col min="17" max="23" width="15.140625" style="7" customWidth="1"/>
    <col min="24" max="24" width="25.140625" style="7" customWidth="1"/>
    <col min="25" max="25" width="12.85546875" style="7" customWidth="1"/>
    <col min="26" max="26" width="19.7109375" style="7" customWidth="1"/>
    <col min="27" max="27" width="11.85546875" style="7" customWidth="1"/>
    <col min="28" max="28" width="17.5703125" style="7" customWidth="1"/>
    <col min="29" max="29" width="23.42578125" style="7" customWidth="1"/>
    <col min="30" max="30" width="66" style="7" customWidth="1"/>
    <col min="31" max="31" width="29.28515625" style="7" customWidth="1"/>
    <col min="32" max="32" width="28.140625" style="7" customWidth="1"/>
    <col min="33" max="33" width="20.42578125" style="62" customWidth="1"/>
    <col min="34" max="34" width="45.5703125" style="62" customWidth="1"/>
    <col min="35" max="38" width="30.140625" style="7" customWidth="1"/>
    <col min="39" max="39" width="18.28515625" style="7" customWidth="1"/>
    <col min="40" max="40" width="16.5703125" style="7" customWidth="1"/>
    <col min="41" max="41" width="36.7109375" style="7" customWidth="1"/>
    <col min="42" max="42" width="16.42578125" style="7" customWidth="1"/>
    <col min="43" max="16384" width="11.42578125" style="7"/>
  </cols>
  <sheetData>
    <row r="1" spans="2:41" ht="6" customHeight="1" x14ac:dyDescent="0.25"/>
    <row r="2" spans="2:41" s="8" customFormat="1" ht="39" hidden="1" customHeight="1" thickTop="1" x14ac:dyDescent="0.25">
      <c r="B2" s="91"/>
      <c r="C2" s="414"/>
      <c r="D2" s="415"/>
      <c r="E2" s="394" t="s">
        <v>0</v>
      </c>
      <c r="F2" s="394"/>
      <c r="G2" s="401" t="s">
        <v>220</v>
      </c>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394" t="s">
        <v>2</v>
      </c>
      <c r="AN2" s="394"/>
      <c r="AO2" s="63"/>
    </row>
    <row r="3" spans="2:41" s="8" customFormat="1" ht="27.75" hidden="1" customHeight="1" x14ac:dyDescent="0.25">
      <c r="B3" s="91"/>
      <c r="C3" s="416"/>
      <c r="D3" s="381"/>
      <c r="E3" s="218" t="s">
        <v>3</v>
      </c>
      <c r="F3" s="218"/>
      <c r="G3" s="382" t="s">
        <v>221</v>
      </c>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218" t="s">
        <v>5</v>
      </c>
      <c r="AN3" s="218"/>
      <c r="AO3" s="64"/>
    </row>
    <row r="4" spans="2:41" s="8" customFormat="1" ht="27.75" hidden="1" customHeight="1" x14ac:dyDescent="0.25">
      <c r="B4" s="91"/>
      <c r="C4" s="416"/>
      <c r="D4" s="381"/>
      <c r="E4" s="218" t="s">
        <v>222</v>
      </c>
      <c r="F4" s="218"/>
      <c r="G4" s="382" t="s">
        <v>223</v>
      </c>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3" t="s">
        <v>224</v>
      </c>
      <c r="AN4" s="395"/>
      <c r="AO4" s="409"/>
    </row>
    <row r="5" spans="2:41" s="8" customFormat="1" ht="42" hidden="1" customHeight="1" thickBot="1" x14ac:dyDescent="0.3">
      <c r="B5" s="91"/>
      <c r="C5" s="416"/>
      <c r="D5" s="381"/>
      <c r="E5" s="219" t="s">
        <v>6</v>
      </c>
      <c r="F5" s="219"/>
      <c r="G5" s="331" t="s">
        <v>225</v>
      </c>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207"/>
      <c r="AN5" s="208"/>
      <c r="AO5" s="410"/>
    </row>
    <row r="6" spans="2:41" ht="23.25" hidden="1" customHeight="1" thickBot="1" x14ac:dyDescent="0.3">
      <c r="C6" s="182" t="s">
        <v>246</v>
      </c>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4"/>
    </row>
    <row r="7" spans="2:41" ht="23.25" hidden="1" customHeight="1" thickBot="1" x14ac:dyDescent="0.3">
      <c r="C7" s="412" t="s">
        <v>247</v>
      </c>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413"/>
    </row>
    <row r="8" spans="2:41" ht="27.75" customHeight="1" thickBot="1" x14ac:dyDescent="0.3">
      <c r="B8" s="404" t="s">
        <v>248</v>
      </c>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5"/>
    </row>
    <row r="9" spans="2:41" s="71" customFormat="1" ht="24.75" customHeight="1" thickTop="1" thickBot="1" x14ac:dyDescent="0.35">
      <c r="B9" s="411" t="s">
        <v>182</v>
      </c>
      <c r="C9" s="411" t="s">
        <v>6</v>
      </c>
      <c r="D9" s="432" t="s">
        <v>183</v>
      </c>
      <c r="E9" s="434" t="s">
        <v>188</v>
      </c>
      <c r="F9" s="391"/>
      <c r="G9" s="417" t="s">
        <v>249</v>
      </c>
      <c r="H9" s="418"/>
      <c r="I9" s="418"/>
      <c r="J9" s="418"/>
      <c r="K9" s="418"/>
      <c r="L9" s="418"/>
      <c r="M9" s="419"/>
      <c r="N9" s="422" t="s">
        <v>250</v>
      </c>
      <c r="O9" s="423"/>
      <c r="P9" s="423"/>
      <c r="Q9" s="423"/>
      <c r="R9" s="423"/>
      <c r="S9" s="423"/>
      <c r="T9" s="423"/>
      <c r="U9" s="423"/>
      <c r="V9" s="423"/>
      <c r="W9" s="423"/>
      <c r="X9" s="423"/>
      <c r="Y9" s="423"/>
      <c r="Z9" s="423"/>
      <c r="AA9" s="423"/>
      <c r="AB9" s="423"/>
      <c r="AC9" s="424"/>
      <c r="AD9" s="70" t="s">
        <v>251</v>
      </c>
      <c r="AE9" s="390" t="s">
        <v>252</v>
      </c>
      <c r="AF9" s="391"/>
      <c r="AG9" s="390" t="s">
        <v>106</v>
      </c>
      <c r="AH9" s="439"/>
      <c r="AI9" s="425" t="s">
        <v>107</v>
      </c>
      <c r="AJ9" s="398" t="s">
        <v>253</v>
      </c>
      <c r="AK9" s="398" t="s">
        <v>108</v>
      </c>
      <c r="AL9" s="398" t="s">
        <v>254</v>
      </c>
      <c r="AM9" s="398" t="s">
        <v>255</v>
      </c>
      <c r="AN9" s="398"/>
      <c r="AO9" s="406" t="s">
        <v>234</v>
      </c>
    </row>
    <row r="10" spans="2:41" s="8" customFormat="1" ht="77.25" customHeight="1" thickBot="1" x14ac:dyDescent="0.3">
      <c r="B10" s="411"/>
      <c r="C10" s="411"/>
      <c r="D10" s="433"/>
      <c r="E10" s="435"/>
      <c r="F10" s="436"/>
      <c r="G10" s="437" t="s">
        <v>256</v>
      </c>
      <c r="H10" s="420" t="s">
        <v>257</v>
      </c>
      <c r="I10" s="420" t="s">
        <v>258</v>
      </c>
      <c r="J10" s="402" t="s">
        <v>259</v>
      </c>
      <c r="K10" s="402" t="s">
        <v>260</v>
      </c>
      <c r="L10" s="420" t="s">
        <v>261</v>
      </c>
      <c r="M10" s="396" t="s">
        <v>262</v>
      </c>
      <c r="N10" s="428" t="s">
        <v>263</v>
      </c>
      <c r="O10" s="429"/>
      <c r="P10" s="430" t="s">
        <v>264</v>
      </c>
      <c r="Q10" s="429"/>
      <c r="R10" s="430" t="s">
        <v>265</v>
      </c>
      <c r="S10" s="429"/>
      <c r="T10" s="430" t="s">
        <v>266</v>
      </c>
      <c r="U10" s="431"/>
      <c r="V10" s="430" t="s">
        <v>267</v>
      </c>
      <c r="W10" s="431"/>
      <c r="X10" s="430" t="s">
        <v>268</v>
      </c>
      <c r="Y10" s="431"/>
      <c r="Z10" s="430" t="s">
        <v>269</v>
      </c>
      <c r="AA10" s="431"/>
      <c r="AB10" s="420" t="s">
        <v>270</v>
      </c>
      <c r="AC10" s="396" t="s">
        <v>271</v>
      </c>
      <c r="AD10" s="441" t="s">
        <v>272</v>
      </c>
      <c r="AE10" s="392"/>
      <c r="AF10" s="393"/>
      <c r="AG10" s="392"/>
      <c r="AH10" s="440"/>
      <c r="AI10" s="426"/>
      <c r="AJ10" s="399"/>
      <c r="AK10" s="399"/>
      <c r="AL10" s="399"/>
      <c r="AM10" s="399"/>
      <c r="AN10" s="399"/>
      <c r="AO10" s="407"/>
    </row>
    <row r="11" spans="2:41" s="71" customFormat="1" ht="50.25" customHeight="1" x14ac:dyDescent="0.3">
      <c r="B11" s="411"/>
      <c r="C11" s="411"/>
      <c r="D11" s="433"/>
      <c r="E11" s="435"/>
      <c r="F11" s="436"/>
      <c r="G11" s="438"/>
      <c r="H11" s="421"/>
      <c r="I11" s="421"/>
      <c r="J11" s="403"/>
      <c r="K11" s="403"/>
      <c r="L11" s="421"/>
      <c r="M11" s="397"/>
      <c r="N11" s="89" t="s">
        <v>273</v>
      </c>
      <c r="O11" s="140" t="s">
        <v>274</v>
      </c>
      <c r="P11" s="140" t="s">
        <v>275</v>
      </c>
      <c r="Q11" s="140" t="s">
        <v>274</v>
      </c>
      <c r="R11" s="140" t="s">
        <v>276</v>
      </c>
      <c r="S11" s="140" t="s">
        <v>274</v>
      </c>
      <c r="T11" s="140" t="s">
        <v>277</v>
      </c>
      <c r="U11" s="140" t="s">
        <v>274</v>
      </c>
      <c r="V11" s="140" t="s">
        <v>278</v>
      </c>
      <c r="W11" s="140" t="s">
        <v>274</v>
      </c>
      <c r="X11" s="140" t="s">
        <v>279</v>
      </c>
      <c r="Y11" s="140" t="s">
        <v>274</v>
      </c>
      <c r="Z11" s="140" t="s">
        <v>280</v>
      </c>
      <c r="AA11" s="140" t="s">
        <v>274</v>
      </c>
      <c r="AB11" s="421"/>
      <c r="AC11" s="397"/>
      <c r="AD11" s="442"/>
      <c r="AE11" s="141" t="s">
        <v>281</v>
      </c>
      <c r="AF11" s="139" t="s">
        <v>282</v>
      </c>
      <c r="AG11" s="141" t="s">
        <v>282</v>
      </c>
      <c r="AH11" s="90" t="s">
        <v>281</v>
      </c>
      <c r="AI11" s="427"/>
      <c r="AJ11" s="400"/>
      <c r="AK11" s="400"/>
      <c r="AL11" s="400"/>
      <c r="AM11" s="400"/>
      <c r="AN11" s="400"/>
      <c r="AO11" s="408"/>
    </row>
    <row r="12" spans="2:41" s="110" customFormat="1" ht="57.75" customHeight="1" x14ac:dyDescent="0.25">
      <c r="B12" s="135" t="str">
        <f>'3-IDENTIFICACIÓN DEL RIESGO'!B10</f>
        <v>R1</v>
      </c>
      <c r="C12" s="134" t="str">
        <f>'3-IDENTIFICACIÓN DEL RIESGO'!C10</f>
        <v>Todos los procesos</v>
      </c>
      <c r="D12" s="113" t="str">
        <f>'3-IDENTIFICACIÓN DEL RIESGO'!E10</f>
        <v>Directores, Subdirectores y Jefes de Oficina</v>
      </c>
      <c r="E12" s="385" t="str">
        <f>'3-IDENTIFICACIÓN DEL RIESGO'!N10</f>
        <v xml:space="preserve">Pérdida de la integridad, confidencialidad y disponibilidad de la información física manejada por los procesos de la ANT en cada dependencia </v>
      </c>
      <c r="F12" s="385"/>
      <c r="G12" s="136" t="s">
        <v>383</v>
      </c>
      <c r="H12" s="136" t="s">
        <v>292</v>
      </c>
      <c r="I12" s="136" t="s">
        <v>283</v>
      </c>
      <c r="J12" s="136" t="s">
        <v>284</v>
      </c>
      <c r="K12" s="136" t="s">
        <v>285</v>
      </c>
      <c r="L12" s="136" t="s">
        <v>286</v>
      </c>
      <c r="M12" s="136" t="s">
        <v>287</v>
      </c>
      <c r="N12" s="136" t="s">
        <v>68</v>
      </c>
      <c r="O12" s="136">
        <f t="shared" ref="O12:O18" si="0">IF(N12="Asignado",15,IF(N12="NO asignado",0))</f>
        <v>15</v>
      </c>
      <c r="P12" s="136" t="s">
        <v>74</v>
      </c>
      <c r="Q12" s="136">
        <f t="shared" ref="Q12:Q18" si="1">IF(P12="Adecuado",15,IF(P12="Inadecuado",0))</f>
        <v>15</v>
      </c>
      <c r="R12" s="136" t="s">
        <v>77</v>
      </c>
      <c r="S12" s="136">
        <f t="shared" ref="S12:S18" si="2">IF(R12="Oportuna",15,IF(R12="Inoportuna",0))</f>
        <v>15</v>
      </c>
      <c r="T12" s="136" t="s">
        <v>80</v>
      </c>
      <c r="U12" s="136">
        <f t="shared" ref="U12:U18" si="3">IF(T12="Prevenir",15,IF(T12="Detectar",10,IF(T12="No es un control",0)))</f>
        <v>15</v>
      </c>
      <c r="V12" s="136" t="s">
        <v>85</v>
      </c>
      <c r="W12" s="136">
        <f t="shared" ref="W12:W18" si="4">IF(V12="Confiable",15,IF(V12="No confiable",0))</f>
        <v>0</v>
      </c>
      <c r="X12" s="136" t="s">
        <v>88</v>
      </c>
      <c r="Y12" s="136">
        <f t="shared" ref="Y12:Y18" si="5">IF(X12="Se investigan oportunamente",15,IF(X12="No se investigan oportunamente",0))</f>
        <v>0</v>
      </c>
      <c r="Z12" s="136" t="s">
        <v>91</v>
      </c>
      <c r="AA12" s="136">
        <f t="shared" ref="AA12:AA18" si="6">IF(Z12="Completa",10,IF(Z12="Incompleta",5,IF(Z12="No existe",0)))</f>
        <v>5</v>
      </c>
      <c r="AB12" s="134">
        <f t="shared" ref="AB12:AB18" si="7">O12+Q12+S12+U12+W12+Y12+AA12</f>
        <v>65</v>
      </c>
      <c r="AC12" s="134" t="str">
        <f t="shared" ref="AC12:AC18" si="8">IF(AB12&lt;86,"Débil",(IF(AB12&lt;96,"Moderado","Fuerte")))</f>
        <v>Débil</v>
      </c>
      <c r="AD12" s="93" t="s">
        <v>65</v>
      </c>
      <c r="AE12" s="93" t="str">
        <f>IF(OR(AND(AC12="Fuerte",AD12="Moderado"),AND(AC12="Moderado",AD12="Fuerte"),AND(AC12="Moderado",AD12="Moderado")),"Moderado",IF(OR(AND(AC12="Fuerte",AD12="Débil"),AND(AC12="Moderado",AD12="Débil"),AND(AC12="Débil")),"Débil",IF(AND(AC12="Fuerte",AD12="Fuerte"),"Fuerte")))</f>
        <v>Débil</v>
      </c>
      <c r="AF12" s="93" t="str">
        <f t="shared" ref="AF12:AF18" si="9">IF(AE12="Fuerte","100",IF(AE12="Moderado","50",IF(AE12="Débil","0")))</f>
        <v>0</v>
      </c>
      <c r="AG12" s="93">
        <f>AF12/1</f>
        <v>0</v>
      </c>
      <c r="AH12" s="93" t="str">
        <f t="shared" ref="AH12:AH18" si="10">IF(AG12&lt;50,"Débil",IF(AG12&lt;=99,"Moderado",IF(AG12=100,"Fuerte",IF(AG12="","ERROR"))))</f>
        <v>Débil</v>
      </c>
      <c r="AI12" s="111" t="s">
        <v>111</v>
      </c>
      <c r="AJ12" s="111"/>
      <c r="AK12" s="111"/>
      <c r="AL12" s="111"/>
      <c r="AM12" s="388" t="b">
        <f>IF(OR(AND(AL12="Moderado",AJ12="Casi Seguro"),AND(AL12="Mayor",AJ12="Posible"),AND(AL12="Mayor",AJ12="Probable"),AND(AL12="Mayor",AJ12="Casi Seguro")),"Extremo",IF(OR(AND(AL12="Mayor",AJ12="Improbable"),AND(AL12="Mayor",AJ12="Rara Vez"),AND(AL12="Moderado",AJ12="Probable"),AND(AL12="Moderado",AJ12="Posible"),AND(AL12="Menor",AJ12="Casi seguro"),AND(AL12="Menor",AJ12="Probable"),AND(AL12="Insignificante",AJ12="Casi seguro")),"Alto",IF(OR(AND(AL12="Moderado",AJ12="Improbable"),AND(AL12="Moderado",AJ12="Rara Vez"),AND(AL12="Menor",AJ12="Posible"),AND(AL12="Insignificante",AJ12="Probable")),"Moderado",IF(OR(AND(AL12="Menor",AJ12="Improbable"),AND(AL12="Menor",AJ12="Rara Vez"),AND(AL12="Insignificante",AJ12="Posible"),AND(AL12="Insignificante",AJ12="Improbable"),AND(AL12="Insignificante",AJ12="Rara Vez")),"Bajo",IF(AL12="Catastrófico","Extremo")))))</f>
        <v>0</v>
      </c>
      <c r="AN12" s="388"/>
      <c r="AO12" s="47" t="s">
        <v>288</v>
      </c>
    </row>
    <row r="13" spans="2:41" s="110" customFormat="1" ht="73.5" customHeight="1" x14ac:dyDescent="0.25">
      <c r="B13" s="134" t="str">
        <f>'3-IDENTIFICACIÓN DEL RIESGO'!B11</f>
        <v>R2</v>
      </c>
      <c r="C13" s="134" t="str">
        <f>'3-IDENTIFICACIÓN DEL RIESGO'!C11</f>
        <v>Administración de Bienes y Servicios</v>
      </c>
      <c r="D13" s="113" t="s">
        <v>374</v>
      </c>
      <c r="E13" s="385" t="str">
        <f>'3-IDENTIFICACIÓN DEL RIESGO'!N11</f>
        <v>Pérdida de la integridad, confidencialidad y disponibilidad de la información y equipos de cómputo debido a la falta de controles de acceso físico para el ingreso a las sedes de la ANT.</v>
      </c>
      <c r="F13" s="385"/>
      <c r="G13" s="136" t="s">
        <v>387</v>
      </c>
      <c r="H13" s="136" t="s">
        <v>373</v>
      </c>
      <c r="I13" s="136" t="s">
        <v>388</v>
      </c>
      <c r="J13" s="136" t="s">
        <v>289</v>
      </c>
      <c r="K13" s="136" t="s">
        <v>285</v>
      </c>
      <c r="L13" s="136" t="s">
        <v>290</v>
      </c>
      <c r="M13" s="136" t="s">
        <v>291</v>
      </c>
      <c r="N13" s="136" t="s">
        <v>68</v>
      </c>
      <c r="O13" s="136">
        <f t="shared" si="0"/>
        <v>15</v>
      </c>
      <c r="P13" s="136" t="s">
        <v>74</v>
      </c>
      <c r="Q13" s="136">
        <f t="shared" si="1"/>
        <v>15</v>
      </c>
      <c r="R13" s="136" t="s">
        <v>77</v>
      </c>
      <c r="S13" s="136">
        <f t="shared" si="2"/>
        <v>15</v>
      </c>
      <c r="T13" s="136" t="s">
        <v>81</v>
      </c>
      <c r="U13" s="136">
        <f t="shared" si="3"/>
        <v>10</v>
      </c>
      <c r="V13" s="136" t="s">
        <v>85</v>
      </c>
      <c r="W13" s="136">
        <f t="shared" si="4"/>
        <v>0</v>
      </c>
      <c r="X13" s="136" t="s">
        <v>88</v>
      </c>
      <c r="Y13" s="136">
        <f t="shared" si="5"/>
        <v>0</v>
      </c>
      <c r="Z13" s="136" t="s">
        <v>90</v>
      </c>
      <c r="AA13" s="136">
        <f t="shared" si="6"/>
        <v>10</v>
      </c>
      <c r="AB13" s="134">
        <f t="shared" si="7"/>
        <v>65</v>
      </c>
      <c r="AC13" s="134" t="str">
        <f t="shared" si="8"/>
        <v>Débil</v>
      </c>
      <c r="AD13" s="93" t="s">
        <v>23</v>
      </c>
      <c r="AE13" s="93" t="str">
        <f t="shared" ref="AE13:AE18" si="11">IF(OR(AND(AC13="Fuerte",AD13="Moderado"),AND(AC13="Moderado",AD13="Fuerte"),AND(AC13="Moderado",AD13="Moderado")),"Moderado",IF(OR(AND(AC13="Fuerte",AD13="Débil"),AND(AC13="Moderado",AD13="Débil"),AND(AC13="Débil")),"Débil",IF(AND(AC13="Fuerte",AD13="Fuerte"),"Fuerte")))</f>
        <v>Débil</v>
      </c>
      <c r="AF13" s="93" t="str">
        <f t="shared" si="9"/>
        <v>0</v>
      </c>
      <c r="AG13" s="93">
        <f>AF13/1</f>
        <v>0</v>
      </c>
      <c r="AH13" s="93" t="str">
        <f t="shared" si="10"/>
        <v>Débil</v>
      </c>
      <c r="AI13" s="111" t="s">
        <v>111</v>
      </c>
      <c r="AJ13" s="111"/>
      <c r="AK13" s="111" t="s">
        <v>111</v>
      </c>
      <c r="AL13" s="111"/>
      <c r="AM13" s="388" t="b">
        <f t="shared" ref="AM13:AM18" si="12">IF(OR(AND(AL13="Moderado",AJ13="Casi Seguro"),AND(AL13="Mayor",AJ13="Posible"),AND(AL13="Mayor",AJ13="Probable"),AND(AL13="Mayor",AJ13="Casi Seguro")),"Extremo",IF(OR(AND(AL13="Mayor",AJ13="Improbable"),AND(AL13="Mayor",AJ13="Rara Vez"),AND(AL13="Moderado",AJ13="Probable"),AND(AL13="Moderado",AJ13="Posible"),AND(AL13="Menor",AJ13="Casi seguro"),AND(AL13="Menor",AJ13="Probable"),AND(AL13="Insignificante",AJ13="Casi seguro")),"Alto",IF(OR(AND(AL13="Moderado",AJ13="Improbable"),AND(AL13="Moderado",AJ13="Rara Vez"),AND(AL13="Menor",AJ13="Posible"),AND(AL13="Insignificante",AJ13="Probable")),"Moderado",IF(OR(AND(AL13="Menor",AJ13="Improbable"),AND(AL13="Menor",AJ13="Rara Vez"),AND(AL13="Insignificante",AJ13="Posible"),AND(AL13="Insignificante",AJ13="Improbable"),AND(AL13="Insignificante",AJ13="Rara Vez")),"Bajo",IF(AL13="Catastrófico","Extremo")))))</f>
        <v>0</v>
      </c>
      <c r="AN13" s="388"/>
      <c r="AO13" s="47" t="s">
        <v>288</v>
      </c>
    </row>
    <row r="14" spans="2:41" s="110" customFormat="1" ht="71.25" customHeight="1" x14ac:dyDescent="0.25">
      <c r="B14" s="134" t="str">
        <f>'3-IDENTIFICACIÓN DEL RIESGO'!B12</f>
        <v>R3</v>
      </c>
      <c r="C14" s="134" t="str">
        <f>'3-IDENTIFICACIÓN DEL RIESGO'!C12</f>
        <v>Inteligencia de la Información
Gestión de la Información</v>
      </c>
      <c r="D14" s="113" t="str">
        <f>'3-IDENTIFICACIÓN DEL RIESGO'!E12</f>
        <v xml:space="preserve">Oficina Planeación, 
 Subdirección  de Sistemas de Información de Tierras, Secretaria General - Infraestructura </v>
      </c>
      <c r="E14" s="385" t="str">
        <f>'3-IDENTIFICACIÓN DEL RIESGO'!N12</f>
        <v>Incumplimiento por parte de los colaboradores de las políticas y linamientos  de seguridad de la información definidas por la ANT.</v>
      </c>
      <c r="F14" s="385"/>
      <c r="G14" s="136" t="s">
        <v>364</v>
      </c>
      <c r="H14" s="136" t="s">
        <v>365</v>
      </c>
      <c r="I14" s="136" t="s">
        <v>366</v>
      </c>
      <c r="J14" s="136" t="s">
        <v>367</v>
      </c>
      <c r="K14" s="131" t="s">
        <v>391</v>
      </c>
      <c r="L14" s="136" t="s">
        <v>368</v>
      </c>
      <c r="M14" s="136" t="s">
        <v>369</v>
      </c>
      <c r="N14" s="136" t="s">
        <v>68</v>
      </c>
      <c r="O14" s="136">
        <f t="shared" si="0"/>
        <v>15</v>
      </c>
      <c r="P14" s="136" t="s">
        <v>74</v>
      </c>
      <c r="Q14" s="136">
        <f t="shared" si="1"/>
        <v>15</v>
      </c>
      <c r="R14" s="136" t="s">
        <v>77</v>
      </c>
      <c r="S14" s="136">
        <f t="shared" si="2"/>
        <v>15</v>
      </c>
      <c r="T14" s="136" t="s">
        <v>80</v>
      </c>
      <c r="U14" s="136">
        <f t="shared" si="3"/>
        <v>15</v>
      </c>
      <c r="V14" s="136" t="s">
        <v>84</v>
      </c>
      <c r="W14" s="136">
        <f t="shared" si="4"/>
        <v>15</v>
      </c>
      <c r="X14" s="136" t="s">
        <v>87</v>
      </c>
      <c r="Y14" s="136">
        <f t="shared" si="5"/>
        <v>15</v>
      </c>
      <c r="Z14" s="136" t="s">
        <v>90</v>
      </c>
      <c r="AA14" s="136">
        <f t="shared" si="6"/>
        <v>10</v>
      </c>
      <c r="AB14" s="134">
        <f t="shared" si="7"/>
        <v>100</v>
      </c>
      <c r="AC14" s="134" t="str">
        <f t="shared" si="8"/>
        <v>Fuerte</v>
      </c>
      <c r="AD14" s="134" t="s">
        <v>23</v>
      </c>
      <c r="AE14" s="134" t="str">
        <f t="shared" si="11"/>
        <v>Moderado</v>
      </c>
      <c r="AF14" s="134" t="str">
        <f t="shared" si="9"/>
        <v>50</v>
      </c>
      <c r="AG14" s="93">
        <f>(AF14+AF15)/2</f>
        <v>25</v>
      </c>
      <c r="AH14" s="93" t="str">
        <f t="shared" si="10"/>
        <v>Débil</v>
      </c>
      <c r="AI14" s="111" t="s">
        <v>111</v>
      </c>
      <c r="AJ14" s="111"/>
      <c r="AK14" s="111" t="s">
        <v>111</v>
      </c>
      <c r="AL14" s="111"/>
      <c r="AM14" s="386" t="b">
        <f t="shared" si="12"/>
        <v>0</v>
      </c>
      <c r="AN14" s="387"/>
      <c r="AO14" s="47" t="s">
        <v>288</v>
      </c>
    </row>
    <row r="15" spans="2:41" s="110" customFormat="1" ht="80.25" customHeight="1" x14ac:dyDescent="0.25">
      <c r="B15" s="134" t="str">
        <f>'3-IDENTIFICACIÓN DEL RIESGO'!B13</f>
        <v>R4</v>
      </c>
      <c r="C15" s="134" t="str">
        <f>'3-IDENTIFICACIÓN DEL RIESGO'!C13</f>
        <v>Gestión de la Información
Adquisición de Bienes y Servicios</v>
      </c>
      <c r="D15" s="113" t="str">
        <f>'3-IDENTIFICACIÓN DEL RIESGO'!E13</f>
        <v>Subdirección de Sistemas de Información de Tierras
Secretaría General (Infraestructura)</v>
      </c>
      <c r="E15" s="385" t="str">
        <f>'3-IDENTIFICACIÓN DEL RIESGO'!N13</f>
        <v xml:space="preserve">Pérdida de la confidencialidad, integridad y disponiblidad de la información almacenada y procesada por la infraestructura tecnológica de la ANT. </v>
      </c>
      <c r="F15" s="385"/>
      <c r="G15" s="136" t="s">
        <v>375</v>
      </c>
      <c r="H15" s="136" t="s">
        <v>373</v>
      </c>
      <c r="I15" s="136" t="s">
        <v>376</v>
      </c>
      <c r="J15" s="136" t="s">
        <v>377</v>
      </c>
      <c r="K15" s="136" t="s">
        <v>285</v>
      </c>
      <c r="L15" s="136" t="s">
        <v>378</v>
      </c>
      <c r="M15" s="136" t="s">
        <v>379</v>
      </c>
      <c r="N15" s="136" t="s">
        <v>68</v>
      </c>
      <c r="O15" s="136">
        <f t="shared" si="0"/>
        <v>15</v>
      </c>
      <c r="P15" s="136" t="s">
        <v>74</v>
      </c>
      <c r="Q15" s="136">
        <f t="shared" si="1"/>
        <v>15</v>
      </c>
      <c r="R15" s="136" t="s">
        <v>77</v>
      </c>
      <c r="S15" s="136">
        <f t="shared" si="2"/>
        <v>15</v>
      </c>
      <c r="T15" s="136" t="s">
        <v>80</v>
      </c>
      <c r="U15" s="136">
        <f t="shared" si="3"/>
        <v>15</v>
      </c>
      <c r="V15" s="136" t="s">
        <v>84</v>
      </c>
      <c r="W15" s="136">
        <f t="shared" si="4"/>
        <v>15</v>
      </c>
      <c r="X15" s="136" t="s">
        <v>88</v>
      </c>
      <c r="Y15" s="136">
        <f t="shared" si="5"/>
        <v>0</v>
      </c>
      <c r="Z15" s="136" t="s">
        <v>90</v>
      </c>
      <c r="AA15" s="136">
        <f t="shared" si="6"/>
        <v>10</v>
      </c>
      <c r="AB15" s="134">
        <f t="shared" si="7"/>
        <v>85</v>
      </c>
      <c r="AC15" s="134" t="str">
        <f t="shared" si="8"/>
        <v>Débil</v>
      </c>
      <c r="AD15" s="93" t="s">
        <v>23</v>
      </c>
      <c r="AE15" s="93" t="str">
        <f t="shared" si="11"/>
        <v>Débil</v>
      </c>
      <c r="AF15" s="93" t="str">
        <f t="shared" si="9"/>
        <v>0</v>
      </c>
      <c r="AG15" s="93">
        <f>(AF15+AF17)/2</f>
        <v>0</v>
      </c>
      <c r="AH15" s="93" t="str">
        <f t="shared" si="10"/>
        <v>Débil</v>
      </c>
      <c r="AI15" s="111" t="s">
        <v>111</v>
      </c>
      <c r="AJ15" s="111"/>
      <c r="AK15" s="111" t="s">
        <v>111</v>
      </c>
      <c r="AL15" s="111"/>
      <c r="AM15" s="386" t="b">
        <f t="shared" si="12"/>
        <v>0</v>
      </c>
      <c r="AN15" s="387"/>
      <c r="AO15" s="47" t="s">
        <v>288</v>
      </c>
    </row>
    <row r="16" spans="2:41" s="110" customFormat="1" ht="80.25" customHeight="1" x14ac:dyDescent="0.25">
      <c r="B16" s="134" t="str">
        <f>'3-IDENTIFICACIÓN DEL RIESGO'!B14</f>
        <v>R5</v>
      </c>
      <c r="C16" s="134" t="str">
        <f>'3-IDENTIFICACIÓN DEL RIESGO'!C14</f>
        <v>Gestión de la Información</v>
      </c>
      <c r="D16" s="113" t="str">
        <f>'3-IDENTIFICACIÓN DEL RIESGO'!E14</f>
        <v>Directores, Subdirectores y Jefes de Oficina</v>
      </c>
      <c r="E16" s="385" t="str">
        <f>'3-IDENTIFICACIÓN DEL RIESGO'!N14</f>
        <v>Firma de documentos digitales sin autorización previa por parte del personal de confianza de los jefes de área.</v>
      </c>
      <c r="F16" s="385"/>
      <c r="G16" s="136" t="s">
        <v>432</v>
      </c>
      <c r="H16" s="136" t="s">
        <v>373</v>
      </c>
      <c r="I16" s="136" t="s">
        <v>395</v>
      </c>
      <c r="J16" s="136" t="s">
        <v>393</v>
      </c>
      <c r="K16" s="131" t="s">
        <v>391</v>
      </c>
      <c r="L16" s="136" t="s">
        <v>394</v>
      </c>
      <c r="M16" s="136" t="s">
        <v>396</v>
      </c>
      <c r="N16" s="136" t="s">
        <v>68</v>
      </c>
      <c r="O16" s="136">
        <f t="shared" si="0"/>
        <v>15</v>
      </c>
      <c r="P16" s="136" t="s">
        <v>74</v>
      </c>
      <c r="Q16" s="136">
        <f t="shared" si="1"/>
        <v>15</v>
      </c>
      <c r="R16" s="136" t="s">
        <v>77</v>
      </c>
      <c r="S16" s="136">
        <f t="shared" si="2"/>
        <v>15</v>
      </c>
      <c r="T16" s="136" t="s">
        <v>80</v>
      </c>
      <c r="U16" s="136">
        <f t="shared" si="3"/>
        <v>15</v>
      </c>
      <c r="V16" s="136" t="s">
        <v>84</v>
      </c>
      <c r="W16" s="136">
        <f t="shared" si="4"/>
        <v>15</v>
      </c>
      <c r="X16" s="136" t="s">
        <v>87</v>
      </c>
      <c r="Y16" s="136">
        <f t="shared" si="5"/>
        <v>15</v>
      </c>
      <c r="Z16" s="136" t="s">
        <v>90</v>
      </c>
      <c r="AA16" s="136">
        <f t="shared" si="6"/>
        <v>10</v>
      </c>
      <c r="AB16" s="134">
        <f t="shared" si="7"/>
        <v>100</v>
      </c>
      <c r="AC16" s="134" t="str">
        <f t="shared" si="8"/>
        <v>Fuerte</v>
      </c>
      <c r="AD16" s="93" t="s">
        <v>23</v>
      </c>
      <c r="AE16" s="93" t="str">
        <f t="shared" si="11"/>
        <v>Moderado</v>
      </c>
      <c r="AF16" s="93" t="str">
        <f t="shared" si="9"/>
        <v>50</v>
      </c>
      <c r="AG16" s="93">
        <f>(AF16+AF18)/2</f>
        <v>25</v>
      </c>
      <c r="AH16" s="93" t="str">
        <f t="shared" si="10"/>
        <v>Débil</v>
      </c>
      <c r="AI16" s="111" t="s">
        <v>111</v>
      </c>
      <c r="AJ16" s="111"/>
      <c r="AK16" s="111" t="s">
        <v>111</v>
      </c>
      <c r="AL16" s="111"/>
      <c r="AM16" s="386" t="b">
        <f>IF(OR(AND(AL16="Moderado",AJ16="Casi Seguro"),AND(AL16="Mayor",AJ16="Posible"),AND(AL16="Mayor",AJ16="Probable"),AND(AL16="Mayor",AJ16="Casi Seguro")),"Extremo",IF(OR(AND(AL16="Mayor",AJ16="Improbable"),AND(AL16="Mayor",AJ16="Rara Vez"),AND(AL16="Moderado",AJ16="Probable"),AND(AL16="Moderado",AJ16="Posible"),AND(AL16="Menor",AJ16="Casi seguro"),AND(AL16="Menor",AJ16="Probable"),AND(AL16="Insignificante",AJ16="Casi seguro")),"Alto",IF(OR(AND(AL16="Moderado",AJ16="Improbable"),AND(AL16="Moderado",AJ16="Rara Vez"),AND(AL16="Menor",AJ16="Posible"),AND(AL16="Insignificante",AJ16="Probable")),"Moderado",IF(OR(AND(AL16="Menor",AJ16="Improbable"),AND(AL16="Menor",AJ16="Rara Vez"),AND(AL16="Insignificante",AJ16="Posible"),AND(AL16="Insignificante",AJ16="Improbable"),AND(AL16="Insignificante",AJ16="Rara Vez")),"Bajo",IF(AL16="Catastrófico","Extremo")))))</f>
        <v>0</v>
      </c>
      <c r="AN16" s="387"/>
      <c r="AO16" s="47" t="s">
        <v>288</v>
      </c>
    </row>
    <row r="17" spans="2:41" s="110" customFormat="1" ht="113.25" customHeight="1" x14ac:dyDescent="0.25">
      <c r="B17" s="134" t="str">
        <f>'3-IDENTIFICACIÓN DEL RIESGO'!B15</f>
        <v>R6</v>
      </c>
      <c r="C17" s="134" t="str">
        <f>'3-IDENTIFICACIÓN DEL RIESGO'!C15</f>
        <v>Administración de Bienes y Servicios</v>
      </c>
      <c r="D17" s="113" t="str">
        <f>'3-IDENTIFICACIÓN DEL RIESGO'!E15</f>
        <v>Secretaría General (Infraestructura Tecnologica)</v>
      </c>
      <c r="E17" s="385" t="str">
        <f>'3-IDENTIFICACIÓN DEL RIESGO'!N15</f>
        <v>Pérdida de la confindencialidad de la información provocada por un acceso no autorizado a la red de la ANT.</v>
      </c>
      <c r="F17" s="385"/>
      <c r="G17" s="136" t="s">
        <v>375</v>
      </c>
      <c r="H17" s="131" t="s">
        <v>365</v>
      </c>
      <c r="I17" s="131" t="s">
        <v>403</v>
      </c>
      <c r="J17" s="131" t="s">
        <v>404</v>
      </c>
      <c r="K17" s="136" t="s">
        <v>285</v>
      </c>
      <c r="L17" s="131" t="s">
        <v>405</v>
      </c>
      <c r="M17" s="132" t="s">
        <v>406</v>
      </c>
      <c r="N17" s="131" t="s">
        <v>68</v>
      </c>
      <c r="O17" s="131">
        <f t="shared" si="0"/>
        <v>15</v>
      </c>
      <c r="P17" s="131" t="s">
        <v>74</v>
      </c>
      <c r="Q17" s="131">
        <f t="shared" si="1"/>
        <v>15</v>
      </c>
      <c r="R17" s="131" t="s">
        <v>77</v>
      </c>
      <c r="S17" s="131">
        <f t="shared" si="2"/>
        <v>15</v>
      </c>
      <c r="T17" s="131" t="s">
        <v>80</v>
      </c>
      <c r="U17" s="131">
        <f t="shared" si="3"/>
        <v>15</v>
      </c>
      <c r="V17" s="131" t="s">
        <v>84</v>
      </c>
      <c r="W17" s="131">
        <f t="shared" si="4"/>
        <v>15</v>
      </c>
      <c r="X17" s="131" t="s">
        <v>88</v>
      </c>
      <c r="Y17" s="131">
        <f t="shared" si="5"/>
        <v>0</v>
      </c>
      <c r="Z17" s="131" t="s">
        <v>90</v>
      </c>
      <c r="AA17" s="131">
        <f t="shared" si="6"/>
        <v>10</v>
      </c>
      <c r="AB17" s="131">
        <f t="shared" si="7"/>
        <v>85</v>
      </c>
      <c r="AC17" s="134" t="str">
        <f t="shared" si="8"/>
        <v>Débil</v>
      </c>
      <c r="AD17" s="93" t="s">
        <v>23</v>
      </c>
      <c r="AE17" s="93" t="str">
        <f t="shared" si="11"/>
        <v>Débil</v>
      </c>
      <c r="AF17" s="93" t="str">
        <f t="shared" si="9"/>
        <v>0</v>
      </c>
      <c r="AG17" s="93">
        <f>(AF17+AF19)/2</f>
        <v>0</v>
      </c>
      <c r="AH17" s="93" t="str">
        <f t="shared" si="10"/>
        <v>Débil</v>
      </c>
      <c r="AI17" s="111" t="s">
        <v>111</v>
      </c>
      <c r="AJ17" s="111"/>
      <c r="AK17" s="111" t="s">
        <v>111</v>
      </c>
      <c r="AL17" s="111"/>
      <c r="AM17" s="389" t="b">
        <f t="shared" si="12"/>
        <v>0</v>
      </c>
      <c r="AN17" s="389"/>
      <c r="AO17" s="47" t="s">
        <v>288</v>
      </c>
    </row>
    <row r="18" spans="2:41" s="110" customFormat="1" ht="89.25" customHeight="1" x14ac:dyDescent="0.25">
      <c r="B18" s="134" t="str">
        <f>'3-IDENTIFICACIÓN DEL RIESGO'!B16</f>
        <v>R7</v>
      </c>
      <c r="C18" s="134" t="str">
        <f>'3-IDENTIFICACIÓN DEL RIESGO'!C16</f>
        <v>Administración de Bienes y Servicios</v>
      </c>
      <c r="D18" s="113" t="str">
        <f>'3-IDENTIFICACIÓN DEL RIESGO'!E16</f>
        <v>Secretaría General (Infraestructura Tecnologica)</v>
      </c>
      <c r="E18" s="385" t="str">
        <f>'3-IDENTIFICACIÓN DEL RIESGO'!N16</f>
        <v>Pérdida de la disponibilidad de la información, sistemas de información y servicios almacenados y procesados en el hardware (servidores, dispositivos de red y seguridad) ubicados en el datacenter y la Nube debido a fallas técnicas.</v>
      </c>
      <c r="F18" s="385"/>
      <c r="G18" s="136" t="s">
        <v>375</v>
      </c>
      <c r="H18" s="131" t="s">
        <v>365</v>
      </c>
      <c r="I18" s="131" t="s">
        <v>414</v>
      </c>
      <c r="J18" s="131" t="s">
        <v>415</v>
      </c>
      <c r="K18" s="136" t="s">
        <v>285</v>
      </c>
      <c r="L18" s="131" t="s">
        <v>416</v>
      </c>
      <c r="M18" s="132" t="s">
        <v>417</v>
      </c>
      <c r="N18" s="131" t="s">
        <v>68</v>
      </c>
      <c r="O18" s="136">
        <f t="shared" si="0"/>
        <v>15</v>
      </c>
      <c r="P18" s="136" t="s">
        <v>74</v>
      </c>
      <c r="Q18" s="136">
        <f t="shared" si="1"/>
        <v>15</v>
      </c>
      <c r="R18" s="131" t="s">
        <v>77</v>
      </c>
      <c r="S18" s="136">
        <f t="shared" si="2"/>
        <v>15</v>
      </c>
      <c r="T18" s="136" t="s">
        <v>80</v>
      </c>
      <c r="U18" s="136">
        <f t="shared" si="3"/>
        <v>15</v>
      </c>
      <c r="V18" s="136" t="s">
        <v>84</v>
      </c>
      <c r="W18" s="136">
        <f t="shared" si="4"/>
        <v>15</v>
      </c>
      <c r="X18" s="131" t="s">
        <v>88</v>
      </c>
      <c r="Y18" s="136">
        <f t="shared" si="5"/>
        <v>0</v>
      </c>
      <c r="Z18" s="136" t="s">
        <v>90</v>
      </c>
      <c r="AA18" s="136">
        <f t="shared" si="6"/>
        <v>10</v>
      </c>
      <c r="AB18" s="134">
        <f t="shared" si="7"/>
        <v>85</v>
      </c>
      <c r="AC18" s="134" t="str">
        <f t="shared" si="8"/>
        <v>Débil</v>
      </c>
      <c r="AD18" s="93" t="s">
        <v>23</v>
      </c>
      <c r="AE18" s="93" t="str">
        <f t="shared" si="11"/>
        <v>Débil</v>
      </c>
      <c r="AF18" s="93" t="str">
        <f t="shared" si="9"/>
        <v>0</v>
      </c>
      <c r="AG18" s="93">
        <f>(AF18+AF20)/2</f>
        <v>0</v>
      </c>
      <c r="AH18" s="93" t="str">
        <f t="shared" si="10"/>
        <v>Débil</v>
      </c>
      <c r="AI18" s="111" t="s">
        <v>111</v>
      </c>
      <c r="AJ18" s="111"/>
      <c r="AK18" s="111" t="s">
        <v>111</v>
      </c>
      <c r="AL18" s="111"/>
      <c r="AM18" s="388" t="b">
        <f t="shared" si="12"/>
        <v>0</v>
      </c>
      <c r="AN18" s="388"/>
      <c r="AO18" s="47" t="s">
        <v>288</v>
      </c>
    </row>
  </sheetData>
  <dataConsolidate/>
  <mergeCells count="61">
    <mergeCell ref="AM12:AN12"/>
    <mergeCell ref="AM14:AN14"/>
    <mergeCell ref="AM15:AN15"/>
    <mergeCell ref="AM13:AN13"/>
    <mergeCell ref="C9:C11"/>
    <mergeCell ref="D9:D11"/>
    <mergeCell ref="E9:F11"/>
    <mergeCell ref="G10:G11"/>
    <mergeCell ref="I10:I11"/>
    <mergeCell ref="AG9:AH10"/>
    <mergeCell ref="Z10:AA10"/>
    <mergeCell ref="AB10:AB11"/>
    <mergeCell ref="K10:K11"/>
    <mergeCell ref="L10:L11"/>
    <mergeCell ref="E12:F12"/>
    <mergeCell ref="AD10:AD11"/>
    <mergeCell ref="M10:M11"/>
    <mergeCell ref="N10:O10"/>
    <mergeCell ref="P10:Q10"/>
    <mergeCell ref="X10:Y10"/>
    <mergeCell ref="R10:S10"/>
    <mergeCell ref="T10:U10"/>
    <mergeCell ref="V10:W10"/>
    <mergeCell ref="J10:J11"/>
    <mergeCell ref="B8:AO8"/>
    <mergeCell ref="AO9:AO11"/>
    <mergeCell ref="AO4:AO5"/>
    <mergeCell ref="E5:F5"/>
    <mergeCell ref="B9:B11"/>
    <mergeCell ref="G5:AL5"/>
    <mergeCell ref="C6:AO6"/>
    <mergeCell ref="C7:AO7"/>
    <mergeCell ref="C2:D5"/>
    <mergeCell ref="G9:M9"/>
    <mergeCell ref="H10:H11"/>
    <mergeCell ref="N9:AC9"/>
    <mergeCell ref="AI9:AI11"/>
    <mergeCell ref="AL9:AL11"/>
    <mergeCell ref="AM9:AN11"/>
    <mergeCell ref="AE9:AF10"/>
    <mergeCell ref="E14:F14"/>
    <mergeCell ref="E15:F15"/>
    <mergeCell ref="E13:F13"/>
    <mergeCell ref="AM2:AN2"/>
    <mergeCell ref="E3:F3"/>
    <mergeCell ref="G3:AL3"/>
    <mergeCell ref="AM3:AN3"/>
    <mergeCell ref="E4:F4"/>
    <mergeCell ref="G4:AL4"/>
    <mergeCell ref="AM4:AN5"/>
    <mergeCell ref="E2:F2"/>
    <mergeCell ref="AC10:AC11"/>
    <mergeCell ref="AJ9:AJ11"/>
    <mergeCell ref="AK9:AK11"/>
    <mergeCell ref="G2:AL2"/>
    <mergeCell ref="E16:F16"/>
    <mergeCell ref="AM16:AN16"/>
    <mergeCell ref="AM18:AN18"/>
    <mergeCell ref="AM17:AN17"/>
    <mergeCell ref="E18:F18"/>
    <mergeCell ref="E17:F17"/>
  </mergeCells>
  <conditionalFormatting sqref="AM14:AM16">
    <cfRule type="containsText" dxfId="19" priority="5" operator="containsText" text="Bajo">
      <formula>NOT(ISERROR(SEARCH("Bajo",AM14)))</formula>
    </cfRule>
    <cfRule type="containsText" dxfId="18" priority="6" operator="containsText" text="Alto">
      <formula>NOT(ISERROR(SEARCH("Alto",AM14)))</formula>
    </cfRule>
    <cfRule type="containsText" dxfId="17" priority="7" stopIfTrue="1" operator="containsText" text="Moderado">
      <formula>NOT(ISERROR(SEARCH("Moderado",AM14)))</formula>
    </cfRule>
    <cfRule type="containsText" dxfId="16" priority="8" operator="containsText" text="Extremo">
      <formula>NOT(ISERROR(SEARCH("Extremo",AM14)))</formula>
    </cfRule>
  </conditionalFormatting>
  <conditionalFormatting sqref="AM12:AN13 AM17:AN18">
    <cfRule type="containsText" dxfId="15" priority="17" operator="containsText" text="Bajo">
      <formula>NOT(ISERROR(SEARCH("Bajo",AM12)))</formula>
    </cfRule>
    <cfRule type="containsText" dxfId="14" priority="18" operator="containsText" text="Alto">
      <formula>NOT(ISERROR(SEARCH("Alto",AM12)))</formula>
    </cfRule>
    <cfRule type="containsText" dxfId="13" priority="19" stopIfTrue="1" operator="containsText" text="Moderado">
      <formula>NOT(ISERROR(SEARCH("Moderado",AM12)))</formula>
    </cfRule>
    <cfRule type="containsText" dxfId="12" priority="20" operator="containsText" text="Extremo">
      <formula>NOT(ISERROR(SEARCH("Extremo",AM12)))</formula>
    </cfRule>
  </conditionalFormatting>
  <dataValidations count="2">
    <dataValidation type="list" allowBlank="1" showInputMessage="1" showErrorMessage="1" sqref="AJ12:AJ18">
      <formula1>Probabilidad</formula1>
    </dataValidation>
    <dataValidation type="list" allowBlank="1" showInputMessage="1" showErrorMessage="1" sqref="AL12:AL18">
      <formula1>Impacto</formula1>
    </dataValidation>
  </dataValidation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'0 - CALOR'!$K$51:$K$52</xm:f>
          </x14:formula1>
          <xm:sqref>N12:N18</xm:sqref>
        </x14:dataValidation>
        <x14:dataValidation type="list" allowBlank="1" showInputMessage="1" showErrorMessage="1">
          <x14:formula1>
            <xm:f>'0 - CALOR'!$K$53:$K$54</xm:f>
          </x14:formula1>
          <xm:sqref>P12:P18</xm:sqref>
        </x14:dataValidation>
        <x14:dataValidation type="list" allowBlank="1" showInputMessage="1" showErrorMessage="1">
          <x14:formula1>
            <xm:f>'0 - CALOR'!$K$55:$K$56</xm:f>
          </x14:formula1>
          <xm:sqref>R12:R18</xm:sqref>
        </x14:dataValidation>
        <x14:dataValidation type="list" allowBlank="1" showInputMessage="1" showErrorMessage="1">
          <x14:formula1>
            <xm:f>'0 - CALOR'!$K$57:$K$59</xm:f>
          </x14:formula1>
          <xm:sqref>T12:T18</xm:sqref>
        </x14:dataValidation>
        <x14:dataValidation type="list" allowBlank="1" showInputMessage="1" showErrorMessage="1">
          <x14:formula1>
            <xm:f>'0 - CALOR'!$K$60:$K$61</xm:f>
          </x14:formula1>
          <xm:sqref>V12:V18</xm:sqref>
        </x14:dataValidation>
        <x14:dataValidation type="list" allowBlank="1" showInputMessage="1" showErrorMessage="1">
          <x14:formula1>
            <xm:f>'0 - CALOR'!$K$62:$K$63</xm:f>
          </x14:formula1>
          <xm:sqref>X12:X18</xm:sqref>
        </x14:dataValidation>
        <x14:dataValidation type="list" allowBlank="1" showInputMessage="1" showErrorMessage="1">
          <x14:formula1>
            <xm:f>'0 - CALOR'!$K$64:$K$66</xm:f>
          </x14:formula1>
          <xm:sqref>Z12:Z18</xm:sqref>
        </x14:dataValidation>
        <x14:dataValidation type="list" allowBlank="1" showInputMessage="1" showErrorMessage="1">
          <x14:formula1>
            <xm:f>'0 - CALOR'!$C$51:$C$53</xm:f>
          </x14:formula1>
          <xm:sqref>AD12:AD18</xm:sqref>
        </x14:dataValidation>
        <x14:dataValidation type="list" allowBlank="1" showInputMessage="1" showErrorMessage="1">
          <x14:formula1>
            <xm:f>'0 - CALOR'!$N$89:$N$90</xm:f>
          </x14:formula1>
          <xm:sqref>AI12:AI18</xm:sqref>
        </x14:dataValidation>
        <x14:dataValidation type="list" allowBlank="1" showInputMessage="1" showErrorMessage="1">
          <x14:formula1>
            <xm:f>'0 - CALOR'!$N$92:$N$94</xm:f>
          </x14:formula1>
          <xm:sqref>AK12:AK18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0"/>
  <sheetViews>
    <sheetView topLeftCell="B1" zoomScale="85" zoomScaleNormal="85" workbookViewId="0">
      <pane ySplit="7" topLeftCell="A8" activePane="bottomLeft" state="frozen"/>
      <selection pane="bottomLeft" activeCell="B7" sqref="B7:P7"/>
    </sheetView>
  </sheetViews>
  <sheetFormatPr baseColWidth="10" defaultColWidth="11.42578125" defaultRowHeight="15" x14ac:dyDescent="0.25"/>
  <cols>
    <col min="1" max="1" width="11.42578125" style="7"/>
    <col min="2" max="2" width="14.140625" style="7" customWidth="1"/>
    <col min="3" max="3" width="14.85546875" style="7" customWidth="1"/>
    <col min="4" max="4" width="11.42578125" style="7"/>
    <col min="5" max="5" width="13" style="7" customWidth="1"/>
    <col min="6" max="6" width="14" style="7" customWidth="1"/>
    <col min="7" max="7" width="13.5703125" style="7" customWidth="1"/>
    <col min="8" max="8" width="14.5703125" style="7" customWidth="1"/>
    <col min="9" max="9" width="14.28515625" style="7" customWidth="1"/>
    <col min="10" max="16384" width="11.42578125" style="7"/>
  </cols>
  <sheetData>
    <row r="2" spans="2:16" ht="15.75" thickBot="1" x14ac:dyDescent="0.3"/>
    <row r="3" spans="2:16" s="8" customFormat="1" ht="39" customHeight="1" thickTop="1" x14ac:dyDescent="0.25">
      <c r="B3" s="468"/>
      <c r="C3" s="469"/>
      <c r="D3" s="394" t="s">
        <v>0</v>
      </c>
      <c r="E3" s="394"/>
      <c r="F3" s="401" t="s">
        <v>1</v>
      </c>
      <c r="G3" s="401"/>
      <c r="H3" s="401"/>
      <c r="I3" s="401"/>
      <c r="J3" s="401"/>
      <c r="K3" s="401"/>
      <c r="L3" s="401"/>
      <c r="M3" s="394" t="s">
        <v>2</v>
      </c>
      <c r="N3" s="394"/>
      <c r="O3" s="472" t="s">
        <v>423</v>
      </c>
      <c r="P3" s="473"/>
    </row>
    <row r="4" spans="2:16" s="8" customFormat="1" ht="27.75" customHeight="1" x14ac:dyDescent="0.25">
      <c r="B4" s="470"/>
      <c r="C4" s="214"/>
      <c r="D4" s="218" t="s">
        <v>3</v>
      </c>
      <c r="E4" s="218"/>
      <c r="F4" s="382" t="s">
        <v>421</v>
      </c>
      <c r="G4" s="382"/>
      <c r="H4" s="382"/>
      <c r="I4" s="382"/>
      <c r="J4" s="382"/>
      <c r="K4" s="382"/>
      <c r="L4" s="382"/>
      <c r="M4" s="218" t="s">
        <v>5</v>
      </c>
      <c r="N4" s="218"/>
      <c r="O4" s="474">
        <v>2</v>
      </c>
      <c r="P4" s="475"/>
    </row>
    <row r="5" spans="2:16" s="8" customFormat="1" ht="42" customHeight="1" thickBot="1" x14ac:dyDescent="0.3">
      <c r="B5" s="471"/>
      <c r="C5" s="216"/>
      <c r="D5" s="219" t="s">
        <v>6</v>
      </c>
      <c r="E5" s="219"/>
      <c r="F5" s="331" t="s">
        <v>422</v>
      </c>
      <c r="G5" s="331"/>
      <c r="H5" s="331"/>
      <c r="I5" s="331"/>
      <c r="J5" s="331"/>
      <c r="K5" s="331"/>
      <c r="L5" s="331"/>
      <c r="M5" s="207"/>
      <c r="N5" s="208"/>
      <c r="O5" s="209">
        <v>44518</v>
      </c>
      <c r="P5" s="410"/>
    </row>
    <row r="6" spans="2:16" ht="23.25" customHeight="1" thickBot="1" x14ac:dyDescent="0.3">
      <c r="B6" s="182" t="s">
        <v>114</v>
      </c>
      <c r="C6" s="183"/>
      <c r="D6" s="183"/>
      <c r="E6" s="183"/>
      <c r="F6" s="183"/>
      <c r="G6" s="183"/>
      <c r="H6" s="183"/>
      <c r="I6" s="183"/>
      <c r="J6" s="183"/>
      <c r="K6" s="183"/>
      <c r="L6" s="183"/>
      <c r="M6" s="183"/>
      <c r="N6" s="183"/>
      <c r="O6" s="183"/>
      <c r="P6" s="184"/>
    </row>
    <row r="7" spans="2:16" ht="70.5" customHeight="1" x14ac:dyDescent="0.25">
      <c r="B7" s="447" t="s">
        <v>115</v>
      </c>
      <c r="C7" s="448"/>
      <c r="D7" s="448"/>
      <c r="E7" s="448"/>
      <c r="F7" s="448"/>
      <c r="G7" s="448"/>
      <c r="H7" s="448"/>
      <c r="I7" s="448"/>
      <c r="J7" s="448"/>
      <c r="K7" s="448"/>
      <c r="L7" s="448"/>
      <c r="M7" s="448"/>
      <c r="N7" s="448"/>
      <c r="O7" s="448"/>
      <c r="P7" s="449"/>
    </row>
    <row r="8" spans="2:16" ht="9.75" customHeight="1" x14ac:dyDescent="0.25">
      <c r="B8" s="9"/>
      <c r="C8" s="2"/>
      <c r="D8" s="2"/>
      <c r="E8" s="2"/>
      <c r="F8" s="2"/>
      <c r="G8" s="2"/>
      <c r="H8" s="2"/>
      <c r="I8" s="2"/>
      <c r="J8" s="2"/>
      <c r="K8" s="2"/>
      <c r="L8" s="2"/>
      <c r="M8" s="2"/>
      <c r="N8" s="2"/>
      <c r="O8" s="2"/>
      <c r="P8" s="10"/>
    </row>
    <row r="9" spans="2:16" ht="21.75" customHeight="1" x14ac:dyDescent="0.25">
      <c r="B9" s="450" t="s">
        <v>116</v>
      </c>
      <c r="C9" s="451"/>
      <c r="D9" s="451"/>
      <c r="E9" s="451"/>
      <c r="F9" s="451"/>
      <c r="G9" s="451"/>
      <c r="H9" s="451"/>
      <c r="I9" s="451"/>
      <c r="J9" s="451"/>
      <c r="K9" s="451"/>
      <c r="L9" s="451"/>
      <c r="M9" s="451"/>
      <c r="N9" s="451"/>
      <c r="O9" s="451"/>
      <c r="P9" s="452"/>
    </row>
    <row r="10" spans="2:16" ht="18.75" customHeight="1" x14ac:dyDescent="0.3">
      <c r="B10" s="453" t="s">
        <v>117</v>
      </c>
      <c r="C10" s="454"/>
      <c r="D10" s="454"/>
      <c r="E10" s="454"/>
      <c r="F10" s="454"/>
      <c r="G10" s="454"/>
      <c r="H10" s="454"/>
      <c r="I10" s="454"/>
      <c r="J10" s="454"/>
      <c r="K10" s="454"/>
      <c r="L10" s="454"/>
      <c r="M10" s="454"/>
      <c r="N10" s="454"/>
      <c r="O10" s="454"/>
      <c r="P10" s="455"/>
    </row>
    <row r="11" spans="2:16" ht="18.75" customHeight="1" x14ac:dyDescent="0.3">
      <c r="B11" s="15"/>
      <c r="C11" s="14"/>
      <c r="D11" s="14"/>
      <c r="E11" s="14"/>
      <c r="F11" s="14"/>
      <c r="G11" s="14"/>
      <c r="H11" s="14"/>
      <c r="I11" s="14"/>
      <c r="J11" s="14"/>
      <c r="K11" s="14"/>
      <c r="L11" s="14"/>
      <c r="M11" s="14"/>
      <c r="N11" s="14"/>
      <c r="O11" s="14"/>
      <c r="P11" s="16"/>
    </row>
    <row r="12" spans="2:16" ht="59.25" customHeight="1" x14ac:dyDescent="0.25">
      <c r="B12" s="456" t="s">
        <v>118</v>
      </c>
      <c r="C12" s="457"/>
      <c r="D12" s="458" t="s">
        <v>119</v>
      </c>
      <c r="E12" s="458"/>
      <c r="F12" s="458"/>
      <c r="G12" s="458"/>
      <c r="H12" s="458"/>
      <c r="I12" s="458"/>
      <c r="J12" s="458"/>
      <c r="K12" s="458"/>
      <c r="L12" s="458"/>
      <c r="M12" s="458"/>
      <c r="N12" s="458"/>
      <c r="O12" s="458"/>
      <c r="P12" s="459"/>
    </row>
    <row r="13" spans="2:16" ht="48" customHeight="1" x14ac:dyDescent="0.25">
      <c r="B13" s="460" t="s">
        <v>120</v>
      </c>
      <c r="C13" s="461"/>
      <c r="D13" s="462" t="s">
        <v>121</v>
      </c>
      <c r="E13" s="462"/>
      <c r="F13" s="462"/>
      <c r="G13" s="462"/>
      <c r="H13" s="462"/>
      <c r="I13" s="462"/>
      <c r="J13" s="462"/>
      <c r="K13" s="462"/>
      <c r="L13" s="462"/>
      <c r="M13" s="462"/>
      <c r="N13" s="462"/>
      <c r="O13" s="462"/>
      <c r="P13" s="463"/>
    </row>
    <row r="14" spans="2:16" ht="192" customHeight="1" x14ac:dyDescent="0.25">
      <c r="B14" s="460" t="s">
        <v>122</v>
      </c>
      <c r="C14" s="461"/>
      <c r="D14" s="464" t="s">
        <v>435</v>
      </c>
      <c r="E14" s="464"/>
      <c r="F14" s="464"/>
      <c r="G14" s="464"/>
      <c r="H14" s="464"/>
      <c r="I14" s="464"/>
      <c r="J14" s="464"/>
      <c r="K14" s="464"/>
      <c r="L14" s="464"/>
      <c r="M14" s="464"/>
      <c r="N14" s="464"/>
      <c r="O14" s="464"/>
      <c r="P14" s="465"/>
    </row>
    <row r="15" spans="2:16" ht="69" customHeight="1" x14ac:dyDescent="0.25">
      <c r="B15" s="445" t="s">
        <v>123</v>
      </c>
      <c r="C15" s="446"/>
      <c r="D15" s="466" t="s">
        <v>124</v>
      </c>
      <c r="E15" s="466"/>
      <c r="F15" s="466"/>
      <c r="G15" s="466"/>
      <c r="H15" s="466"/>
      <c r="I15" s="466"/>
      <c r="J15" s="466"/>
      <c r="K15" s="466"/>
      <c r="L15" s="466"/>
      <c r="M15" s="466"/>
      <c r="N15" s="466"/>
      <c r="O15" s="466"/>
      <c r="P15" s="467"/>
    </row>
    <row r="16" spans="2:16" ht="48" customHeight="1" x14ac:dyDescent="0.25">
      <c r="B16" s="445" t="s">
        <v>125</v>
      </c>
      <c r="C16" s="446"/>
      <c r="D16" s="443" t="s">
        <v>436</v>
      </c>
      <c r="E16" s="443"/>
      <c r="F16" s="443"/>
      <c r="G16" s="443"/>
      <c r="H16" s="443"/>
      <c r="I16" s="443"/>
      <c r="J16" s="443"/>
      <c r="K16" s="443"/>
      <c r="L16" s="443"/>
      <c r="M16" s="443"/>
      <c r="N16" s="443"/>
      <c r="O16" s="443"/>
      <c r="P16" s="444"/>
    </row>
    <row r="17" spans="2:16" x14ac:dyDescent="0.25">
      <c r="B17" s="9"/>
      <c r="C17" s="2"/>
      <c r="D17" s="2"/>
      <c r="E17" s="2"/>
      <c r="F17" s="2"/>
      <c r="G17" s="2"/>
      <c r="H17" s="2"/>
      <c r="I17" s="2"/>
      <c r="J17" s="2"/>
      <c r="K17" s="2"/>
      <c r="L17" s="2"/>
      <c r="M17" s="2"/>
      <c r="N17" s="2"/>
      <c r="O17" s="2"/>
      <c r="P17" s="10"/>
    </row>
    <row r="18" spans="2:16" x14ac:dyDescent="0.25">
      <c r="B18" s="9"/>
      <c r="C18" s="2"/>
      <c r="D18" s="2"/>
      <c r="E18" s="2"/>
      <c r="F18" s="2"/>
      <c r="G18" s="2"/>
      <c r="H18" s="2"/>
      <c r="I18" s="2"/>
      <c r="J18" s="2"/>
      <c r="K18" s="2"/>
      <c r="L18" s="2"/>
      <c r="M18" s="2"/>
      <c r="N18" s="2"/>
      <c r="O18" s="2"/>
      <c r="P18" s="10"/>
    </row>
    <row r="19" spans="2:16" ht="15.75" thickBot="1" x14ac:dyDescent="0.3">
      <c r="B19" s="11"/>
      <c r="C19" s="12"/>
      <c r="D19" s="12"/>
      <c r="E19" s="12"/>
      <c r="F19" s="12"/>
      <c r="G19" s="12"/>
      <c r="H19" s="12"/>
      <c r="I19" s="12"/>
      <c r="J19" s="12"/>
      <c r="K19" s="12"/>
      <c r="L19" s="12"/>
      <c r="M19" s="12"/>
      <c r="N19" s="12"/>
      <c r="O19" s="12"/>
      <c r="P19" s="13"/>
    </row>
    <row r="20" spans="2:16" ht="15.75" thickTop="1" x14ac:dyDescent="0.25"/>
  </sheetData>
  <mergeCells count="27">
    <mergeCell ref="B6:P6"/>
    <mergeCell ref="B3:C5"/>
    <mergeCell ref="D3:E3"/>
    <mergeCell ref="F3:L3"/>
    <mergeCell ref="M3:N3"/>
    <mergeCell ref="O3:P3"/>
    <mergeCell ref="D4:E4"/>
    <mergeCell ref="F4:L4"/>
    <mergeCell ref="M4:N4"/>
    <mergeCell ref="O4:P4"/>
    <mergeCell ref="M5:N5"/>
    <mergeCell ref="O5:P5"/>
    <mergeCell ref="D5:E5"/>
    <mergeCell ref="F5:L5"/>
    <mergeCell ref="D16:P16"/>
    <mergeCell ref="B15:C15"/>
    <mergeCell ref="B16:C16"/>
    <mergeCell ref="B7:P7"/>
    <mergeCell ref="B9:P9"/>
    <mergeCell ref="B10:P10"/>
    <mergeCell ref="B12:C12"/>
    <mergeCell ref="D12:P12"/>
    <mergeCell ref="B13:C13"/>
    <mergeCell ref="D13:P13"/>
    <mergeCell ref="B14:C14"/>
    <mergeCell ref="D14:P14"/>
    <mergeCell ref="D15:P15"/>
  </mergeCells>
  <hyperlinks>
    <hyperlink ref="B10" r:id="rId1"/>
  </hyperlinks>
  <pageMargins left="0.7" right="0.7" top="0.75" bottom="0.75" header="0.3" footer="0.3"/>
  <pageSetup paperSize="14"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5"/>
  <sheetViews>
    <sheetView tabSelected="1" topLeftCell="A4" zoomScaleNormal="100" workbookViewId="0">
      <selection activeCell="AC8" sqref="AC8"/>
    </sheetView>
  </sheetViews>
  <sheetFormatPr baseColWidth="10" defaultColWidth="9.140625" defaultRowHeight="12.75" x14ac:dyDescent="0.25"/>
  <cols>
    <col min="1" max="1" width="11.42578125" style="65" customWidth="1"/>
    <col min="2" max="2" width="6.28515625" style="65" customWidth="1"/>
    <col min="3" max="3" width="15.7109375" style="65" customWidth="1"/>
    <col min="4" max="4" width="5.28515625" style="66" hidden="1" customWidth="1"/>
    <col min="5" max="5" width="27.5703125" style="65" customWidth="1"/>
    <col min="6" max="6" width="10.7109375" style="65" customWidth="1"/>
    <col min="7" max="7" width="40.42578125" style="65" hidden="1" customWidth="1"/>
    <col min="8" max="8" width="22.42578125" style="65" hidden="1" customWidth="1"/>
    <col min="9" max="9" width="4.140625" style="65" hidden="1" customWidth="1"/>
    <col min="10" max="10" width="5.140625" style="65" hidden="1" customWidth="1"/>
    <col min="11" max="11" width="5.5703125" style="65" hidden="1" customWidth="1"/>
    <col min="12" max="12" width="6.140625" style="65" hidden="1" customWidth="1"/>
    <col min="13" max="13" width="9.7109375" style="65" customWidth="1"/>
    <col min="14" max="14" width="25.5703125" style="65" customWidth="1"/>
    <col min="15" max="15" width="19.140625" style="65" customWidth="1"/>
    <col min="16" max="16" width="12.42578125" style="65" customWidth="1"/>
    <col min="17" max="17" width="13" style="65" hidden="1" customWidth="1"/>
    <col min="18" max="18" width="20.85546875" style="65" hidden="1" customWidth="1"/>
    <col min="19" max="19" width="37.85546875" style="65" hidden="1" customWidth="1"/>
    <col min="20" max="20" width="13.28515625" style="65" hidden="1" customWidth="1"/>
    <col min="21" max="21" width="13.7109375" style="65" hidden="1" customWidth="1"/>
    <col min="22" max="22" width="12.42578125" style="65" hidden="1" customWidth="1"/>
    <col min="23" max="23" width="12.5703125" style="65" hidden="1" customWidth="1"/>
    <col min="24" max="24" width="3.85546875" style="65" hidden="1" customWidth="1"/>
    <col min="25" max="25" width="4.42578125" style="65" hidden="1" customWidth="1"/>
    <col min="26" max="26" width="4.85546875" style="65" hidden="1" customWidth="1"/>
    <col min="27" max="27" width="5.42578125" style="65" hidden="1" customWidth="1"/>
    <col min="28" max="28" width="9" style="65" customWidth="1"/>
    <col min="29" max="29" width="46.5703125" style="115" customWidth="1"/>
    <col min="30" max="30" width="31.5703125" style="65" hidden="1" customWidth="1"/>
    <col min="31" max="31" width="35.85546875" style="65" customWidth="1"/>
    <col min="32" max="32" width="50.5703125" style="65" customWidth="1"/>
    <col min="33" max="33" width="9.140625" style="65" hidden="1" customWidth="1"/>
    <col min="34" max="34" width="5.28515625" style="65" hidden="1" customWidth="1"/>
    <col min="35" max="36" width="5.85546875" style="65" hidden="1" customWidth="1"/>
    <col min="37" max="37" width="5.140625" style="65" hidden="1" customWidth="1"/>
    <col min="38" max="38" width="5" style="65" hidden="1" customWidth="1"/>
    <col min="39" max="39" width="5.7109375" style="65" hidden="1" customWidth="1"/>
    <col min="40" max="40" width="6" style="65" hidden="1" customWidth="1"/>
    <col min="41" max="41" width="5.28515625" style="65" hidden="1" customWidth="1"/>
    <col min="42" max="42" width="5.7109375" style="65" hidden="1" customWidth="1"/>
    <col min="43" max="43" width="5.28515625" style="65" hidden="1" customWidth="1"/>
    <col min="44" max="44" width="5.7109375" style="65" hidden="1" customWidth="1"/>
    <col min="45" max="45" width="6.28515625" style="65" hidden="1" customWidth="1"/>
    <col min="46" max="46" width="32.5703125" style="65" hidden="1" customWidth="1"/>
    <col min="47" max="47" width="21.140625" style="65" customWidth="1"/>
    <col min="48" max="48" width="53.140625" style="65" customWidth="1"/>
    <col min="49" max="49" width="21.140625" style="65" customWidth="1"/>
    <col min="50" max="50" width="34" style="65" customWidth="1"/>
    <col min="51" max="51" width="36.5703125" style="65" customWidth="1"/>
    <col min="52" max="16384" width="9.140625" style="65"/>
  </cols>
  <sheetData>
    <row r="1" spans="2:53" ht="14.25" customHeight="1" thickBot="1" x14ac:dyDescent="0.3"/>
    <row r="2" spans="2:53" ht="39" customHeight="1" x14ac:dyDescent="0.25">
      <c r="B2" s="498"/>
      <c r="C2" s="498"/>
      <c r="D2" s="498"/>
      <c r="E2" s="498"/>
      <c r="F2" s="278" t="s">
        <v>0</v>
      </c>
      <c r="G2" s="279"/>
      <c r="H2" s="193" t="s">
        <v>420</v>
      </c>
      <c r="I2" s="194"/>
      <c r="J2" s="194"/>
      <c r="K2" s="194"/>
      <c r="L2" s="194"/>
      <c r="M2" s="194"/>
      <c r="N2" s="194"/>
      <c r="O2" s="194"/>
      <c r="P2" s="194"/>
      <c r="Q2" s="194"/>
      <c r="R2" s="194"/>
      <c r="S2" s="194"/>
      <c r="T2" s="194"/>
      <c r="U2" s="194"/>
      <c r="V2" s="194"/>
      <c r="W2" s="194"/>
      <c r="X2" s="194"/>
      <c r="Y2" s="194"/>
      <c r="Z2" s="194"/>
      <c r="AA2" s="194"/>
      <c r="AB2" s="194"/>
      <c r="AC2" s="194"/>
      <c r="AD2" s="194"/>
      <c r="AE2" s="195"/>
      <c r="AF2" s="278" t="s">
        <v>2</v>
      </c>
      <c r="AG2" s="476"/>
      <c r="AH2" s="476"/>
      <c r="AI2" s="476"/>
      <c r="AJ2" s="477" t="s">
        <v>423</v>
      </c>
      <c r="AK2" s="477"/>
      <c r="AL2" s="477"/>
      <c r="AM2" s="477"/>
      <c r="AN2" s="477"/>
      <c r="AO2" s="477"/>
      <c r="AP2" s="477"/>
      <c r="AQ2" s="477"/>
      <c r="AR2" s="477"/>
      <c r="AS2" s="478"/>
      <c r="AT2" s="158"/>
      <c r="AU2" s="166"/>
      <c r="AV2" s="166"/>
      <c r="AW2" s="166"/>
      <c r="AX2" s="166"/>
      <c r="AY2" s="166"/>
      <c r="AZ2" s="166"/>
      <c r="BA2" s="166"/>
    </row>
    <row r="3" spans="2:53" ht="34.5" customHeight="1" x14ac:dyDescent="0.25">
      <c r="B3" s="498"/>
      <c r="C3" s="498"/>
      <c r="D3" s="498"/>
      <c r="E3" s="498"/>
      <c r="F3" s="280" t="s">
        <v>3</v>
      </c>
      <c r="G3" s="281"/>
      <c r="H3" s="479" t="s">
        <v>421</v>
      </c>
      <c r="I3" s="285"/>
      <c r="J3" s="285"/>
      <c r="K3" s="285"/>
      <c r="L3" s="285"/>
      <c r="M3" s="285"/>
      <c r="N3" s="285"/>
      <c r="O3" s="285"/>
      <c r="P3" s="285"/>
      <c r="Q3" s="285"/>
      <c r="R3" s="285"/>
      <c r="S3" s="285"/>
      <c r="T3" s="285"/>
      <c r="U3" s="285"/>
      <c r="V3" s="285"/>
      <c r="W3" s="285"/>
      <c r="X3" s="285"/>
      <c r="Y3" s="285"/>
      <c r="Z3" s="285"/>
      <c r="AA3" s="285"/>
      <c r="AB3" s="285"/>
      <c r="AC3" s="285"/>
      <c r="AD3" s="285"/>
      <c r="AE3" s="286"/>
      <c r="AF3" s="280" t="s">
        <v>5</v>
      </c>
      <c r="AG3" s="480"/>
      <c r="AH3" s="480"/>
      <c r="AI3" s="480"/>
      <c r="AJ3" s="481">
        <v>2</v>
      </c>
      <c r="AK3" s="481"/>
      <c r="AL3" s="481"/>
      <c r="AM3" s="481"/>
      <c r="AN3" s="481"/>
      <c r="AO3" s="481"/>
      <c r="AP3" s="481"/>
      <c r="AQ3" s="481"/>
      <c r="AR3" s="481"/>
      <c r="AS3" s="482"/>
      <c r="AT3" s="158"/>
      <c r="AU3" s="166"/>
      <c r="AV3" s="166"/>
      <c r="AW3" s="166"/>
      <c r="AX3" s="166"/>
      <c r="AY3" s="166"/>
      <c r="AZ3" s="166"/>
      <c r="BA3" s="166"/>
    </row>
    <row r="4" spans="2:53" ht="39.75" customHeight="1" x14ac:dyDescent="0.25">
      <c r="B4" s="499"/>
      <c r="C4" s="499"/>
      <c r="D4" s="499"/>
      <c r="E4" s="499"/>
      <c r="F4" s="383" t="s">
        <v>6</v>
      </c>
      <c r="G4" s="395"/>
      <c r="H4" s="487" t="s">
        <v>422</v>
      </c>
      <c r="I4" s="488"/>
      <c r="J4" s="488"/>
      <c r="K4" s="488"/>
      <c r="L4" s="488"/>
      <c r="M4" s="488"/>
      <c r="N4" s="488"/>
      <c r="O4" s="488"/>
      <c r="P4" s="488"/>
      <c r="Q4" s="488"/>
      <c r="R4" s="488"/>
      <c r="S4" s="488"/>
      <c r="T4" s="488"/>
      <c r="U4" s="488"/>
      <c r="V4" s="488"/>
      <c r="W4" s="488"/>
      <c r="X4" s="488"/>
      <c r="Y4" s="488"/>
      <c r="Z4" s="488"/>
      <c r="AA4" s="488"/>
      <c r="AB4" s="488"/>
      <c r="AC4" s="488"/>
      <c r="AD4" s="488"/>
      <c r="AE4" s="489"/>
      <c r="AF4" s="280" t="s">
        <v>224</v>
      </c>
      <c r="AG4" s="480"/>
      <c r="AH4" s="480"/>
      <c r="AI4" s="480"/>
      <c r="AJ4" s="484">
        <v>44518</v>
      </c>
      <c r="AK4" s="485"/>
      <c r="AL4" s="485"/>
      <c r="AM4" s="485"/>
      <c r="AN4" s="485"/>
      <c r="AO4" s="485"/>
      <c r="AP4" s="485"/>
      <c r="AQ4" s="485"/>
      <c r="AR4" s="485"/>
      <c r="AS4" s="486"/>
      <c r="AT4" s="158"/>
      <c r="AU4" s="166"/>
      <c r="AV4" s="166"/>
      <c r="AW4" s="166"/>
      <c r="AX4" s="166"/>
      <c r="AY4" s="166"/>
      <c r="AZ4" s="166"/>
      <c r="BA4" s="166"/>
    </row>
    <row r="5" spans="2:53" ht="96.75" customHeight="1" x14ac:dyDescent="0.25">
      <c r="B5" s="483" t="s">
        <v>438</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159"/>
      <c r="AU5" s="166"/>
      <c r="AV5" s="166"/>
      <c r="AW5" s="166"/>
      <c r="AX5" s="166"/>
      <c r="AY5" s="166"/>
      <c r="AZ5" s="166"/>
      <c r="BA5" s="166"/>
    </row>
    <row r="6" spans="2:53" ht="54" customHeight="1" x14ac:dyDescent="0.25">
      <c r="B6" s="511" t="s">
        <v>293</v>
      </c>
      <c r="C6" s="511"/>
      <c r="D6" s="511"/>
      <c r="E6" s="511"/>
      <c r="F6" s="511"/>
      <c r="G6" s="511"/>
      <c r="H6" s="511"/>
      <c r="I6" s="511" t="s">
        <v>294</v>
      </c>
      <c r="J6" s="511"/>
      <c r="K6" s="511"/>
      <c r="L6" s="511"/>
      <c r="M6" s="511" t="s">
        <v>295</v>
      </c>
      <c r="N6" s="511"/>
      <c r="O6" s="511"/>
      <c r="P6" s="511"/>
      <c r="Q6" s="511"/>
      <c r="R6" s="511"/>
      <c r="S6" s="149"/>
      <c r="T6" s="511" t="s">
        <v>296</v>
      </c>
      <c r="U6" s="511"/>
      <c r="V6" s="511"/>
      <c r="W6" s="511"/>
      <c r="X6" s="511" t="s">
        <v>297</v>
      </c>
      <c r="Y6" s="511"/>
      <c r="Z6" s="511"/>
      <c r="AA6" s="511"/>
      <c r="AB6" s="511" t="s">
        <v>298</v>
      </c>
      <c r="AC6" s="511"/>
      <c r="AD6" s="511"/>
      <c r="AE6" s="511"/>
      <c r="AF6" s="511"/>
      <c r="AG6" s="511" t="s">
        <v>299</v>
      </c>
      <c r="AH6" s="511"/>
      <c r="AI6" s="511"/>
      <c r="AJ6" s="511"/>
      <c r="AK6" s="511"/>
      <c r="AL6" s="511"/>
      <c r="AM6" s="511"/>
      <c r="AN6" s="511"/>
      <c r="AO6" s="511"/>
      <c r="AP6" s="511"/>
      <c r="AQ6" s="511"/>
      <c r="AR6" s="511"/>
      <c r="AS6" s="511"/>
      <c r="AT6" s="160"/>
      <c r="AU6" s="500" t="s">
        <v>454</v>
      </c>
      <c r="AV6" s="500"/>
      <c r="AW6" s="500"/>
      <c r="AX6" s="500"/>
      <c r="AY6" s="500"/>
      <c r="AZ6" s="166"/>
      <c r="BA6" s="166"/>
    </row>
    <row r="7" spans="2:53" ht="76.5" x14ac:dyDescent="0.25">
      <c r="B7" s="149" t="s">
        <v>182</v>
      </c>
      <c r="C7" s="149" t="s">
        <v>300</v>
      </c>
      <c r="D7" s="101" t="s">
        <v>301</v>
      </c>
      <c r="E7" s="101" t="s">
        <v>302</v>
      </c>
      <c r="F7" s="101" t="s">
        <v>303</v>
      </c>
      <c r="G7" s="101" t="s">
        <v>304</v>
      </c>
      <c r="H7" s="101" t="s">
        <v>305</v>
      </c>
      <c r="I7" s="102" t="s">
        <v>306</v>
      </c>
      <c r="J7" s="102" t="s">
        <v>25</v>
      </c>
      <c r="K7" s="102" t="s">
        <v>307</v>
      </c>
      <c r="L7" s="103" t="s">
        <v>308</v>
      </c>
      <c r="M7" s="101" t="s">
        <v>309</v>
      </c>
      <c r="N7" s="101" t="s">
        <v>310</v>
      </c>
      <c r="O7" s="101" t="s">
        <v>311</v>
      </c>
      <c r="P7" s="101" t="s">
        <v>312</v>
      </c>
      <c r="Q7" s="101" t="s">
        <v>313</v>
      </c>
      <c r="R7" s="101" t="s">
        <v>314</v>
      </c>
      <c r="S7" s="164" t="s">
        <v>440</v>
      </c>
      <c r="T7" s="101" t="s">
        <v>315</v>
      </c>
      <c r="U7" s="101" t="s">
        <v>316</v>
      </c>
      <c r="V7" s="101" t="s">
        <v>317</v>
      </c>
      <c r="W7" s="101" t="s">
        <v>318</v>
      </c>
      <c r="X7" s="102" t="s">
        <v>306</v>
      </c>
      <c r="Y7" s="102" t="s">
        <v>25</v>
      </c>
      <c r="Z7" s="102" t="s">
        <v>319</v>
      </c>
      <c r="AA7" s="103" t="s">
        <v>308</v>
      </c>
      <c r="AB7" s="101" t="s">
        <v>320</v>
      </c>
      <c r="AC7" s="101" t="s">
        <v>321</v>
      </c>
      <c r="AD7" s="101" t="s">
        <v>322</v>
      </c>
      <c r="AE7" s="101" t="s">
        <v>323</v>
      </c>
      <c r="AF7" s="101" t="s">
        <v>324</v>
      </c>
      <c r="AG7" s="102" t="s">
        <v>325</v>
      </c>
      <c r="AH7" s="102" t="s">
        <v>326</v>
      </c>
      <c r="AI7" s="102" t="s">
        <v>327</v>
      </c>
      <c r="AJ7" s="102" t="s">
        <v>328</v>
      </c>
      <c r="AK7" s="102" t="s">
        <v>329</v>
      </c>
      <c r="AL7" s="102" t="s">
        <v>330</v>
      </c>
      <c r="AM7" s="102" t="s">
        <v>331</v>
      </c>
      <c r="AN7" s="102" t="s">
        <v>332</v>
      </c>
      <c r="AO7" s="102" t="s">
        <v>333</v>
      </c>
      <c r="AP7" s="102" t="s">
        <v>334</v>
      </c>
      <c r="AQ7" s="102" t="s">
        <v>335</v>
      </c>
      <c r="AR7" s="102" t="s">
        <v>336</v>
      </c>
      <c r="AS7" s="102" t="s">
        <v>337</v>
      </c>
      <c r="AT7" s="161" t="s">
        <v>439</v>
      </c>
      <c r="AU7" s="174" t="s">
        <v>449</v>
      </c>
      <c r="AV7" s="174" t="s">
        <v>450</v>
      </c>
      <c r="AW7" s="174" t="s">
        <v>451</v>
      </c>
      <c r="AX7" s="174" t="s">
        <v>452</v>
      </c>
      <c r="AY7" s="174" t="s">
        <v>453</v>
      </c>
      <c r="AZ7" s="166"/>
      <c r="BA7" s="166"/>
    </row>
    <row r="8" spans="2:53" ht="102.75" customHeight="1" x14ac:dyDescent="0.25">
      <c r="B8" s="147" t="str">
        <f>'3-IDENTIFICACIÓN DEL RIESGO'!B10</f>
        <v>R1</v>
      </c>
      <c r="C8" s="147" t="str">
        <f>'3-IDENTIFICACIÓN DEL RIESGO'!C10</f>
        <v>Todos los procesos</v>
      </c>
      <c r="D8" s="151">
        <v>1</v>
      </c>
      <c r="E8" s="150" t="str">
        <f>'3-IDENTIFICACIÓN DEL RIESGO'!N10</f>
        <v xml:space="preserve">Pérdida de la integridad, confidencialidad y disponibilidad de la información física manejada por los procesos de la ANT en cada dependencia </v>
      </c>
      <c r="F8" s="145" t="s">
        <v>338</v>
      </c>
      <c r="G8" s="98" t="str">
        <f>'3-IDENTIFICACIÓN DEL RIESGO'!H10</f>
        <v xml:space="preserve">1. Manejo inadecuado de la información.
2. Información física almacenada sin proteccion.
3. Desconocimiento de políticas de seguridad de la información.
4. Prácticas inadecuadas de seguridad de la información.
5. Desconocimiento de las normativas de Gestion Documental </v>
      </c>
      <c r="H8" s="98" t="str">
        <f>'3-IDENTIFICACIÓN DEL RIESGO'!L10</f>
        <v>1. Reprocesos.
2. Alta ocurrencia de incidentes de seguridad de la información.
3. Pérdida total o parcial de la información.
4. Fuga de la información.</v>
      </c>
      <c r="I8" s="142" t="str">
        <f>'4-VALORACIÓN DEL RIESGO'!Q11</f>
        <v>POSIBLE</v>
      </c>
      <c r="J8" s="142" t="str">
        <f>'4-VALORACIÓN DEL RIESGO'!AA11</f>
        <v>Moderado</v>
      </c>
      <c r="K8" s="142" t="str">
        <f>'4-VALORACIÓN DEL RIESGO'!AB11</f>
        <v>Alto</v>
      </c>
      <c r="L8" s="143" t="str">
        <f>'4-VALORACIÓN DEL RIESGO'!AC11</f>
        <v>Reducir</v>
      </c>
      <c r="M8" s="144" t="s">
        <v>339</v>
      </c>
      <c r="N8" s="145" t="str">
        <f>'5-CONTROLES'!M12</f>
        <v>Monitoreo y seguimiento de los controles implementados</v>
      </c>
      <c r="O8" s="145" t="str">
        <f>'5-CONTROLES'!L12</f>
        <v xml:space="preserve"> Informes de auditoría
 Informes de revisón de políticas en el área </v>
      </c>
      <c r="P8" s="145" t="s">
        <v>361</v>
      </c>
      <c r="Q8" s="145" t="str">
        <f>'5-CONTROLES'!H12</f>
        <v>1 vez al año</v>
      </c>
      <c r="R8" s="133" t="s">
        <v>340</v>
      </c>
      <c r="S8" s="133"/>
      <c r="T8" s="146" t="str">
        <f>'5-CONTROLES'!AC12</f>
        <v>Débil</v>
      </c>
      <c r="U8" s="146" t="str">
        <f>'5-CONTROLES'!AD12</f>
        <v>Fuerte</v>
      </c>
      <c r="V8" s="146" t="str">
        <f>'5-CONTROLES'!AE12</f>
        <v>Débil</v>
      </c>
      <c r="W8" s="146" t="str">
        <f>'5-CONTROLES'!AH12</f>
        <v>Débil</v>
      </c>
      <c r="X8" s="142">
        <f>'5-CONTROLES'!AJ12</f>
        <v>0</v>
      </c>
      <c r="Y8" s="142">
        <f>'5-CONTROLES'!AL12</f>
        <v>0</v>
      </c>
      <c r="Z8" s="142" t="b">
        <f>'5-CONTROLES'!AM12</f>
        <v>0</v>
      </c>
      <c r="AA8" s="143" t="s">
        <v>80</v>
      </c>
      <c r="AB8" s="144" t="s">
        <v>341</v>
      </c>
      <c r="AC8" s="112" t="s">
        <v>385</v>
      </c>
      <c r="AD8" s="133" t="s">
        <v>424</v>
      </c>
      <c r="AE8" s="133" t="s">
        <v>364</v>
      </c>
      <c r="AF8" s="152" t="s">
        <v>384</v>
      </c>
      <c r="AG8" s="152">
        <v>1</v>
      </c>
      <c r="AH8" s="152"/>
      <c r="AI8" s="152"/>
      <c r="AJ8" s="152"/>
      <c r="AK8" s="152"/>
      <c r="AL8" s="152"/>
      <c r="AM8" s="152"/>
      <c r="AN8" s="152">
        <v>1</v>
      </c>
      <c r="AO8" s="152"/>
      <c r="AP8" s="152"/>
      <c r="AQ8" s="152"/>
      <c r="AR8" s="152"/>
      <c r="AS8" s="162"/>
      <c r="AT8" s="129" t="s">
        <v>445</v>
      </c>
      <c r="AU8" s="170" t="s">
        <v>456</v>
      </c>
      <c r="AV8" s="172" t="s">
        <v>466</v>
      </c>
      <c r="AW8" s="170" t="s">
        <v>475</v>
      </c>
      <c r="AX8" s="173" t="s">
        <v>465</v>
      </c>
      <c r="AY8" s="173" t="s">
        <v>470</v>
      </c>
      <c r="AZ8" s="166"/>
      <c r="BA8" s="166"/>
    </row>
    <row r="9" spans="2:53" ht="114.75" customHeight="1" x14ac:dyDescent="0.25">
      <c r="B9" s="149" t="str">
        <f>'3-IDENTIFICACIÓN DEL RIESGO'!B11</f>
        <v>R2</v>
      </c>
      <c r="C9" s="149" t="str">
        <f>'3-IDENTIFICACIÓN DEL RIESGO'!C11</f>
        <v>Administración de Bienes y Servicios</v>
      </c>
      <c r="D9" s="148">
        <v>2</v>
      </c>
      <c r="E9" s="67" t="str">
        <f>'3-IDENTIFICACIÓN DEL RIESGO'!N11</f>
        <v>Pérdida de la integridad, confidencialidad y disponibilidad de la información y equipos de cómputo debido a la falta de controles de acceso físico para el ingreso a las sedes de la ANT.</v>
      </c>
      <c r="F9" s="145" t="s">
        <v>338</v>
      </c>
      <c r="G9" s="94" t="str">
        <f>'3-IDENTIFICACIÓN DEL RIESGO'!H11</f>
        <v>1. Controles insuficientes para el acceso físico a las sedes de la ANT.</v>
      </c>
      <c r="H9" s="67" t="str">
        <f>'3-IDENTIFICACIÓN DEL RIESGO'!L11</f>
        <v>1. Incidentes de seguridad de la información.
2. Pérdida total o parcial de la información.
3. Fuga de información.</v>
      </c>
      <c r="I9" s="105" t="str">
        <f>'4-VALORACIÓN DEL RIESGO'!Q12</f>
        <v>RARA VEZ</v>
      </c>
      <c r="J9" s="105" t="str">
        <f>'4-VALORACIÓN DEL RIESGO'!AA12</f>
        <v>Moderado</v>
      </c>
      <c r="K9" s="105" t="str">
        <f>'4-VALORACIÓN DEL RIESGO'!AB12</f>
        <v>Moderado</v>
      </c>
      <c r="L9" s="106" t="s">
        <v>245</v>
      </c>
      <c r="M9" s="108" t="s">
        <v>342</v>
      </c>
      <c r="N9" s="95" t="str">
        <f>'5-CONTROLES'!M13</f>
        <v>Inspecciones de funcionamiento de CCTV (Circuito Cerrado de Televisión).</v>
      </c>
      <c r="O9" s="95" t="str">
        <f>'5-CONTROLES'!L13</f>
        <v>Registros de video</v>
      </c>
      <c r="P9" s="95" t="str">
        <f>'5-CONTROLES'!G13</f>
        <v xml:space="preserve">Subdireccion Administrativa y Financiera - Seguridad Física </v>
      </c>
      <c r="Q9" s="95" t="str">
        <f>'5-CONTROLES'!H13</f>
        <v xml:space="preserve">1 vez al mes </v>
      </c>
      <c r="R9" s="129" t="s">
        <v>343</v>
      </c>
      <c r="S9" s="129" t="s">
        <v>445</v>
      </c>
      <c r="T9" s="68" t="str">
        <f>'5-CONTROLES'!AC13</f>
        <v>Débil</v>
      </c>
      <c r="U9" s="68" t="str">
        <f>'5-CONTROLES'!AD13</f>
        <v>Moderado</v>
      </c>
      <c r="V9" s="68" t="str">
        <f>'5-CONTROLES'!AE13</f>
        <v>Débil</v>
      </c>
      <c r="W9" s="68" t="str">
        <f>'5-CONTROLES'!AH13</f>
        <v>Débil</v>
      </c>
      <c r="X9" s="105">
        <f>'5-CONTROLES'!AJ13</f>
        <v>0</v>
      </c>
      <c r="Y9" s="105">
        <f>'5-CONTROLES'!AL13</f>
        <v>0</v>
      </c>
      <c r="Z9" s="105" t="b">
        <f>'5-CONTROLES'!AM13</f>
        <v>0</v>
      </c>
      <c r="AA9" s="106" t="s">
        <v>80</v>
      </c>
      <c r="AB9" s="108" t="s">
        <v>344</v>
      </c>
      <c r="AC9" s="130" t="s">
        <v>428</v>
      </c>
      <c r="AD9" s="69" t="s">
        <v>425</v>
      </c>
      <c r="AE9" s="129" t="s">
        <v>345</v>
      </c>
      <c r="AF9" s="152" t="s">
        <v>429</v>
      </c>
      <c r="AG9" s="69">
        <v>1</v>
      </c>
      <c r="AH9" s="69"/>
      <c r="AI9" s="69"/>
      <c r="AJ9" s="69"/>
      <c r="AK9" s="69"/>
      <c r="AL9" s="69"/>
      <c r="AM9" s="69"/>
      <c r="AN9" s="69">
        <v>1</v>
      </c>
      <c r="AO9" s="69"/>
      <c r="AP9" s="69"/>
      <c r="AQ9" s="69"/>
      <c r="AR9" s="69"/>
      <c r="AS9" s="163"/>
      <c r="AT9" s="129" t="s">
        <v>445</v>
      </c>
      <c r="AU9" s="170" t="s">
        <v>475</v>
      </c>
      <c r="AV9" s="171" t="s">
        <v>463</v>
      </c>
      <c r="AW9" s="170" t="s">
        <v>475</v>
      </c>
      <c r="AX9" s="171" t="s">
        <v>464</v>
      </c>
      <c r="AY9" s="171" t="s">
        <v>464</v>
      </c>
      <c r="AZ9" s="166"/>
      <c r="BA9" s="166"/>
    </row>
    <row r="10" spans="2:53" ht="84.75" customHeight="1" x14ac:dyDescent="0.25">
      <c r="B10" s="508" t="str">
        <f>'3-IDENTIFICACIÓN DEL RIESGO'!B12</f>
        <v>R3</v>
      </c>
      <c r="C10" s="508" t="str">
        <f>'3-IDENTIFICACIÓN DEL RIESGO'!C12</f>
        <v>Inteligencia de la Información
Gestión de la Información</v>
      </c>
      <c r="D10" s="510">
        <v>3</v>
      </c>
      <c r="E10" s="512" t="str">
        <f>'3-IDENTIFICACIÓN DEL RIESGO'!N12</f>
        <v>Incumplimiento por parte de los colaboradores de las políticas y linamientos  de seguridad de la información definidas por la ANT.</v>
      </c>
      <c r="F10" s="496" t="s">
        <v>338</v>
      </c>
      <c r="G10" s="512" t="str">
        <f>'3-IDENTIFICACIÓN DEL RIESGO'!H12</f>
        <v>1. Falta de revisión y actualización de las políticas generales y específicas de seguridad de la información.
2. Falta de comunicación de las políticas generales y específicas de seguridad de la información a los Funcionarios y Contratistas.</v>
      </c>
      <c r="H10" s="512" t="str">
        <f>'3-IDENTIFICACIÓN DEL RIESGO'!L12</f>
        <v>1. Incumplimientos legales y/o contractuales. 
2. Pérdida de la cultura organizacional en materia de seguridad de la información. 
3. Alto nivel de incidentes de seguridad de la información.</v>
      </c>
      <c r="I10" s="490" t="str">
        <f>'4-VALORACIÓN DEL RIESGO'!Q13</f>
        <v>PROBABLE</v>
      </c>
      <c r="J10" s="490" t="str">
        <f>'4-VALORACIÓN DEL RIESGO'!AA13</f>
        <v>Menor</v>
      </c>
      <c r="K10" s="490" t="str">
        <f>'4-VALORACIÓN DEL RIESGO'!AB13</f>
        <v>Alto</v>
      </c>
      <c r="L10" s="504" t="s">
        <v>245</v>
      </c>
      <c r="M10" s="506" t="s">
        <v>353</v>
      </c>
      <c r="N10" s="496" t="str">
        <f>'5-CONTROLES'!M14</f>
        <v xml:space="preserve">Realización de Capacitaciones sobre la politica y lineamientos en seguridad de la información </v>
      </c>
      <c r="O10" s="496" t="str">
        <f>'5-CONTROLES'!L14</f>
        <v>Registro de Capacitaciones Efectuadas</v>
      </c>
      <c r="P10" s="496" t="str">
        <f>'5-CONTROLES'!G14</f>
        <v xml:space="preserve">Subdirección de Sistemas de Información de Tierras </v>
      </c>
      <c r="Q10" s="496" t="str">
        <f>'5-CONTROLES'!H14</f>
        <v xml:space="preserve">2 Veces al Año </v>
      </c>
      <c r="R10" s="494" t="s">
        <v>370</v>
      </c>
      <c r="S10" s="494" t="s">
        <v>441</v>
      </c>
      <c r="T10" s="492" t="str">
        <f>'5-CONTROLES'!AC14</f>
        <v>Fuerte</v>
      </c>
      <c r="U10" s="492" t="str">
        <f>'5-CONTROLES'!AD14</f>
        <v>Moderado</v>
      </c>
      <c r="V10" s="492" t="str">
        <f>'5-CONTROLES'!AE14</f>
        <v>Moderado</v>
      </c>
      <c r="W10" s="492" t="str">
        <f>'5-CONTROLES'!AH14</f>
        <v>Débil</v>
      </c>
      <c r="X10" s="490">
        <f>'5-CONTROLES'!AJ14</f>
        <v>0</v>
      </c>
      <c r="Y10" s="490">
        <f>'5-CONTROLES'!AL14</f>
        <v>0</v>
      </c>
      <c r="Z10" s="490" t="b">
        <f>'5-CONTROLES'!AM14</f>
        <v>0</v>
      </c>
      <c r="AA10" s="504" t="s">
        <v>80</v>
      </c>
      <c r="AB10" s="108" t="s">
        <v>346</v>
      </c>
      <c r="AC10" s="130" t="s">
        <v>426</v>
      </c>
      <c r="AD10" s="69" t="s">
        <v>347</v>
      </c>
      <c r="AE10" s="129" t="s">
        <v>372</v>
      </c>
      <c r="AF10" s="129" t="s">
        <v>348</v>
      </c>
      <c r="AG10" s="69">
        <v>1</v>
      </c>
      <c r="AH10" s="69"/>
      <c r="AI10" s="69"/>
      <c r="AJ10" s="69"/>
      <c r="AK10" s="69"/>
      <c r="AL10" s="69"/>
      <c r="AM10" s="69">
        <v>1</v>
      </c>
      <c r="AN10" s="69"/>
      <c r="AO10" s="69"/>
      <c r="AP10" s="69"/>
      <c r="AQ10" s="69"/>
      <c r="AR10" s="69"/>
      <c r="AS10" s="163"/>
      <c r="AT10" s="129" t="s">
        <v>447</v>
      </c>
      <c r="AU10" s="499" t="s">
        <v>456</v>
      </c>
      <c r="AV10" s="501" t="s">
        <v>471</v>
      </c>
      <c r="AW10" s="167" t="s">
        <v>456</v>
      </c>
      <c r="AX10" s="169" t="s">
        <v>457</v>
      </c>
      <c r="AY10" s="169" t="s">
        <v>467</v>
      </c>
      <c r="AZ10" s="166"/>
      <c r="BA10" s="166"/>
    </row>
    <row r="11" spans="2:53" ht="68.25" customHeight="1" x14ac:dyDescent="0.25">
      <c r="B11" s="509"/>
      <c r="C11" s="509"/>
      <c r="D11" s="510"/>
      <c r="E11" s="513"/>
      <c r="F11" s="497"/>
      <c r="G11" s="513"/>
      <c r="H11" s="513"/>
      <c r="I11" s="491"/>
      <c r="J11" s="491"/>
      <c r="K11" s="491"/>
      <c r="L11" s="505"/>
      <c r="M11" s="507"/>
      <c r="N11" s="497"/>
      <c r="O11" s="497"/>
      <c r="P11" s="497"/>
      <c r="Q11" s="497"/>
      <c r="R11" s="495"/>
      <c r="S11" s="495"/>
      <c r="T11" s="493"/>
      <c r="U11" s="493"/>
      <c r="V11" s="493"/>
      <c r="W11" s="493"/>
      <c r="X11" s="491"/>
      <c r="Y11" s="491"/>
      <c r="Z11" s="491"/>
      <c r="AA11" s="505"/>
      <c r="AB11" s="109" t="s">
        <v>349</v>
      </c>
      <c r="AC11" s="130" t="s">
        <v>433</v>
      </c>
      <c r="AD11" s="69" t="s">
        <v>347</v>
      </c>
      <c r="AE11" s="129" t="s">
        <v>371</v>
      </c>
      <c r="AF11" s="129" t="s">
        <v>434</v>
      </c>
      <c r="AG11" s="69">
        <v>3</v>
      </c>
      <c r="AH11" s="69"/>
      <c r="AI11" s="69"/>
      <c r="AJ11" s="69">
        <v>1</v>
      </c>
      <c r="AK11" s="69"/>
      <c r="AL11" s="69"/>
      <c r="AM11" s="69"/>
      <c r="AN11" s="69">
        <v>1</v>
      </c>
      <c r="AO11" s="69"/>
      <c r="AP11" s="69"/>
      <c r="AQ11" s="69">
        <v>1</v>
      </c>
      <c r="AR11" s="69"/>
      <c r="AS11" s="163"/>
      <c r="AT11" s="129" t="s">
        <v>448</v>
      </c>
      <c r="AU11" s="503"/>
      <c r="AV11" s="502"/>
      <c r="AW11" s="167" t="s">
        <v>456</v>
      </c>
      <c r="AX11" s="169" t="s">
        <v>455</v>
      </c>
      <c r="AY11" s="169" t="s">
        <v>468</v>
      </c>
      <c r="AZ11" s="166"/>
      <c r="BA11" s="166"/>
    </row>
    <row r="12" spans="2:53" ht="111.95" customHeight="1" x14ac:dyDescent="0.25">
      <c r="B12" s="149" t="str">
        <f>'3-IDENTIFICACIÓN DEL RIESGO'!B13</f>
        <v>R4</v>
      </c>
      <c r="C12" s="149" t="str">
        <f>'3-IDENTIFICACIÓN DEL RIESGO'!C13</f>
        <v>Gestión de la Información
Adquisición de Bienes y Servicios</v>
      </c>
      <c r="D12" s="151">
        <v>4</v>
      </c>
      <c r="E12" s="97" t="str">
        <f>'3-IDENTIFICACIÓN DEL RIESGO'!N13</f>
        <v xml:space="preserve">Pérdida de la confidencialidad, integridad y disponiblidad de la información almacenada y procesada por la infraestructura tecnológica de la ANT. </v>
      </c>
      <c r="F12" s="145" t="s">
        <v>338</v>
      </c>
      <c r="G12" s="97" t="str">
        <f>'3-IDENTIFICACIÓN DEL RIESGO'!H13</f>
        <v>1. Sistemas operativos sin actualizar.
2. Uso de certificados con sistemas de cifrados débiles.
3. Servicios web sin la configuración de sistemas de cifrado.
4. Uso de software con vulnerabilidades.
5. Uso de software sin la ejecución de pruebas de seguridad.
6. Configuración inadecuada de protocolos de comunicación.
6. Falta de separación de las redes (voz y datos).
7. Uso de contraseñas por defecto.</v>
      </c>
      <c r="H12" s="97" t="str">
        <f>'3-IDENTIFICACIÓN DEL RIESGO'!L13</f>
        <v xml:space="preserve">1. Fuga de información.
2. Demoras y/o interrupciones de los servicios tecnológicos.
3. Pérdida total/parcial de información.
</v>
      </c>
      <c r="I12" s="105" t="str">
        <f>'4-VALORACIÓN DEL RIESGO'!Q14</f>
        <v>POSIBLE</v>
      </c>
      <c r="J12" s="105" t="str">
        <f>'4-VALORACIÓN DEL RIESGO'!AA14</f>
        <v>Catastrófico</v>
      </c>
      <c r="K12" s="105" t="str">
        <f>'4-VALORACIÓN DEL RIESGO'!AB14</f>
        <v>Extremo</v>
      </c>
      <c r="L12" s="106" t="s">
        <v>245</v>
      </c>
      <c r="M12" s="108" t="s">
        <v>355</v>
      </c>
      <c r="N12" s="95" t="str">
        <f>'5-CONTROLES'!M15</f>
        <v xml:space="preserve">Realizacion de los Backups de la información Critica de la Entidad </v>
      </c>
      <c r="O12" s="95" t="str">
        <f>'5-CONTROLES'!L15</f>
        <v>Registro de los Backups y Pruebas de consistencia  Realizadas</v>
      </c>
      <c r="P12" s="95" t="str">
        <f>'5-CONTROLES'!G15</f>
        <v xml:space="preserve">Secretaria General - Infraestructura Tecnologica </v>
      </c>
      <c r="Q12" s="95" t="str">
        <f>'5-CONTROLES'!H15</f>
        <v xml:space="preserve">1 vez al mes </v>
      </c>
      <c r="R12" s="69" t="s">
        <v>380</v>
      </c>
      <c r="S12" s="129" t="s">
        <v>444</v>
      </c>
      <c r="T12" s="68" t="str">
        <f>'5-CONTROLES'!AC15</f>
        <v>Débil</v>
      </c>
      <c r="U12" s="68" t="str">
        <f>'5-CONTROLES'!AD15</f>
        <v>Moderado</v>
      </c>
      <c r="V12" s="68" t="str">
        <f>'5-CONTROLES'!AE15</f>
        <v>Débil</v>
      </c>
      <c r="W12" s="68" t="str">
        <f>'5-CONTROLES'!AH15</f>
        <v>Débil</v>
      </c>
      <c r="X12" s="107">
        <f>'5-CONTROLES'!AJ15</f>
        <v>0</v>
      </c>
      <c r="Y12" s="107">
        <f>'5-CONTROLES'!AL15</f>
        <v>0</v>
      </c>
      <c r="Z12" s="107" t="b">
        <f>'5-CONTROLES'!AM15</f>
        <v>0</v>
      </c>
      <c r="AA12" s="106" t="s">
        <v>80</v>
      </c>
      <c r="AB12" s="109" t="s">
        <v>350</v>
      </c>
      <c r="AC12" s="130" t="s">
        <v>351</v>
      </c>
      <c r="AD12" s="129" t="s">
        <v>352</v>
      </c>
      <c r="AE12" s="129" t="s">
        <v>427</v>
      </c>
      <c r="AF12" s="129" t="s">
        <v>430</v>
      </c>
      <c r="AG12" s="69">
        <v>2</v>
      </c>
      <c r="AH12" s="69"/>
      <c r="AI12" s="69"/>
      <c r="AJ12" s="69"/>
      <c r="AK12" s="69"/>
      <c r="AL12" s="69">
        <v>1</v>
      </c>
      <c r="AM12" s="69"/>
      <c r="AN12" s="69"/>
      <c r="AO12" s="69"/>
      <c r="AP12" s="69"/>
      <c r="AQ12" s="69">
        <v>1</v>
      </c>
      <c r="AR12" s="69"/>
      <c r="AS12" s="163"/>
      <c r="AT12" s="129" t="s">
        <v>443</v>
      </c>
      <c r="AU12" s="165" t="s">
        <v>456</v>
      </c>
      <c r="AV12" s="168" t="s">
        <v>472</v>
      </c>
      <c r="AW12" s="167" t="s">
        <v>456</v>
      </c>
      <c r="AX12" s="169" t="s">
        <v>458</v>
      </c>
      <c r="AY12" s="169" t="s">
        <v>461</v>
      </c>
      <c r="AZ12" s="166"/>
      <c r="BA12" s="166"/>
    </row>
    <row r="13" spans="2:53" ht="111.95" customHeight="1" x14ac:dyDescent="0.25">
      <c r="B13" s="149" t="str">
        <f>'3-IDENTIFICACIÓN DEL RIESGO'!B14</f>
        <v>R5</v>
      </c>
      <c r="C13" s="149" t="str">
        <f>'3-IDENTIFICACIÓN DEL RIESGO'!C14</f>
        <v>Gestión de la Información</v>
      </c>
      <c r="D13" s="151">
        <v>5</v>
      </c>
      <c r="E13" s="97" t="str">
        <f>'3-IDENTIFICACIÓN DEL RIESGO'!N14</f>
        <v>Firma de documentos digitales sin autorización previa por parte del personal de confianza de los jefes de área.</v>
      </c>
      <c r="F13" s="145" t="s">
        <v>338</v>
      </c>
      <c r="G13" s="97" t="str">
        <f>'3-IDENTIFICACIÓN DEL RIESGO'!H14</f>
        <v>1. Abuso de confianza
2. Desconocimiento del manejo adecuado de la firma digital
3. Utilización indebida de la firma digital
4. Entrega de las credenciales a terceros</v>
      </c>
      <c r="H13" s="97" t="str">
        <f>'3-IDENTIFICACIÓN DEL RIESGO'!L14</f>
        <v>1. Investigación y sanciones disciplinarias
2. Sanciones a la Agencia por parte de los entes de control
3. Deterioro de la imagen institucional
4. Extorción a propietario de las tierras
5. Entrega de predios a personas equivocadas</v>
      </c>
      <c r="I13" s="105" t="str">
        <f>'4-VALORACIÓN DEL RIESGO'!Q15</f>
        <v>POSIBLE</v>
      </c>
      <c r="J13" s="105" t="str">
        <f>'4-VALORACIÓN DEL RIESGO'!AA15</f>
        <v>Menor</v>
      </c>
      <c r="K13" s="105" t="str">
        <f>'4-VALORACIÓN DEL RIESGO'!AB15</f>
        <v>Moderado</v>
      </c>
      <c r="L13" s="106" t="s">
        <v>245</v>
      </c>
      <c r="M13" s="108" t="s">
        <v>357</v>
      </c>
      <c r="N13" s="95" t="str">
        <f>'5-CONTROLES'!M16</f>
        <v xml:space="preserve">Revision y registro de los documentos firmados digitalmente por cada dependencia </v>
      </c>
      <c r="O13" s="95" t="str">
        <f>'5-CONTROLES'!L16</f>
        <v xml:space="preserve">Registro de Control de Firma de Documentos </v>
      </c>
      <c r="P13" s="95" t="s">
        <v>375</v>
      </c>
      <c r="Q13" s="95" t="str">
        <f>'5-CONTROLES'!H16</f>
        <v xml:space="preserve">1 vez al mes </v>
      </c>
      <c r="R13" s="69" t="s">
        <v>397</v>
      </c>
      <c r="S13" s="129" t="s">
        <v>446</v>
      </c>
      <c r="T13" s="68" t="str">
        <f>'5-CONTROLES'!AC16</f>
        <v>Fuerte</v>
      </c>
      <c r="U13" s="68" t="str">
        <f>'5-CONTROLES'!AD16</f>
        <v>Moderado</v>
      </c>
      <c r="V13" s="68" t="str">
        <f>'5-CONTROLES'!AE16</f>
        <v>Moderado</v>
      </c>
      <c r="W13" s="68" t="str">
        <f>'5-CONTROLES'!AH16</f>
        <v>Débil</v>
      </c>
      <c r="X13" s="107">
        <f>'5-CONTROLES'!AJ16</f>
        <v>0</v>
      </c>
      <c r="Y13" s="107">
        <f>'5-CONTROLES'!AL16</f>
        <v>0</v>
      </c>
      <c r="Z13" s="107" t="b">
        <f>'5-CONTROLES'!AM16</f>
        <v>0</v>
      </c>
      <c r="AA13" s="106" t="s">
        <v>80</v>
      </c>
      <c r="AB13" s="109" t="s">
        <v>354</v>
      </c>
      <c r="AC13" s="130" t="s">
        <v>398</v>
      </c>
      <c r="AD13" s="129" t="s">
        <v>399</v>
      </c>
      <c r="AE13" s="129" t="s">
        <v>409</v>
      </c>
      <c r="AF13" s="129" t="s">
        <v>400</v>
      </c>
      <c r="AG13" s="69">
        <v>1</v>
      </c>
      <c r="AH13" s="69"/>
      <c r="AI13" s="69"/>
      <c r="AJ13" s="69"/>
      <c r="AK13" s="69"/>
      <c r="AL13" s="69"/>
      <c r="AM13" s="69">
        <v>1</v>
      </c>
      <c r="AN13" s="69"/>
      <c r="AO13" s="69"/>
      <c r="AP13" s="69"/>
      <c r="AQ13" s="69"/>
      <c r="AR13" s="69"/>
      <c r="AS13" s="163"/>
      <c r="AT13" s="129" t="s">
        <v>446</v>
      </c>
      <c r="AU13" s="165" t="s">
        <v>456</v>
      </c>
      <c r="AV13" s="169" t="s">
        <v>446</v>
      </c>
      <c r="AW13" s="167" t="s">
        <v>456</v>
      </c>
      <c r="AX13" s="169" t="s">
        <v>446</v>
      </c>
      <c r="AY13" s="169" t="s">
        <v>462</v>
      </c>
      <c r="AZ13" s="166"/>
      <c r="BA13" s="166"/>
    </row>
    <row r="14" spans="2:53" ht="102.75" customHeight="1" x14ac:dyDescent="0.25">
      <c r="B14" s="149" t="str">
        <f>'3-IDENTIFICACIÓN DEL RIESGO'!B15</f>
        <v>R6</v>
      </c>
      <c r="C14" s="149" t="str">
        <f>'3-IDENTIFICACIÓN DEL RIESGO'!C13</f>
        <v>Gestión de la Información
Adquisición de Bienes y Servicios</v>
      </c>
      <c r="D14" s="148">
        <v>6</v>
      </c>
      <c r="E14" s="97" t="str">
        <f>'3-IDENTIFICACIÓN DEL RIESGO'!N15</f>
        <v>Pérdida de la confindencialidad de la información provocada por un acceso no autorizado a la red de la ANT.</v>
      </c>
      <c r="F14" s="145" t="s">
        <v>338</v>
      </c>
      <c r="G14" s="97" t="str">
        <f>'3-IDENTIFICACIÓN DEL RIESGO'!H15</f>
        <v>1. Puntos de red sin uso ni proteccion (endpoint) y de fácil acceso.</v>
      </c>
      <c r="H14" s="97" t="str">
        <f>'3-IDENTIFICACIÓN DEL RIESGO'!L15</f>
        <v>1. Fuga de información.
2. Infección por malware.
3. Demoras y/o interrupciones del servicio.</v>
      </c>
      <c r="I14" s="105" t="str">
        <f>'4-VALORACIÓN DEL RIESGO'!Q16</f>
        <v>POSIBLE</v>
      </c>
      <c r="J14" s="105" t="str">
        <f>'4-VALORACIÓN DEL RIESGO'!AA16</f>
        <v>Moderado</v>
      </c>
      <c r="K14" s="105" t="str">
        <f>'4-VALORACIÓN DEL RIESGO'!AB16</f>
        <v>Alto</v>
      </c>
      <c r="L14" s="106" t="s">
        <v>245</v>
      </c>
      <c r="M14" s="108" t="s">
        <v>359</v>
      </c>
      <c r="N14" s="95" t="str">
        <f>'5-CONTROLES'!M17</f>
        <v xml:space="preserve">1. Revisión de la  configuración de los puntos habilitados en cada Switch de la red LAN de la Entidad.
2. Bloqueo de Puntos de red que no se esten utilizando </v>
      </c>
      <c r="O14" s="95" t="str">
        <f>'5-CONTROLES'!L17</f>
        <v xml:space="preserve">Informe de Vulnetabelidades Ejecutado </v>
      </c>
      <c r="P14" s="95" t="str">
        <f>'5-CONTROLES'!G17</f>
        <v xml:space="preserve">Secretaria General - Infraestructura Tecnologica </v>
      </c>
      <c r="Q14" s="68" t="str">
        <f>'5-CONTROLES'!H17</f>
        <v xml:space="preserve">2 Veces al Año </v>
      </c>
      <c r="R14" s="129" t="s">
        <v>407</v>
      </c>
      <c r="S14" s="129" t="s">
        <v>443</v>
      </c>
      <c r="T14" s="68" t="str">
        <f>'5-CONTROLES'!AC17</f>
        <v>Débil</v>
      </c>
      <c r="U14" s="68" t="str">
        <f>'5-CONTROLES'!AD17</f>
        <v>Moderado</v>
      </c>
      <c r="V14" s="68" t="str">
        <f>'5-CONTROLES'!AE17</f>
        <v>Débil</v>
      </c>
      <c r="W14" s="68" t="str">
        <f>'5-CONTROLES'!AH17</f>
        <v>Débil</v>
      </c>
      <c r="X14" s="107">
        <f>'5-CONTROLES'!AJ17</f>
        <v>0</v>
      </c>
      <c r="Y14" s="107">
        <f>'5-CONTROLES'!AL17</f>
        <v>0</v>
      </c>
      <c r="Z14" s="107" t="b">
        <f>'5-CONTROLES'!AM17</f>
        <v>0</v>
      </c>
      <c r="AA14" s="106" t="s">
        <v>80</v>
      </c>
      <c r="AB14" s="108" t="s">
        <v>356</v>
      </c>
      <c r="AC14" s="130" t="s">
        <v>408</v>
      </c>
      <c r="AD14" s="129" t="s">
        <v>411</v>
      </c>
      <c r="AE14" s="129" t="s">
        <v>409</v>
      </c>
      <c r="AF14" s="129" t="s">
        <v>410</v>
      </c>
      <c r="AG14" s="69">
        <v>2</v>
      </c>
      <c r="AH14" s="69"/>
      <c r="AI14" s="69"/>
      <c r="AJ14" s="69"/>
      <c r="AK14" s="69"/>
      <c r="AL14" s="69">
        <v>1</v>
      </c>
      <c r="AM14" s="69"/>
      <c r="AN14" s="69"/>
      <c r="AO14" s="69"/>
      <c r="AP14" s="69"/>
      <c r="AQ14" s="69"/>
      <c r="AR14" s="69">
        <v>1</v>
      </c>
      <c r="AS14" s="163"/>
      <c r="AT14" s="129" t="s">
        <v>443</v>
      </c>
      <c r="AU14" s="165" t="s">
        <v>456</v>
      </c>
      <c r="AV14" s="175" t="s">
        <v>473</v>
      </c>
      <c r="AW14" s="167" t="s">
        <v>456</v>
      </c>
      <c r="AX14" s="169" t="s">
        <v>459</v>
      </c>
      <c r="AY14" s="169" t="s">
        <v>461</v>
      </c>
      <c r="AZ14" s="166"/>
      <c r="BA14" s="166"/>
    </row>
    <row r="15" spans="2:53" ht="112.5" customHeight="1" x14ac:dyDescent="0.25">
      <c r="B15" s="149" t="str">
        <f>'3-IDENTIFICACIÓN DEL RIESGO'!B16</f>
        <v>R7</v>
      </c>
      <c r="C15" s="149" t="str">
        <f>'3-IDENTIFICACIÓN DEL RIESGO'!C14</f>
        <v>Gestión de la Información</v>
      </c>
      <c r="D15" s="151">
        <v>7</v>
      </c>
      <c r="E15" s="97" t="str">
        <f>'3-IDENTIFICACIÓN DEL RIESGO'!N16</f>
        <v>Pérdida de la disponibilidad de la información, sistemas de información y servicios almacenados y procesados en el hardware (servidores, dispositivos de red y seguridad) ubicados en el datacenter y la Nube debido a fallas técnicas.</v>
      </c>
      <c r="F15" s="145" t="s">
        <v>338</v>
      </c>
      <c r="G15" s="97" t="str">
        <f>'3-IDENTIFICACIÓN DEL RIESGO'!H16</f>
        <v>1. Daño físico en el hardware.
2.Falta de mantenimiento preventivo al hardware.
3. Fallas en los servicios de suministro (energía eléctrica y aire).
4. Ubicación inadecuada de los activos.
5. Falta de protección contra descargas eléctricas.
6. Protección inadecuada contra amenazas externas y ambientales.
7. Manipulación inadecuada a los equipos por parte de los administradores.
8. Susceptibilidad a la humedad, polvo y humedad.</v>
      </c>
      <c r="H15" s="97" t="str">
        <f>'3-IDENTIFICACIÓN DEL RIESGO'!L16</f>
        <v>1. Pérdida total o parcial de la información.
2. Demoras o interrupciones del servicio.
3. Alto nivel de incidentes de seguridad de la información.</v>
      </c>
      <c r="I15" s="105" t="str">
        <f>'4-VALORACIÓN DEL RIESGO'!Q17</f>
        <v>POSIBLE</v>
      </c>
      <c r="J15" s="105" t="str">
        <f>'4-VALORACIÓN DEL RIESGO'!AA17</f>
        <v>Mayor</v>
      </c>
      <c r="K15" s="105" t="str">
        <f>'4-VALORACIÓN DEL RIESGO'!AB17</f>
        <v>Extremo</v>
      </c>
      <c r="L15" s="106" t="s">
        <v>245</v>
      </c>
      <c r="M15" s="144" t="s">
        <v>360</v>
      </c>
      <c r="N15" s="95" t="str">
        <f>'5-CONTROLES'!M18</f>
        <v xml:space="preserve">Ejecucion de Mantenimientos Preventivos  de la Infraestructura Tenologica </v>
      </c>
      <c r="O15" s="95" t="str">
        <f>'5-CONTROLES'!L18</f>
        <v>Informe de Mantenimiento Preventivo</v>
      </c>
      <c r="P15" s="95" t="str">
        <f>'5-CONTROLES'!G18</f>
        <v xml:space="preserve">Secretaria General - Infraestructura Tecnologica </v>
      </c>
      <c r="Q15" s="68" t="str">
        <f>'5-CONTROLES'!H18</f>
        <v xml:space="preserve">2 Veces al Año </v>
      </c>
      <c r="R15" s="129" t="s">
        <v>418</v>
      </c>
      <c r="S15" s="129" t="s">
        <v>442</v>
      </c>
      <c r="T15" s="68" t="str">
        <f>'5-CONTROLES'!AC18</f>
        <v>Débil</v>
      </c>
      <c r="U15" s="68" t="str">
        <f>'5-CONTROLES'!AD18</f>
        <v>Moderado</v>
      </c>
      <c r="V15" s="68" t="str">
        <f>'5-CONTROLES'!AE18</f>
        <v>Débil</v>
      </c>
      <c r="W15" s="68" t="str">
        <f>'5-CONTROLES'!AH18</f>
        <v>Débil</v>
      </c>
      <c r="X15" s="107">
        <f>'5-CONTROLES'!AJ18</f>
        <v>0</v>
      </c>
      <c r="Y15" s="107">
        <f>'5-CONTROLES'!AL18</f>
        <v>0</v>
      </c>
      <c r="Z15" s="107" t="b">
        <f>'5-CONTROLES'!AM18</f>
        <v>0</v>
      </c>
      <c r="AA15" s="106" t="s">
        <v>80</v>
      </c>
      <c r="AB15" s="144" t="s">
        <v>358</v>
      </c>
      <c r="AC15" s="112" t="s">
        <v>419</v>
      </c>
      <c r="AD15" s="133" t="s">
        <v>352</v>
      </c>
      <c r="AE15" s="129" t="s">
        <v>409</v>
      </c>
      <c r="AF15" s="133" t="s">
        <v>431</v>
      </c>
      <c r="AG15" s="69">
        <v>1</v>
      </c>
      <c r="AH15" s="104"/>
      <c r="AI15" s="104"/>
      <c r="AJ15" s="104"/>
      <c r="AK15" s="104"/>
      <c r="AL15" s="104"/>
      <c r="AM15" s="69"/>
      <c r="AN15" s="69">
        <v>1</v>
      </c>
      <c r="AO15" s="69"/>
      <c r="AP15" s="69"/>
      <c r="AQ15" s="69"/>
      <c r="AR15" s="69"/>
      <c r="AS15" s="163"/>
      <c r="AT15" s="129" t="s">
        <v>442</v>
      </c>
      <c r="AU15" s="165" t="s">
        <v>456</v>
      </c>
      <c r="AV15" s="175" t="s">
        <v>474</v>
      </c>
      <c r="AW15" s="167" t="s">
        <v>456</v>
      </c>
      <c r="AX15" s="169" t="s">
        <v>460</v>
      </c>
      <c r="AY15" s="169" t="s">
        <v>469</v>
      </c>
      <c r="AZ15" s="166"/>
      <c r="BA15" s="166"/>
    </row>
  </sheetData>
  <mergeCells count="50">
    <mergeCell ref="B10:B11"/>
    <mergeCell ref="C10:C11"/>
    <mergeCell ref="D10:D11"/>
    <mergeCell ref="AG6:AS6"/>
    <mergeCell ref="I6:L6"/>
    <mergeCell ref="M6:R6"/>
    <mergeCell ref="T6:W6"/>
    <mergeCell ref="X6:AA6"/>
    <mergeCell ref="AB6:AF6"/>
    <mergeCell ref="B6:H6"/>
    <mergeCell ref="E10:E11"/>
    <mergeCell ref="G10:G11"/>
    <mergeCell ref="H10:H11"/>
    <mergeCell ref="Y10:Y11"/>
    <mergeCell ref="Z10:Z11"/>
    <mergeCell ref="AU6:AY6"/>
    <mergeCell ref="AV10:AV11"/>
    <mergeCell ref="AU10:AU11"/>
    <mergeCell ref="K10:K11"/>
    <mergeCell ref="L10:L11"/>
    <mergeCell ref="R10:R11"/>
    <mergeCell ref="M10:M11"/>
    <mergeCell ref="N10:N11"/>
    <mergeCell ref="O10:O11"/>
    <mergeCell ref="P10:P11"/>
    <mergeCell ref="Q10:Q11"/>
    <mergeCell ref="X10:X11"/>
    <mergeCell ref="AA10:AA11"/>
    <mergeCell ref="B5:AS5"/>
    <mergeCell ref="AJ4:AS4"/>
    <mergeCell ref="F4:G4"/>
    <mergeCell ref="H4:AE4"/>
    <mergeCell ref="I10:I11"/>
    <mergeCell ref="V10:V11"/>
    <mergeCell ref="W10:W11"/>
    <mergeCell ref="S10:S11"/>
    <mergeCell ref="F10:F11"/>
    <mergeCell ref="T10:T11"/>
    <mergeCell ref="U10:U11"/>
    <mergeCell ref="B2:E4"/>
    <mergeCell ref="AF4:AI4"/>
    <mergeCell ref="J10:J11"/>
    <mergeCell ref="F2:G2"/>
    <mergeCell ref="H2:AE2"/>
    <mergeCell ref="AF2:AI2"/>
    <mergeCell ref="AJ2:AS2"/>
    <mergeCell ref="F3:G3"/>
    <mergeCell ref="H3:AE3"/>
    <mergeCell ref="AF3:AI3"/>
    <mergeCell ref="AJ3:AS3"/>
  </mergeCells>
  <conditionalFormatting sqref="K8:K10">
    <cfRule type="containsText" dxfId="11" priority="10" operator="containsText" text="Moderado">
      <formula>NOT(ISERROR(SEARCH("Moderado",K8)))</formula>
    </cfRule>
    <cfRule type="containsText" dxfId="10" priority="11" operator="containsText" text="Alto">
      <formula>NOT(ISERROR(SEARCH("Alto",K8)))</formula>
    </cfRule>
    <cfRule type="containsText" dxfId="9" priority="12" operator="containsText" text="Extremo">
      <formula>NOT(ISERROR(SEARCH("Extremo",K8)))</formula>
    </cfRule>
  </conditionalFormatting>
  <conditionalFormatting sqref="K12:K15">
    <cfRule type="containsText" dxfId="8" priority="4" operator="containsText" text="Moderado">
      <formula>NOT(ISERROR(SEARCH("Moderado",K12)))</formula>
    </cfRule>
    <cfRule type="containsText" dxfId="7" priority="5" operator="containsText" text="Alto">
      <formula>NOT(ISERROR(SEARCH("Alto",K12)))</formula>
    </cfRule>
    <cfRule type="containsText" dxfId="6" priority="6" operator="containsText" text="Extremo">
      <formula>NOT(ISERROR(SEARCH("Extremo",K12)))</formula>
    </cfRule>
  </conditionalFormatting>
  <conditionalFormatting sqref="Z8:Z10">
    <cfRule type="containsText" dxfId="5" priority="7" operator="containsText" text="Moderado">
      <formula>NOT(ISERROR(SEARCH("Moderado",Z8)))</formula>
    </cfRule>
    <cfRule type="containsText" dxfId="4" priority="8" operator="containsText" text="Alto">
      <formula>NOT(ISERROR(SEARCH("Alto",Z8)))</formula>
    </cfRule>
    <cfRule type="containsText" dxfId="3" priority="9" operator="containsText" text="Extremo">
      <formula>NOT(ISERROR(SEARCH("Extremo",Z8)))</formula>
    </cfRule>
  </conditionalFormatting>
  <conditionalFormatting sqref="Z12:Z15">
    <cfRule type="containsText" dxfId="2" priority="1" operator="containsText" text="Moderado">
      <formula>NOT(ISERROR(SEARCH("Moderado",Z12)))</formula>
    </cfRule>
    <cfRule type="containsText" dxfId="1" priority="2" operator="containsText" text="Alto">
      <formula>NOT(ISERROR(SEARCH("Alto",Z12)))</formula>
    </cfRule>
    <cfRule type="containsText" dxfId="0" priority="3" operator="containsText" text="Extremo">
      <formula>NOT(ISERROR(SEARCH("Extremo",Z12)))</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6012b715-157c-443e-bb80-3fd5b432a6c8" xsi:nil="true"/>
    <Fechadereuni_x00f3_n xmlns="6012b715-157c-443e-bb80-3fd5b432a6c8">2020-12-04T20:47:15+00:00</Fechadereuni_x00f3_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43C2D954E8EC4A95496878750359FB" ma:contentTypeVersion="15" ma:contentTypeDescription="Crear nuevo documento." ma:contentTypeScope="" ma:versionID="df78fc47b542e1e7b7c64e6bc33a7185">
  <xsd:schema xmlns:xsd="http://www.w3.org/2001/XMLSchema" xmlns:xs="http://www.w3.org/2001/XMLSchema" xmlns:p="http://schemas.microsoft.com/office/2006/metadata/properties" xmlns:ns2="6012b715-157c-443e-bb80-3fd5b432a6c8" xmlns:ns3="0c3c4533-5433-46dc-99dc-4e2dc04a7d91" targetNamespace="http://schemas.microsoft.com/office/2006/metadata/properties" ma:root="true" ma:fieldsID="8f1f47cbf6476804b595903fc0fec896" ns2:_="" ns3:_="">
    <xsd:import namespace="6012b715-157c-443e-bb80-3fd5b432a6c8"/>
    <xsd:import namespace="0c3c4533-5433-46dc-99dc-4e2dc04a7d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escripci_x00f3_n" minOccurs="0"/>
                <xsd:element ref="ns2:Fechadereuni_x00f3_n"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2b715-157c-443e-bb80-3fd5b432a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escripci_x00f3_n" ma:index="18" nillable="true" ma:displayName="Descripción" ma:format="Dropdown" ma:internalName="Descripci_x00f3_n">
      <xsd:simpleType>
        <xsd:restriction base="dms:Note">
          <xsd:maxLength value="255"/>
        </xsd:restriction>
      </xsd:simpleType>
    </xsd:element>
    <xsd:element name="Fechadereuni_x00f3_n" ma:index="19" nillable="true" ma:displayName="Fecha de reunión" ma:default="[today]" ma:format="DateOnly" ma:internalName="Fechadereuni_x00f3_n">
      <xsd:simpleType>
        <xsd:restriction base="dms:DateTime"/>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c4533-5433-46dc-99dc-4e2dc04a7d9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31190-EDF9-4B36-8288-8F9769260E2F}">
  <ds:schemaRefs>
    <ds:schemaRef ds:uri="0c3c4533-5433-46dc-99dc-4e2dc04a7d91"/>
    <ds:schemaRef ds:uri="http://schemas.microsoft.com/office/2006/metadata/properties"/>
    <ds:schemaRef ds:uri="http://purl.org/dc/term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012b715-157c-443e-bb80-3fd5b432a6c8"/>
  </ds:schemaRefs>
</ds:datastoreItem>
</file>

<file path=customXml/itemProps2.xml><?xml version="1.0" encoding="utf-8"?>
<ds:datastoreItem xmlns:ds="http://schemas.openxmlformats.org/officeDocument/2006/customXml" ds:itemID="{1368D6DC-2DFF-42BB-8146-1BF925FA9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2b715-157c-443e-bb80-3fd5b432a6c8"/>
    <ds:schemaRef ds:uri="0c3c4533-5433-46dc-99dc-4e2dc04a7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68201F-2923-4FF1-96BA-54D8921906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0 - CALOR</vt:lpstr>
      <vt:lpstr>2 - CONTEXTO</vt:lpstr>
      <vt:lpstr>3-IDENTIFICACIÓN DEL RIESGO</vt:lpstr>
      <vt:lpstr>4-VALORACIÓN DEL RIESGO</vt:lpstr>
      <vt:lpstr>5-CONTROLES</vt:lpstr>
      <vt:lpstr>1 - POLÍTICA</vt:lpstr>
      <vt:lpstr>6-MAPA DE RIESGOS SEGURIDAD</vt:lpstr>
      <vt:lpstr>Moderado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2023-10-11T14:17:14Z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0x010100C843C2D954E8EC4A95496878750359FB</vt:lpwstr>
  </property>
</Properties>
</file>